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Sec. Planeación" sheetId="1" r:id="rId1"/>
    <sheet name="Sec. Infraestructura" sheetId="2" r:id="rId2"/>
    <sheet name="Sec. Hacienda" sheetId="3" r:id="rId3"/>
    <sheet name="Sec. Gobierno" sheetId="4" r:id="rId4"/>
    <sheet name="Sec. General" sheetId="5" r:id="rId5"/>
    <sheet name="Sec. Agricultura" sheetId="6" r:id="rId6"/>
    <sheet name="UAESA" sheetId="7" r:id="rId7"/>
    <sheet name="Sec. Educación" sheetId="8" r:id="rId8"/>
    <sheet name="Cultura" sheetId="9" r:id="rId9"/>
    <sheet name="Coldeportes" sheetId="10" r:id="rId10"/>
    <sheet name="Enelar" sheetId="11" r:id="rId11"/>
    <sheet name="ESE Moreno y clavijo" sheetId="12" r:id="rId12"/>
    <sheet name="Consolidado" sheetId="13" r:id="rId13"/>
    <sheet name="Hoja1" sheetId="14" r:id="rId14"/>
  </sheets>
  <externalReferences>
    <externalReference r:id="rId17"/>
  </externalReferences>
  <definedNames/>
  <calcPr fullCalcOnLoad="1"/>
</workbook>
</file>

<file path=xl/comments13.xml><?xml version="1.0" encoding="utf-8"?>
<comments xmlns="http://schemas.openxmlformats.org/spreadsheetml/2006/main">
  <authors>
    <author>Martha</author>
  </authors>
  <commentList>
    <comment ref="M122" authorId="0">
      <text>
        <r>
          <rPr>
            <b/>
            <sz val="9"/>
            <rFont val="Tahoma"/>
            <family val="2"/>
          </rPr>
          <t>Martha:</t>
        </r>
        <r>
          <rPr>
            <sz val="9"/>
            <rFont val="Tahoma"/>
            <family val="2"/>
          </rPr>
          <t xml:space="preserve">
6 maquinarias en funcionamiento de 14 maq.  totales</t>
        </r>
      </text>
    </comment>
    <comment ref="M338" authorId="0">
      <text>
        <r>
          <rPr>
            <b/>
            <sz val="9"/>
            <rFont val="Tahoma"/>
            <family val="2"/>
          </rPr>
          <t>Martha:</t>
        </r>
        <r>
          <rPr>
            <sz val="9"/>
            <rFont val="Tahoma"/>
            <family val="2"/>
          </rPr>
          <t xml:space="preserve">
6 maquinarias en funcionamiento de 14 maq.  totales</t>
        </r>
      </text>
    </comment>
  </commentList>
</comments>
</file>

<file path=xl/comments2.xml><?xml version="1.0" encoding="utf-8"?>
<comments xmlns="http://schemas.openxmlformats.org/spreadsheetml/2006/main">
  <authors>
    <author>Martha</author>
  </authors>
  <commentList>
    <comment ref="M33" authorId="0">
      <text>
        <r>
          <rPr>
            <b/>
            <sz val="9"/>
            <rFont val="Tahoma"/>
            <family val="2"/>
          </rPr>
          <t>Martha:</t>
        </r>
        <r>
          <rPr>
            <sz val="9"/>
            <rFont val="Tahoma"/>
            <family val="2"/>
          </rPr>
          <t xml:space="preserve">
6 maquinarias en funcionamiento de 14 maq.  totales</t>
        </r>
      </text>
    </comment>
  </commentList>
</comments>
</file>

<file path=xl/comments7.xml><?xml version="1.0" encoding="utf-8"?>
<comments xmlns="http://schemas.openxmlformats.org/spreadsheetml/2006/main">
  <authors>
    <author>Martha</author>
  </authors>
  <commentList>
    <comment ref="M20" authorId="0">
      <text>
        <r>
          <rPr>
            <b/>
            <sz val="9"/>
            <rFont val="Tahoma"/>
            <family val="2"/>
          </rPr>
          <t>Martha:</t>
        </r>
        <r>
          <rPr>
            <sz val="9"/>
            <rFont val="Tahoma"/>
            <family val="2"/>
          </rPr>
          <t xml:space="preserve">
6 maquinarias en funcionamiento de 14 maq.  totales</t>
        </r>
      </text>
    </comment>
  </commentList>
</comments>
</file>

<file path=xl/sharedStrings.xml><?xml version="1.0" encoding="utf-8"?>
<sst xmlns="http://schemas.openxmlformats.org/spreadsheetml/2006/main" count="5634" uniqueCount="1836">
  <si>
    <t>SECTOR</t>
  </si>
  <si>
    <t>SGP</t>
  </si>
  <si>
    <t>NACIONALES</t>
  </si>
  <si>
    <t>RESPONSABLE</t>
  </si>
  <si>
    <t>INDICADOR</t>
  </si>
  <si>
    <t>REPUBLICA DE COLOMBIA</t>
  </si>
  <si>
    <t>DEPARTAMENTO DE ARAUCA</t>
  </si>
  <si>
    <t>REGALIAS</t>
  </si>
  <si>
    <t>ICDE</t>
  </si>
  <si>
    <t>DIMENSION</t>
  </si>
  <si>
    <t>TOTAL PROGRAMA</t>
  </si>
  <si>
    <t>CODIGO</t>
  </si>
  <si>
    <t>ACTIVIDADES</t>
  </si>
  <si>
    <t>PROGRAMA</t>
  </si>
  <si>
    <t>DESCRIPCION  DEL INDICADOR PI</t>
  </si>
  <si>
    <t>FUENTES DE FINANCIACION</t>
  </si>
  <si>
    <t>DEPENDENCIA:</t>
  </si>
  <si>
    <t xml:space="preserve">        SUBPROGRAMA</t>
  </si>
  <si>
    <t xml:space="preserve">NOMBRE DEL   PROYECTO </t>
  </si>
  <si>
    <t>V.R INICIAL DEL INDICADOR/ ESTADO ACTUAL</t>
  </si>
  <si>
    <t>V.R ESPERADO  AL FINALIZAR LA VIGENCIA</t>
  </si>
  <si>
    <t>DEPENDENCIA</t>
  </si>
  <si>
    <t>SUBPROGRAMA</t>
  </si>
  <si>
    <t xml:space="preserve">NOMBRE DEL PROYECTO  </t>
  </si>
  <si>
    <t>DESCRIPCION DE LA META DE PRODUCTO</t>
  </si>
  <si>
    <t>DESCRIPCION DEL INDICADOR</t>
  </si>
  <si>
    <t xml:space="preserve">INDICADOR DE GESTION  </t>
  </si>
  <si>
    <t>FECHA TERMINACION IV TRIMESTRE</t>
  </si>
  <si>
    <t>ICDL</t>
  </si>
  <si>
    <t>DEPTALES</t>
  </si>
  <si>
    <t>COFINANCION</t>
  </si>
  <si>
    <t xml:space="preserve">OTROS </t>
  </si>
  <si>
    <t>NOMBRE DEL INDICADOR</t>
  </si>
  <si>
    <t>VR. INICIAL/ESTADO ACTUAL</t>
  </si>
  <si>
    <t>VR. ESPERADO AL TERMINAR LA VIGENCIA</t>
  </si>
  <si>
    <t>RECURSOS PRESUPUESTADOS</t>
  </si>
  <si>
    <t>VR. PONDERADOR 2012</t>
  </si>
  <si>
    <t xml:space="preserve">TOTAL PROGRAMA </t>
  </si>
  <si>
    <t>EVALUACION Y SEGUIMIENTO PLAN DE ACCION   VIGENCIA 2012</t>
  </si>
  <si>
    <t>PLAN DE DESARROLLO " ES HORA DE RESULTADOS VIGENCIA 2012 - 2015"</t>
  </si>
  <si>
    <t>Politico Institucional</t>
  </si>
  <si>
    <t>Planificación estratégica y desarrollo institucional</t>
  </si>
  <si>
    <t>Mejor gestión para la planificación</t>
  </si>
  <si>
    <t>Acompañamiento en procesos de planificación y gestión municipal y departamental</t>
  </si>
  <si>
    <t>Proyecto para el fortalecimiento institucional del departamento mediante la implementación de actividades para una mejor gestión  y el desarrollo eficiente de las competencias del departamento y los municipios. Dpto. De Arauca</t>
  </si>
  <si>
    <t>SEGUIMOS CON EL CAMBIO</t>
  </si>
  <si>
    <t>Ciencia, Tecnología e Innovación para el desarrollo</t>
  </si>
  <si>
    <t>Proyecto para fomentar la apropiación de la ciencia, tecnología e innovación (CTEI) en la sociedad araucana, el incremento de la generación de conocimiento, la innovación y el desarrollo productivo, la infraestructura de los sistemas de información.</t>
  </si>
  <si>
    <t>Urbano Regional</t>
  </si>
  <si>
    <t>Integración regional</t>
  </si>
  <si>
    <t>Construcción de región competitiva</t>
  </si>
  <si>
    <t>Generación y fortalecimiento  del desarrollo local en el Departamento de Arauca</t>
  </si>
  <si>
    <t>Adoptar e implementar la política de desarrollo local para el departamento y sus municipios, orientada a promover el aprovechamiento de las potencialidades locales, la disminución de la brecha urbano - rural y el fortalecimiento y articulación de la institucionalidad público/privada/comunitaria en las zonas rurales</t>
  </si>
  <si>
    <t>Construcción de un espacio Lúdico recreativo en el Centro Poblado de Puerto Jordán, Municipio de Tame, Departamento de Arauca</t>
  </si>
  <si>
    <t>Lograr que ocho (8) proyectos de interés departamental tengan cofinanciación de cooperación internacional</t>
  </si>
  <si>
    <t>Implementación de estrategias de desarrollo económico,  promoción del comercio exterior y la  competitividad regional en el Departamento de Arauca</t>
  </si>
  <si>
    <t>Apoyar la implementación del plan regional de competitividad</t>
  </si>
  <si>
    <t>Total Programa</t>
  </si>
  <si>
    <t>Planeación territorial</t>
  </si>
  <si>
    <t>Ordenamiento del territorio</t>
  </si>
  <si>
    <t>Implementación del observatorio de Planificación territorial y estadística en el Dpto de Arauca</t>
  </si>
  <si>
    <t>Implementar el Observatorio de Planificación Territorial (Consolidación del Sistema de Información Geográfico Departamental y Censo Departamental)</t>
  </si>
  <si>
    <t>Dimension Urbano Regional</t>
  </si>
  <si>
    <t>Apoyo a los procesos de actualizacion catastral, límites municipales y planes de ordenamiento territorial en el departamento de arauca</t>
  </si>
  <si>
    <t>Cofinanciar al 100% de los municipios los procesos de actualización catastral, de estudios de amenazas y riesgos, de cartografía y de revisión general de los planes básicos de ordenamiento territorial</t>
  </si>
  <si>
    <t>Planeación Estratégica y fortalecimiento institucional municipal</t>
  </si>
  <si>
    <t>Formulacion de las politicas publicas departamentales de empleo, mujer, primera infancia, niñez y adolescencia, juventud, familia, indígenas, afrodescendientes y actualizacion de la Politica Publica Departamental de discapacidad</t>
  </si>
  <si>
    <t>Formular  y actualizar mínimo once (11) políticas públicas (Empleo, Mujer, Primera infancia, niñez y adolescencia, Juventud, Familia, Indígenas, Afrodescendientes, Participación ciudadana (ajustada al CONPES 3661 de 2010), Minero-Energética, Seguridad Alimentaria y Nutricional, discapacidad, entre otras) y cuatro (4) Planes Estratégicos departamentales (Ciencia, tecnología e innovación, plan departamental de aguas, Plan de movilidad y adaptación al cambio climático, entre otros)</t>
  </si>
  <si>
    <t>Estudios técnicos  y diseños a detalle para los proyectos de inversión del Departamento de Arauca</t>
  </si>
  <si>
    <t>Realizar la formulación y evaluación ex ante del 100% de los proyectos de inversión susceptibles de financiar o cofinanciar con los recursos del presupuesto del departamento (Financiación de estudios de pre inversión)</t>
  </si>
  <si>
    <t>Apoyo para el fortalecimiento institucional  mediante  asistencia técnica municipal, seguimiento y evaluación a los planes de desarrollo, políticas públicas y desempeño integral de los Municipios y el Departamento de Arauca</t>
  </si>
  <si>
    <t>Realizar seguimiento y evaluación al 100% de las políticas formuladas</t>
  </si>
  <si>
    <t xml:space="preserve">Definir e implementar un esquema de monitoreo, seguimiento y evaluación al cumplimiento física y financiera del 80% como mínimo de las metas de producto y de resultado del plan de desarrollo departamental </t>
  </si>
  <si>
    <t>Implementar un programa de fortalecimiento de las capacidades institucionales para mejorar el desempeño municipal, que incluya los procesos de focalización del gasto social, planeación socioeconómica, ambiental y territorial, finanzas públicas, formulación de proyectos, control interno, gobierno en línea, contratación, gestión documental, entre otros</t>
  </si>
  <si>
    <t xml:space="preserve">Realizar anualmente evaluaciones al desempeño de los 7 municipios del Departamento </t>
  </si>
  <si>
    <t>Orientar la formulación, implementación y hacer seguimiento al 100% de los programas de saneamiento fiscal y financiero adoptados por los municipios que incumplan la Ley 617 de 2000.</t>
  </si>
  <si>
    <t xml:space="preserve">TOTAL SECTOR </t>
  </si>
  <si>
    <t>Total Dimensión</t>
  </si>
  <si>
    <t>Total Dimension</t>
  </si>
  <si>
    <t xml:space="preserve">Socio Cultural </t>
  </si>
  <si>
    <t>Ciudades Amables con Resultados</t>
  </si>
  <si>
    <t xml:space="preserve">Vivienda </t>
  </si>
  <si>
    <t>Diseñar de manera articulada con los municipios 1700 soluciones de vivienda de interés prioritaria nueva en el Departamento de Arauca</t>
  </si>
  <si>
    <t>Gestión y promoción para el acceso a la vivienda digna en el Departamento de Arauca</t>
  </si>
  <si>
    <t>Gestionar y promover el acceso a vivienda digna a 3500 familias</t>
  </si>
  <si>
    <t>Asignación de recursos complementarios en las modalidades de  Adquisición de vivienda nueva, Adquisición de vivienda Usada, Construcción en Sitio Propio, Mejoramiento de vivienda y Titulación de predios.</t>
  </si>
  <si>
    <t>Permitir a 2400 familias del Departamento acceder a soluciones de vivienda propia (Vivienda Urbana 400, Casa en sitio propio 500, 1500 predios legalizados)</t>
  </si>
  <si>
    <t>Permitir a 1900 familias victimas del desplazamiento forzado y otros hechos victimizantes  en el Departamento acceder soluciones de vivienda propia (Vivienda nueva 1200, Vivienda Usada 700)</t>
  </si>
  <si>
    <t>Permitir a 1200 familias del Departamento acceder soluciones de mejoramiento de vivienda</t>
  </si>
  <si>
    <t>Adquisición de predios para el desarrollo de vivienda de interes social prioritaria en el Departamento de Arauca.</t>
  </si>
  <si>
    <t>Adquirir 35 Hectáreas para el desarrollo de proyectos de vivienda de interés prioritario nuevas</t>
  </si>
  <si>
    <t>Adecuación de predios para el desarrollo de vivienda de interes social prioritaria en el Departamento de Arauca.</t>
  </si>
  <si>
    <t>Adecuar 35 Hectáreas para el desarrollo de proyectos de vivienda de interés prioritario nuevas</t>
  </si>
  <si>
    <t>Protección a la infancia, adolescencia y juventud</t>
  </si>
  <si>
    <t>Atención integral de la primera infancia</t>
  </si>
  <si>
    <t>Apoyo a laprevencion de la vulneracion de los derechos de la primera infancia en el  departamento de Arauca</t>
  </si>
  <si>
    <t>Apoyar la implementación del 50% de la política pública de Atención a la primera infancia</t>
  </si>
  <si>
    <t>Apoyar el aumento en un 2% el número de niños de 0 a 5 años que cuentan con registro civil</t>
  </si>
  <si>
    <t>Realizar 12 acciones para promover la denuncia de casos de abuso sexual, Violencia intrafamiliar y maltrato en niños de 0 a 5 años</t>
  </si>
  <si>
    <t>Beneficiar anualmente al 50% (19.876 total de la población) de niños y niñas de 0 a 5 años  con programas lúdicos fomentando la promoción de pautas de crianza</t>
  </si>
  <si>
    <t>Desarrollar en el 30% de niñas y niños de 0-5 años habilidades cognitivas y de intervención emocional</t>
  </si>
  <si>
    <t>Protección integral de la niñez y adolescencia</t>
  </si>
  <si>
    <t xml:space="preserve">Realizar 4 jornadas interinstitucionales a nivel departamental para garantizar que NNA cuenten con tarjeta de identidad del sector urbano y rural </t>
  </si>
  <si>
    <t>Sensibilizar y Operativizar la articulación del Sistema Nacional de Bienestar Familiar con los 08 Consejos de Política Social (CPS)</t>
  </si>
  <si>
    <t>Actualizar y poner en operación permanente la plataforma única de información (observatorio de infancia, adolescencia, juventud y familia)</t>
  </si>
  <si>
    <t>Implementar cuatro (4) programas integrales de sensibilización en las rutas y líneas de prevención de la ESCNNA, abuso sexual, maltrato, reclutamiento forzado y peores formas de trabajo infantil</t>
  </si>
  <si>
    <t>Desarrollo de la juventud</t>
  </si>
  <si>
    <t>Generacion y apoyo de espacios de participacion a la juventud del departamento de Arauca</t>
  </si>
  <si>
    <t xml:space="preserve">Fomentar la organización y formación de doce (12) veedurías de jóvenes y adolescentes </t>
  </si>
  <si>
    <t>Realizar la Rendición Pública de Cuentas anual en el tema de Infancia, adolescencia y juventud</t>
  </si>
  <si>
    <t>Apoyar la conformación y fortalecimiento del 100% de los Consejos Municipales y del departamento en el tema de juventud</t>
  </si>
  <si>
    <t>Equidad social</t>
  </si>
  <si>
    <t>Protección integral de la Familia Araucana</t>
  </si>
  <si>
    <t>Apoyo de una iniciativa de acompañamiento a la garantia del nucleo familiar y  a la disminución  del número de niños, niñas y adolescentes declarados adoptables en el departamento de Arauca.</t>
  </si>
  <si>
    <t>Apoyar la garantía de un núcleo familiar para que el 20% de niños, niñas y adolescentes declarados adoptables, sean adoptados</t>
  </si>
  <si>
    <t>Apoyar la disminución del 20% del número de niños, niñas y adolescentes declarados adoptables</t>
  </si>
  <si>
    <t>Protección de las comunidades indígenas</t>
  </si>
  <si>
    <t>Actualizar la demarcación de limites de tres (3) resguardos indígenas del departamento de Arauca</t>
  </si>
  <si>
    <t>Implementar un (1) programa de solución de vivienda saludable indígena pertinente de acuerdo a la oferta ambiental para las comunidades indígenas del departamento de Arauca</t>
  </si>
  <si>
    <t>Protección de las comunidades afro colombianas</t>
  </si>
  <si>
    <t>Permitir el acceso a vivienda de  (200) familias a  vivienda rural y urbana para la población afrosdescendiente del departamento de Arauca</t>
  </si>
  <si>
    <t>Económico Productiva</t>
  </si>
  <si>
    <t>Transformación competitiva del sistema socio económico productivo</t>
  </si>
  <si>
    <t>Emprendimiento y promoción empresarial</t>
  </si>
  <si>
    <t>Apoyo a  las estrategias de la Red y el Plan Regional de Emprendimiento en el Departamento de Arauca</t>
  </si>
  <si>
    <t xml:space="preserve">Apoyar 5 estrategias para la implementación del plan estratégico de emprendimiento regional articulados a la red de emprendimiento departamental </t>
  </si>
  <si>
    <t>Turismo con resultados</t>
  </si>
  <si>
    <t>Implementación de un proceso de desarrollo turismo sostenible en el departamento de Arauca</t>
  </si>
  <si>
    <t xml:space="preserve">Empaquetar en agencia de viajes nacionales 2 productos turístico de naturaleza </t>
  </si>
  <si>
    <t xml:space="preserve">Consolidar y poner en operación tres puntos de información turística PIT articulados a la red nacional </t>
  </si>
  <si>
    <t>Implementar 01 estrategias de promoción del producto "Arauca, tres alturas, un mundo de destinos"</t>
  </si>
  <si>
    <t>Generación de empleo e ingresos</t>
  </si>
  <si>
    <t>Implementación del programa auxiliares en salud pública a 400 bachilleres del Dpto de Arauca</t>
  </si>
  <si>
    <t>Beneficiar a 1.000 jóvenes con proyectos de cualificación y formación para el trabajo</t>
  </si>
  <si>
    <t>Implementacion de acciones para promover la generacion del empleo y del ingreso en el departamento de arauca</t>
  </si>
  <si>
    <t>Disminuir en 10% el número de niños y adolescentes que participan en la actividad laboral</t>
  </si>
  <si>
    <t>Apoyar tres (3) iniciativas de desarrollo local que promueva la generación de empleo e ingresos (actividades del programa GOBIERNO CON RESULTADOS, Autoconstrucción, entre otras)</t>
  </si>
  <si>
    <t>Establecer dos (2) alianzas públicos privadas para la generación de 1000 nuevos empleos y aplicabilidad de la ley de primer empleo</t>
  </si>
  <si>
    <t>Ciencia, Tecnología e Innovación</t>
  </si>
  <si>
    <t>Desarrollo de estrategias para el desarrollo y la aplicación  de la ciencia,tecnología e innovación en el Departamento de Arauca</t>
  </si>
  <si>
    <t>Desarrollar 22 proyectos concursables en investigación experimental y/o aplicada, desarrollo e innovación para el mejoramiento del sector productivo, ambiental, tecnológico y sociocultural</t>
  </si>
  <si>
    <t xml:space="preserve">Apoyar 15 redes e iniciativas que generen capacidades para la gestión del conocimiento, desarrollo tecnológico, innovación y su transferencia </t>
  </si>
  <si>
    <t>TICS</t>
  </si>
  <si>
    <t>Implantación del uso de medios y Tecnologías de la información y las comunicaciones -TICs en el Departamento de Arauca</t>
  </si>
  <si>
    <t>Formar 500 docentes y servidores públicos en el uso de TIC</t>
  </si>
  <si>
    <t>Desarrollar e implementar dos campañas de formación sobre el manejo y uso de equipos obsoletos</t>
  </si>
  <si>
    <t>Fortalecer 2 iniciativas que promuevan el desarrollo de tramites y servicios en línea</t>
  </si>
  <si>
    <t xml:space="preserve">Articular la estrategia de Gobierno en línea con el Modelo Estándar de Control Interno </t>
  </si>
  <si>
    <t>Implementar sistemas electrónicos de gestión documental, siguiendo los lineamientos de la política antitrámites y cero papel del Gobierno en línea</t>
  </si>
  <si>
    <t>Político Institucional</t>
  </si>
  <si>
    <t>Desempeño Territorial - Gestión gubernamental orientada a resultados</t>
  </si>
  <si>
    <t>Ciudadanía activa</t>
  </si>
  <si>
    <t>Promoción y desarrollo de estrategias para la participación ciudadana y el control social de la inversión pública en el Dpto de Arauca</t>
  </si>
  <si>
    <t>Implementar un programa integral para el fortalecimiento de los consejos territoriales de planeación</t>
  </si>
  <si>
    <t>Desarrollar e implantar de 2 instancias anuales de dialogo de la administración territorial y la ciudadanía</t>
  </si>
  <si>
    <t>Desarrollar e implantar el proceso de rendición de cuentas</t>
  </si>
  <si>
    <t>Generar espacios de dialogo para la rendición de cuentas y el seguimiento de compromisos</t>
  </si>
  <si>
    <t xml:space="preserve">Implementar 4 foros sectoriales de discusión anuales </t>
  </si>
  <si>
    <t>Fortalecimiento Institucional para el Funcionamiento de la Secretaría  de Planeación Departamental como Secretaría Técnica del OCAD territorial (Recurso Humano)</t>
  </si>
  <si>
    <t xml:space="preserve">Formular e implementar un proyecto de modernización y fortalecimiento institucional de la Secretaría de Planeación Departamental con el objeto de prepararla para asumir las funciones de Secretaria Técnica del OCAD </t>
  </si>
  <si>
    <t>Fortalecimiento Institucional para el Funcionamiento de la Secretaría  de Planeación Departamental como Secretaría Técnica del OCAD territorial (Dotación)</t>
  </si>
  <si>
    <t>PLAN DE DESARROLLO "ES HORA DE RESULTADOS VIGENCIA 2012 - 2015"</t>
  </si>
  <si>
    <t>EVALUACION Y SEGUIMIENTO PLAN DE ACCION  VIGENCIA 2012</t>
  </si>
  <si>
    <t>Infraestructura para el desarrollo</t>
  </si>
  <si>
    <t>Infraestructura de transporte</t>
  </si>
  <si>
    <t>Mejoramiento y rehabilitación de las vías contempladas en el Plan Vial Regional del Departamento de Arauca</t>
  </si>
  <si>
    <t>Mejorar y/o rehabilitar 120 kilómetros de red de carreteras principales y de las contempladas en el Plan Vial Regional</t>
  </si>
  <si>
    <t xml:space="preserve">Construccion puente Rio Tame, sobre la via Tame - San Salvador, Municipio de Tame, Departamento de Arauca </t>
  </si>
  <si>
    <t>Construir  y/o terminar como  minimo cinco (5) puentes que mejoren la integración</t>
  </si>
  <si>
    <t>Construción, mejoramiento, rehabilitación y/o mantenimiento de la red vial urbana de los municipios de Arauquita, Arauca, Tame y Fortul en el Departamento de Arauca</t>
  </si>
  <si>
    <t>Pavimentar y/o mejorar diez (10) kilómetros de vías urbanas</t>
  </si>
  <si>
    <t>Mejoramiento y Mantenimiento de las vías Cravo Norte-Arauca, Rondón-Tame, Corocoro-Arauca en el Departamento de Arauca</t>
  </si>
  <si>
    <t>Realizar mantenimiento a 200 kilómetros de vías principales por año</t>
  </si>
  <si>
    <t>Construcción (conformación, rehabilitación, pavimentación y protección ) del dique perimetral urbano desde sector los libertadores hasta el barrio primero de enero en el municipio de Arauca</t>
  </si>
  <si>
    <t>Mejoramiento y manetenimiento de la carretera tame-arauca en el departaemnto de arauca, sectores betoyes-pueblo nuevo-panama y la antioqueña puente internacional jose antonio paez, ruta 66 tramo 6605 y 6606</t>
  </si>
  <si>
    <t>Desarrollo energético y  minero</t>
  </si>
  <si>
    <t xml:space="preserve">Construcción de la cuarta etapa del segundo circuito de subtransmision de energía Caño Limón - Arauca en el Municipio de Arauca Departamento de Arauca </t>
  </si>
  <si>
    <t>Construir y/o mantener 150 km de líneas de transmisión y subtransmision de energía</t>
  </si>
  <si>
    <t>TOTAL DIMENSION</t>
  </si>
  <si>
    <t>Socio cultural</t>
  </si>
  <si>
    <t>Agua, para una mejor calidad de vida</t>
  </si>
  <si>
    <t>Ampliación y optimización de los sistemas de acueducto en el área urbana de los municipios del Departamento de Arauca</t>
  </si>
  <si>
    <t xml:space="preserve">Apoyar la optimización de siete (7) sistemas de acueducto en el área urbana de los municipios del departamento </t>
  </si>
  <si>
    <t>Diseño e implementación del Plan Estrategico para el fortalecimiento de la capacidad administrativa y operativa de los prestadores de servicios de los siete municipios del dpto de Arauca</t>
  </si>
  <si>
    <t>Gestión de los residuos líquidos</t>
  </si>
  <si>
    <t>Ampliación y optimización de los sistemas de alcantarillado sanitario en el area urbana de los Municipios del Departamento</t>
  </si>
  <si>
    <t xml:space="preserve">Apoyar la ampliación y optimización siete (7) sistemas de tratamiento de las aguas residuales en el área urbana de los municipios del departamento </t>
  </si>
  <si>
    <t>Ampliación y optimización de los sistemas de alcantarillado pluvial en el area urbana de los Municipios del Departamento</t>
  </si>
  <si>
    <t>Manejo integral de los residuos sólidos</t>
  </si>
  <si>
    <t>Optimizar el sistema de tratamiento y disposición final de residuos sólidos existente en el municipio de Cravo Norte, departamento de Arauca</t>
  </si>
  <si>
    <t xml:space="preserve">Optimizar el sistema de tratamiento y disposición final de residuos sólidos existente en los municipios de Cavo norte y Puerto Rondón </t>
  </si>
  <si>
    <t>Desarrollo Urbano (Equipamientos y espacio público)</t>
  </si>
  <si>
    <t>Apoyar la construcción, adecuación y/o terminación de la infraestructura física de 3 equipamientos colectivos</t>
  </si>
  <si>
    <t>Mejoramiento y adecuación del coliseo de ferias del municipio de Tame, departamento de Arauca</t>
  </si>
  <si>
    <t>Construcción  vía peatonal y cicloruta colegio Floiran Farias, Ciudadela Universitaria, Municipio de Tame, Dpto de Arauca.</t>
  </si>
  <si>
    <t>Energía</t>
  </si>
  <si>
    <t xml:space="preserve">Construcción de redes de distribución de energía para proyectos de  vivienda de interés social en los  municipios del departamento de Arauca </t>
  </si>
  <si>
    <t>Electrificar 8 nuevos proyectos de vivienda de interés social en el departamento</t>
  </si>
  <si>
    <t>Desarrollo rural</t>
  </si>
  <si>
    <t xml:space="preserve">Construcción de soluciones individuales hidrosanitarias y ambientales para la prestación del servicio de saneamiento basico en el área rural del departamento de Arauca </t>
  </si>
  <si>
    <t xml:space="preserve">Construcción de soluciones individuales hidrosanitarias y ambientales para la prestación del servicio de agua apta para consumo humano en el area rural del departamento de Arauca </t>
  </si>
  <si>
    <t>Construir 800 unidades de sistemas individuales alternativos de suministro y potabilización de agua en el sector rural</t>
  </si>
  <si>
    <t>Ampliación  de redes de distribución de media  tensión  vereda  caño negro, municipio de Fortul, departamento de Arauca.</t>
  </si>
  <si>
    <t xml:space="preserve">Incrementar en 1000 el número de usuarios atendidos con el servicio de energía en el área rural </t>
  </si>
  <si>
    <t>Ampliación de la electrificación en la vereda vista hermosa en el municipio de Arauquita, departamento de Arauca.</t>
  </si>
  <si>
    <t>Ampliación de la electrificación  en la vereda San Rafael, fase I, municipio de Arauquita, departamento de Arauca.</t>
  </si>
  <si>
    <t>Ampliación de la electrificación  en  la vereda San Francisco, Mpio de Fortul, Dpto de Arauca</t>
  </si>
  <si>
    <t>Construcción redes de media y baja tensión en la vereda Matal flor amarillo, municipio de Arauca, departamento de Arauca</t>
  </si>
  <si>
    <t>Ampliación de redes de energía eléctrica en las veredas San Ramón, las Monas, San Pablo y el Socorro en el municipio de Arauca, departamento de Arauca.</t>
  </si>
  <si>
    <t>Ampliación electrificación vereda san Isidro, tropicales y gaviotas de Caranal, municipio de Arauquita, departamento de Arauca.</t>
  </si>
  <si>
    <t>Ampliación electrificación vereda el recreo, municipio de Arauquita, departamento de Arauca</t>
  </si>
  <si>
    <t>Ampliacion electrificacion Vereda Bruselas, Municipio de Fortul, departamento de Arauca</t>
  </si>
  <si>
    <t>Construcción, mejoramiento y mantenimiento de las vias terciarias en el Departamento de Arauca</t>
  </si>
  <si>
    <t>Mantener, pavimentar y/o rehabilitar 1000 kilómetros de vías veredales</t>
  </si>
  <si>
    <t>Mejoramiento, mantenimiento y/o pavimentación  de las vías terciarias del Plan Vial Regional en el Departamento de Arauca</t>
  </si>
  <si>
    <t>Ampliación de la cobertura del servicio de energia eléctrica en el area rural del Departamento de Arauca</t>
  </si>
  <si>
    <t>Apoyo al mejoramiento y adecuación de las áreas verdes y espacio público del municipio de Cravo Norte, Departamento de Arauca</t>
  </si>
  <si>
    <t>Beneficiar a 300 emprendedores con financiación de nuevas alternativas que generen empleo formal</t>
  </si>
  <si>
    <t>mantenimiento y Mejoramiento de las Vías Terciarias del Municipio de Fortul, Departamento de Arauca</t>
  </si>
  <si>
    <t>Espacial - funcional</t>
  </si>
  <si>
    <t>Sistema eléctrico departamental</t>
  </si>
  <si>
    <t>Cobertura del Sistema de Energía</t>
  </si>
  <si>
    <t>Ampliación de la cobertura en las zonas urbanas y rurales  (transmisión y redes de distribución) en el dpto. De Arauca</t>
  </si>
  <si>
    <t>Educación, Factor de Conocimiento, Progreso y Ascenso Social</t>
  </si>
  <si>
    <t>Educación inicial</t>
  </si>
  <si>
    <t xml:space="preserve">NOMBRE DE PROYECTO </t>
  </si>
  <si>
    <t xml:space="preserve">DESCRIPCION DE LA META  DE PRODUCTO </t>
  </si>
  <si>
    <t>Construcción  del Centro de Desarrollo de Atención Integral en el Municipio de Arauquita, Dpto de Arauca.</t>
  </si>
  <si>
    <t xml:space="preserve">Construir, ampliar, terminar y/o mejorar cuatro (04) centros de Desarrollo Integral </t>
  </si>
  <si>
    <t>Dotación  de material pedagógico para el centro de desarrollo de atención integral en el municipio de Arauca, dpto de Arauca</t>
  </si>
  <si>
    <t xml:space="preserve">Dotar tres centros de Desarrollo para la atención Integral en el Departamento de Arauca </t>
  </si>
  <si>
    <t>Dotación para el Centro de Desarrollo Infantil en el Municipio de Tame, Departamento de Arauca (Convenio ICBF)</t>
  </si>
  <si>
    <t xml:space="preserve">Acceso y permanencia para la educación </t>
  </si>
  <si>
    <t>Mejoramiento de la infraestructura física de la unidad educativa tierra seca, municipio de Fortul, departamento de Arauca</t>
  </si>
  <si>
    <t xml:space="preserve">Diseñar, construir y/o adecuar la infraestructura física de 54 Establecimientos Educativos de la zona Urbana y Rural </t>
  </si>
  <si>
    <t>Construcción y/o adecuación y/o terminación de las obras de la unidad educativa cristo rey municipio de Arauca departamento de Arauca</t>
  </si>
  <si>
    <t>Mejoramiento de la infraestructura física del Centro educativo Andres Bello, Vereda la Paz, del Municipio de Arauquita</t>
  </si>
  <si>
    <t>Construcción bloque de aulas y terminación obras institución educativa normal superior maría inmaculada sede flor de mi llano, municipio de Arauca, departamento de Arauca</t>
  </si>
  <si>
    <t>Construcción,  adecuación,  mejoramiento y dotación  de la infraestructura física  de la institución educativa agua chica, municipio de Arauquita, departamento de Arauca</t>
  </si>
  <si>
    <t>Construcción de la infraestructura física de la sede san Rafael, CEAR el aeropuerto, municipio de Cravo norte, departamento de Arauca</t>
  </si>
  <si>
    <t>Adecuación de la infraestructura física del centro educativo Pablo VI del municipio de Saravena, departamento de Arauca</t>
  </si>
  <si>
    <t>Mejoramiento de la infraestructura mediante el sistema de potabilizacion de agua en la ConcentracionEscolar Jose Inocencio Chinca del  Municipio de Fortul, Instituto de Promocion Agropecuaria  del  Municipio de Tame y el  Colegio Municipal Agropecuario del   Municipio de Arauca, dpto de Arauca</t>
  </si>
  <si>
    <t>Dotación de mobiliario escolar para las instituciones y/o centros educativos del departamento de Arauca.</t>
  </si>
  <si>
    <t>Dotar 60 Establecimientos Educativos de la zona Urbana y Rural con los insumos necesarios para desarrollar el proceso Educativo</t>
  </si>
  <si>
    <t>Dotación del material pedagógico para estudiantes del departamento de Arauca.</t>
  </si>
  <si>
    <t>Dotación de equipos de insumos para el fortalecimiento de los proyectos productivos de los centros educativos rurales del departamento de Arauca.</t>
  </si>
  <si>
    <t>Implantación del programa de alimentación escolar con enfoque diferencial en las instituciones y centros educativos del departamento de Arauca</t>
  </si>
  <si>
    <t>Beneficiar a 40.000 Estudiantes con alimentación escolar</t>
  </si>
  <si>
    <t>Aplicación y desarrollo del programa de alfabetización de adultos acrecer , con  enfoque diferencial en el departamento de Arauca</t>
  </si>
  <si>
    <t>Beneficiar a 3000 personas con programas de Alfabetización mediante el modelo A CRECER</t>
  </si>
  <si>
    <t>Mejor Desempeño, mejor Resultado</t>
  </si>
  <si>
    <t>Formulación, aprobación e implementación del plan de educación rural en el departamento de Arauca</t>
  </si>
  <si>
    <t>Formular, aprobar e implementar el Plan de Educación Rural Departamental</t>
  </si>
  <si>
    <t>Implantación de la política de estimulos para el mejoramiento de la calidad educativa en los estudiantes del Dpto de Arauca</t>
  </si>
  <si>
    <t>Adoptar e implementar una política de estímulos para premiar los buenos resultados académicos de los estudiantes</t>
  </si>
  <si>
    <t>Apoyar la educación superior mediante la contrucción de infraestructura física en Universidades Públicas en el Dpto de Arauca.</t>
  </si>
  <si>
    <t xml:space="preserve">Apoyar y fomentar el acceso a la educación superior como mìnimo de  284 estudiantes </t>
  </si>
  <si>
    <t>Apoyo y fomento al acceso a la Educación Superior en el Departamento de Arauca</t>
  </si>
  <si>
    <t>Formación cultural</t>
  </si>
  <si>
    <t>Fortalecer las bibliotecas que integran la red departamental de bibliotecas públicas en los municipios del departamento de Arauca.</t>
  </si>
  <si>
    <t>Fortalecer y operativizar la red de bibliotecas públicas del departamento de Arauca</t>
  </si>
  <si>
    <t>Apoyo a realización de actividades  que promuevan la asistencia a niños y jóvenes y adolecentes a las bibliotecas municipales en el departamento de Arauca.</t>
  </si>
  <si>
    <t>Apoyar 04 actividades que promuevan la asistencia de 3.640 (5%) niños, niñas y adolescentes entre 5 a 17 años a las bibliotecas municipales</t>
  </si>
  <si>
    <t>Fortalecimiento y apoyo a iniciativas ciudadanas  para adquirir habito  de la lectura en el departamento de Arauca.</t>
  </si>
  <si>
    <t>Promover 1 estrategia de lectura y escritura ciudadana</t>
  </si>
  <si>
    <t>Arte y cultura</t>
  </si>
  <si>
    <t xml:space="preserve">Apoyo al sistema nacional de cultural en el departamento de Arauca. </t>
  </si>
  <si>
    <t>Desarrollar un programa de identificación y promoción de organizaciones culturales</t>
  </si>
  <si>
    <t xml:space="preserve">Implementación del programa de formación artística y cultural "padrotes del Arauca", en los municipios del departamento de Arauca. </t>
  </si>
  <si>
    <t>Formar a cuatro mil (4000) personas en procesos de capacitación cultural</t>
  </si>
  <si>
    <t xml:space="preserve">Apoyo a la formación artística y cultural a personas discapacitadas en los municipio de Arauca y Saravena </t>
  </si>
  <si>
    <t xml:space="preserve">Capacitación en artes plásticas y dibujo en el departamento de Arauca. </t>
  </si>
  <si>
    <t xml:space="preserve">Capacitación a la población en instrumentos de bajo llanero y bandolina en el departamento de Arauca. </t>
  </si>
  <si>
    <t>Apoyo y fortalecimiento las artes de la cinematografía en el departamento de Arauca</t>
  </si>
  <si>
    <t xml:space="preserve">Difusión mediante la realización de eventos culturales escolares en el municipio de Arauca, departamento de Arauca. </t>
  </si>
  <si>
    <t>Apoyo a la formación artística, mediante la adquisición de un método para ejecutar el arpa en los municipios del departamento de Arauca</t>
  </si>
  <si>
    <t>Desarrollar seis (6) programas para proporcionar estímulos a creadores, artesanos y gestores (adquisición de bienes y servicios culturales)</t>
  </si>
  <si>
    <t xml:space="preserve">Apoyo a creadores y gestores culturales mediante la implementación  estímulos en el departamento de Arauca. </t>
  </si>
  <si>
    <t>Realizar cuatro (4) convocatorias de estímulos a creadores culturales</t>
  </si>
  <si>
    <t xml:space="preserve">Difusión, promoción y posicionamiento de la imagen cultural del departamento de Arauca. </t>
  </si>
  <si>
    <t xml:space="preserve">Realizar treinta (30) iniciativas y/o actividades que promoción de la identidad y las tradiciones  culturales  del departamento </t>
  </si>
  <si>
    <t xml:space="preserve"> Apoyo a la formación en artesanías  en el departamento de Arauca para promover su comercialización. </t>
  </si>
  <si>
    <t xml:space="preserve"> Apoyo a programas lúdicos y artísticos en el departamento de Arauca.  </t>
  </si>
  <si>
    <t xml:space="preserve"> Apoyo a la realización de las olimpiadas culturales comunales  en el departamento de Arauca.  </t>
  </si>
  <si>
    <t xml:space="preserve">Apoyo a la realización de campañas educativas de cultura ciudadana para la promoción y preservación ambiental y cultural del ecosistema llanero en el departamento de a ruaca. </t>
  </si>
  <si>
    <t xml:space="preserve">Beneficiar a 25.000 niños, niñas y adolescentes entre 0 a 17 años con programas artísticos y culturales </t>
  </si>
  <si>
    <t xml:space="preserve"> implementación de un programa de formación artística y lúdica en el baile de joropo tradicional  a población  en el municipio de Arauca departamento de Arauca</t>
  </si>
  <si>
    <t>Apoyo  a la realización de eventos culturales en los municipios del departamento de Arauca.</t>
  </si>
  <si>
    <t xml:space="preserve">Realizar cuatro (4) programas para el apoyo y desarrollo de eventos y manifestaciones culturales y/o fiestas patronales, folclor llanero y demás manifestaciones multiculturales y artísticas de la región. </t>
  </si>
  <si>
    <t>Apoyo a comunidad en movimiento alrededor de cultura regional en el municipio de Tame, departamento de Arauca</t>
  </si>
  <si>
    <t>Patrimonio cultural</t>
  </si>
  <si>
    <t>Investigación e identificación del patrimonio cultural de los municipios de Puerto Rondón y Cravo Norte, en el departamento de Arauca.</t>
  </si>
  <si>
    <t>Realizar cuatro (4) iniciativas para fortalecer el patrimonio cultural material e inmaterial del departamento de Arauca</t>
  </si>
  <si>
    <t>Infraestructura cultural</t>
  </si>
  <si>
    <t>Mejoramiento y adecuación  casa de la cultura municipio de arauquita en el departamento de arauca.</t>
  </si>
  <si>
    <t xml:space="preserve"> Mejorar siete (7) infraestructura, escenarios  culturales y/o bibliotecas</t>
  </si>
  <si>
    <t xml:space="preserve">Mantenimiento, adecuación  y cambio de instalaciones electricas casa de la cultura municipio de arauca, departamento de arauca. </t>
  </si>
  <si>
    <t xml:space="preserve">Adecuación, mejoramiento y dotacion bibliotecas publicas en el departamento de arauca. </t>
  </si>
  <si>
    <t xml:space="preserve">Elaboración de los diseños del forum los libertadores en el municipio de arauca, departamento de arauca. </t>
  </si>
  <si>
    <t>Adecuación y mantenimiento a la infraestructura fisica del auditorio llanerias en el municipio de Arauca, Departamento de Arauca</t>
  </si>
  <si>
    <t>Apoyo  al encuentro cultural y deportivo de las comunidades indigenas del departmento de arauca.</t>
  </si>
  <si>
    <t xml:space="preserve">Implementar un (1) programa para el rescate y fortalecimiento de la identidad cultural de los pueblos indígenas </t>
  </si>
  <si>
    <t>Construcción de la segunda etapa para la sede de las negritudes, en el  municipio de arauquita, departamento de Arauca</t>
  </si>
  <si>
    <t>Apoyar la construcción de  infraestructura etnocultural  como parte de la identidad de los pueblos afrocolombianos</t>
  </si>
  <si>
    <t xml:space="preserve">Implementar un programa de rescate de la identidad cultural de los pueblos afrodescendientes en el departamento de arauca. </t>
  </si>
  <si>
    <t>Protección a la población en discapacidad</t>
  </si>
  <si>
    <t>Generación de espacios adecuados para la expresión artistica y cultural para las personas con discapacidad</t>
  </si>
  <si>
    <t>Crear un proyecto de espacios adecuados para la expresión artística y cultural para las personas con discapacidad</t>
  </si>
  <si>
    <t>Social</t>
  </si>
  <si>
    <t>Educación</t>
  </si>
  <si>
    <t>Acceso y permanencia para todos y todas</t>
  </si>
  <si>
    <t>Movilidad estudiantil</t>
  </si>
  <si>
    <t>Prestación del servicio de transporte escolar para garantizar el acceso y permanencia en el sistema educativo de los niños y niñas pertenecientes a los niveles 1 y 2 (primaria)</t>
  </si>
  <si>
    <t>Prestación del servicio de transporte escolar para garantizar el acceso y permanencia en el sistema educativo de los niños y niñas pertenecientes a los niveles 1 y 2 (secundaria)</t>
  </si>
  <si>
    <t>Educación con calidad y pertinencia</t>
  </si>
  <si>
    <t>Mejores desempeños mejores resultados</t>
  </si>
  <si>
    <t>Aplicación del programa de fomento educativo en el departamento de Arauca</t>
  </si>
  <si>
    <t>Eficiencia y Gestión Educativa</t>
  </si>
  <si>
    <t>Proyecto de implantacion y mejoramiento del servicio del programa especial de restaurante escolar de los centros indigenas del departamento de Arauca</t>
  </si>
  <si>
    <t>Institucional</t>
  </si>
  <si>
    <t>Gestión administrativa y financiera</t>
  </si>
  <si>
    <t>Sostenibilidad de las finanzas públicas del departamento de Arauca</t>
  </si>
  <si>
    <t>Implantación del programa de interventorías técnicas proyectos ley 756 de 202 del dpto. De Arauca</t>
  </si>
  <si>
    <t>Integracion y desarrollo fronterizo</t>
  </si>
  <si>
    <t>Implementación de un programa de cultura tributaria en el departamento de Arauca</t>
  </si>
  <si>
    <t>Implementar una campaña anual para reducir el contrabando de productos</t>
  </si>
  <si>
    <t>Gestión deportiva</t>
  </si>
  <si>
    <t>Recreación y deporte formativo</t>
  </si>
  <si>
    <t>Implementacion del programa de formación deportiva y recreativa dirigida a representantes del sector de cada uno de los municipios del Departamento de Arauca</t>
  </si>
  <si>
    <t>Realizar cuatro (4) programas integrales de formación deportiva y recreativa</t>
  </si>
  <si>
    <t>Aportes para el desarrollo de los juegos intercolegiados categoria infantil y menoresfase departamental y nacional y fomento escuelas de formacion deportiva en el departamento de Arauca</t>
  </si>
  <si>
    <t xml:space="preserve">Beneficiar a 5.000 niñas, niños y adolescentes de 5 a 17 años con actividades deportivas y recreativas </t>
  </si>
  <si>
    <t>Proyecto integral de ludica, recreacion y aprovechamiento del tiempo libre dirigido a la primera infancia, niñez, adolescencia y juventud en el departamento de Arauca</t>
  </si>
  <si>
    <t xml:space="preserve">Realizar cuatro (4) programas integrales lúdicos recreativos para la promoción del juego en la primera infancia, niñez, adolescencia y juventud </t>
  </si>
  <si>
    <t>Deporte asociativo y competitivo</t>
  </si>
  <si>
    <t>Fortalecimiento y asistencia tecnica al deporte asociado y competitivo a traves del apoyo para las participaciones del orden Departamental, Nacional e Internacional de las ligas deportivas del departamento de Arauca</t>
  </si>
  <si>
    <t>Apoyar las once (11) ligas de deporte asociado y competitivo en el departamento de Arauca</t>
  </si>
  <si>
    <t>Deporte comunitario</t>
  </si>
  <si>
    <t>Implementacion y fortalecimiento de programas para el desarrollo de certamenes recreativos deportivos social comunitario focalizados a todos los grupos poblacionales del departamento de Arauca</t>
  </si>
  <si>
    <t>Realizar doce (12) programas integrales de deporte social y comunitario</t>
  </si>
  <si>
    <t>Infraestructura deportiva</t>
  </si>
  <si>
    <t>Construccion de pista, graderia y camerinos del patinodromo en el municipio de Arauca, departamento de Arauca</t>
  </si>
  <si>
    <t>Adecuar y/o construir 8 escenarios deportivos</t>
  </si>
  <si>
    <t>Construcción y/o adecuación de la cancha del Barrio Charalá, Municipio de Arauquita, Dpto de Arauca.</t>
  </si>
  <si>
    <t>Apoyar el desarrollo de las olimpiadas de Deporte paralimpico en el Departamento de Arauca</t>
  </si>
  <si>
    <t>Ejecutar un proyecto de deporte paralímpico</t>
  </si>
  <si>
    <t>Gestión financiera</t>
  </si>
  <si>
    <t>Adquisición de un software contable, presupuestal, tributario y  financiero para la administración central del departamento de Arauca</t>
  </si>
  <si>
    <t>Modernizar  y optimizar el sistema  contable, presupuestal, tributario y financiero</t>
  </si>
  <si>
    <t>Adquisisción de un servicio de sistematización y automatización para el control integral del impuesto al consumo y la trazabilidad de los productos en el departamento de Arauca</t>
  </si>
  <si>
    <t xml:space="preserve">Implementar los servicios y automatización para el control integral de los impuestos Departamentales </t>
  </si>
  <si>
    <t>Implantación del programa de interventorías técnicas, administrativas y financieras de los  proyectos de inversión en el  dpto. De Arauca</t>
  </si>
  <si>
    <t>Implementar una (1) campaña permanente de promoción de la cultura tributaria</t>
  </si>
  <si>
    <t>Fomento de la integración y el desarrollo fronterizo en el Departamento de Arauca</t>
  </si>
  <si>
    <t>Formular e implementar un (1) programa de convivencia y paz en frontera</t>
  </si>
  <si>
    <t>Acciones para prevenir los casos de abusos sexual, reclutamiento forzado, ESCNNA, violencia intrafamiliar y maltrato en niños-niñas y adolescentes y promover su denuncia en el departamento de Arauca.</t>
  </si>
  <si>
    <t>Realizar 16 acciones para promover la denuncia de casos de abuso sexual, reclutamiento forzado, ESCNNA, Violencia intrafamiliar y maltrato en niños de 6-17 años</t>
  </si>
  <si>
    <t>Implementar 08 acciones para prevenir la vinculación de niños, adolescentes en grupos armados</t>
  </si>
  <si>
    <t>Equidad de género y atención de la mujer</t>
  </si>
  <si>
    <t>Implementación de un programa de generación de trabajo asociativo y  emprendimiento empresarial - productivo para generar ingresos e independencia económica de las mujeres con enfoque diferencial en los municipos del Departamento de Arauca</t>
  </si>
  <si>
    <t>Promover siete (7) proyectos en emprendimiento empresarial y productivos para generación de ingresos e independencia económica de las mujeres a nivel rural y urbano</t>
  </si>
  <si>
    <t>Implementar una (1) estrategia de comunicacion "Mujer tienes derechos" y promover de la participación politica de la mujer con enfoque diferencial en el Departamento de Arauca</t>
  </si>
  <si>
    <t xml:space="preserve">Implementar una (1) estrategia de comunicaciones "mujer tienes derechos" </t>
  </si>
  <si>
    <t xml:space="preserve">Diseñar e implementar Dos (2) campañas territoriales de promoción de la participación política de las mujeres </t>
  </si>
  <si>
    <t>Desarrollo de un programa de prevención de violencia contra la mujer y atención psicosocial a victimas de violencia sexual con enfoque diferencial basada en género en el Departamento de Arauca</t>
  </si>
  <si>
    <t xml:space="preserve">Apoyar la implementación de (1) programa de prevención y protección de violencia contra la mujer </t>
  </si>
  <si>
    <t xml:space="preserve">Gestionar y promover el Diseño e implementación de un (1) programa de atención psicosocial en violencia sexual basada en genero </t>
  </si>
  <si>
    <t>Implementación de la estrategia integral para prevenir el embarazo adolescente con enfoque diferencial de acuerdo a los establecido en el Conpes 147 de 2012, en el Departamento de Arauca</t>
  </si>
  <si>
    <t>Implementar una estrategia integral para prevenir el embarazo en la adolescencia (CONPES 147 de 2012)</t>
  </si>
  <si>
    <t>Apoyar los hogares de paso  que de manera transitoria atiendan a las familias pobres y vulnerables que deban desplazarse a lugares diferentes a los de su residencia en el Departamento.</t>
  </si>
  <si>
    <t>Crear una red de hogares de paso en el Departamento que apoye transitoriamente a las familias pobres y vulnerables que deban desplazarse a lugares diferentes a los de su residencia</t>
  </si>
  <si>
    <t>Protección integral de las víctimas</t>
  </si>
  <si>
    <t>Apoyo a las organización de población desplazada garantizando la participación efectiva en los diferentes espacios enmarcados en la ley 1448</t>
  </si>
  <si>
    <t xml:space="preserve">Realizar gestión interinstitucional e intersectorial para lograr 10 intervenciones en función del componente de Participación de la Población Desplazada (1. Participación efectiva de la población desplazada, 2.Apoyo logístico a las OPD ) del PIU 2012-2015 
</t>
  </si>
  <si>
    <t>Apoyo para el seguimiento de los autos 382 - 383  de la H.C.C.</t>
  </si>
  <si>
    <t>Diseñar o validar un plan de acción y realizar la gestión efectiva para el cumplimiento y seguimiento del 100% de tal instrumento, en el desarrollo de las ordenes impartidas por la Corte Constitucional en relación al cumplimiento del Auto 382 de 2010 frente a pueblos indígenas y Auto 383 frente a la PVFD</t>
  </si>
  <si>
    <t xml:space="preserve">Formación de líderes   para la construcción de la reparación colectiva en el departamento </t>
  </si>
  <si>
    <t xml:space="preserve">implementar un programa hacia la construccion colectiva de iniciativas para la reconciliacion y la paz en Arauca, propiciando espacios de participaciòn que permita el anàlisis de reparaciòn colectiva (Ley 975 del 2005 y Decreto 1737 - Justicia y Paz), </t>
  </si>
  <si>
    <t>Apoyo para la legalización,  transferencia de predios y adquisicion  de tierras para  el  saneamiento y ampliacion del  territorio  de comunidades  Indigenas priorizadas en el departamento de Arauca</t>
  </si>
  <si>
    <t>Apoyar el trámite para la legalización y transferencia de trece (13) predios alos pueblo U´wa, Sikuani, Makaguan, Hitnu, Cuiloto Cocuisa Marrero e Inga</t>
  </si>
  <si>
    <t>Construccion de  planes de vida indígena de los pueblos  Makaguan, U'wa e Inga del Departamento de Arauca</t>
  </si>
  <si>
    <t>Construir tres (3) planes de vida indígena de los pueblos  Makaguan, U'wa e Inga del Departamento de Arauca</t>
  </si>
  <si>
    <t>Fortalececimiento y operatividad de la mesa Departamental de concertación indígena</t>
  </si>
  <si>
    <t>Fortalecer la operatividad de la mesa Departamental de concertación indígena</t>
  </si>
  <si>
    <t>Adquisición de predios rurales para territorios colectivos Afrodescendientes del departamento de Arauca.</t>
  </si>
  <si>
    <t>Apoyar la adquisiciòn  de 500 has de tierra  para ampliación de territorios colectivos de la población afrodescendiente</t>
  </si>
  <si>
    <t>Construccion y adecuacion de un centro de atencion integral y desarrollo social de la Población Vulnerable en el municipio de Saravena - Arauca</t>
  </si>
  <si>
    <t xml:space="preserve">Apoyar la construcciòn y/o mejoramiento de infraestructura para centros de atenciòn a personas con discapacidad </t>
  </si>
  <si>
    <t>Protección al adulto mayor</t>
  </si>
  <si>
    <t>Apoyar la construcciòn, mejoramiento, adecuaciòn y dotar dos centros de bienestar para el adulto mayor</t>
  </si>
  <si>
    <t>Dotación de centros de bienestar para el Adulto Mayor en el Dpto de Arauca</t>
  </si>
  <si>
    <t>Apoyo nutricional a personas de la tercera edad priorizados por los Centros Vida del Anciano (C.V.A.) en el Dpto de Arauca</t>
  </si>
  <si>
    <t>Apoyo e implementación de programa de bienestar y aprovechamiento del tiempo libre acorde con las políticas de envejecimiento y vejez en el departamento de Arauca</t>
  </si>
  <si>
    <t>Apoyar 800 adultos mayores con la implementación de un (1) programa de bienestar y aprovechamiento del tiempo libre acorde con las políticas nacionales de envejecimiento y vejez que incluya a los siete (7) municipios</t>
  </si>
  <si>
    <t>Protección a LGTBI</t>
  </si>
  <si>
    <t>Implementación de un programa de promoción del respeto de los derechos humanos y la diversidad sexual en el departamento de Arauca.</t>
  </si>
  <si>
    <t>Diseñar e implementar un proyecto de capacitación permanente al personal de las instituciones y a la sociedad civil sobre el respeto de los derechos de la población LGBTI, para disminuir los índices de discriminación y endodiscriminación en el Departamento de Arauca</t>
  </si>
  <si>
    <t>Realizar 7 talleres y 3 campañas de socialización y divulgación de la política pública nacional para población LGBTI</t>
  </si>
  <si>
    <t>Apoyo a programas de formacion de lideres en el Departamento de Arauca.</t>
  </si>
  <si>
    <t>Implementar dos (2) programas de formación de líderes y generación de capacidades comunitarias</t>
  </si>
  <si>
    <t>Apoyo al fortalecimiento  de  organismos de acción comunal y organizaciones sociales en  el Departamento de Arauca.</t>
  </si>
  <si>
    <t>Apoyar el fortalecimiento de mínimo 10 organizaciones que participen activamente en las actividades de control social comunitario</t>
  </si>
  <si>
    <t>Desarrollo de programas de formacion al sector comunal del departamento de Arauca</t>
  </si>
  <si>
    <t>Implementar un (1) programa para la generación de desarrollo socioeconómico para las organizaciones comunales y sociales</t>
  </si>
  <si>
    <t>Diseño de estrategia de promocion y  fortalecimiento a expresiones asociativas de la sociedad civil del Departamento de Arauca</t>
  </si>
  <si>
    <t>Promover cuatro (4) estrategias de promocion y  fortalecimiento a expresiones asociativas de la sociedad civil</t>
  </si>
  <si>
    <t>Desarrollo e implementación de campañas de formación y promoción de mecanismos de participación ciudadana en el Departamento.</t>
  </si>
  <si>
    <t>Desarrollar e implementar 20 campañas de formación y promoción de mecanismos de participación ciudadana</t>
  </si>
  <si>
    <t>Paz y seguridad ciudadana</t>
  </si>
  <si>
    <t>Justicia</t>
  </si>
  <si>
    <t>Fortalecimiento a la justicia comunitaria en el departamento de Arauca</t>
  </si>
  <si>
    <t xml:space="preserve">Fortalecer el 100% de los Municipios del departamento de Arauca,  los programas de mediación, conciliación en equidad, justicia de paz amigable, composición y arbitraje </t>
  </si>
  <si>
    <t>Derechos humanos, DIH y   justicia transicional</t>
  </si>
  <si>
    <t>Fortalecimiento de las personerias del departamento de Arauca</t>
  </si>
  <si>
    <t>Apoyar el fortalecimiento de las personerías en el 100% de los municipios</t>
  </si>
  <si>
    <t>Implementacion de Estrategias para la prevencion de eventos por minas y artefactos explosivos en el departamento de Arauca</t>
  </si>
  <si>
    <t xml:space="preserve">Implementar cinco (5) estrategias en acción integral y comportamientos seguros para la prevención de eventos por minas y artefactos explosivos en áreas urbanas y rurales </t>
  </si>
  <si>
    <t>Apoyar la disminucion del número   de niños, niñas, adolescentes entre 0 - 17 años que son victimas de minas</t>
  </si>
  <si>
    <t>Implementacion de estrategias para la promocion de los derechos humanos en el departamento de Arauca</t>
  </si>
  <si>
    <t>Implementar una (1)  estrategia para la promocion de los DD.HH. Y DIH</t>
  </si>
  <si>
    <t>Implementar un (1) programa de capacitación en Derechos Humanos, a Funcionarios Públicos y miembros de la Fuerza Pública</t>
  </si>
  <si>
    <t>Apoyar   una (1) estrategia para los defensores, lideres,  organizaciones sociales y comunitarias que promuevan los Derechos Humanos.</t>
  </si>
  <si>
    <t>Natural ambiental</t>
  </si>
  <si>
    <t>Sostenibilidad ambiental</t>
  </si>
  <si>
    <t>Gestión del riesgo de desastres</t>
  </si>
  <si>
    <t>adquisición de productos y elementos destinados a la población en riesgo de emergencia y/o desastre</t>
  </si>
  <si>
    <t>Atender el  2% la población vulnerable por situaciones de riesgo y/o emergencia y/o desastre</t>
  </si>
  <si>
    <t>Mejoramiento de la dinamica fluvial  a través del Dragado del río Arauca, en el Departamento de Arauca</t>
  </si>
  <si>
    <t>Diseñar y construir  obras para la prevención y mitigación del riesgo urbano y rural, de conformidad con el plan de gestión del riesgo</t>
  </si>
  <si>
    <t>Construcción obras de protección en puntos críticos vereda Tamacay, bajo Tamacay, Cravo Charo y la meseta del Municipio de Tame, Departamento de Arauca</t>
  </si>
  <si>
    <t>Construcción obras de protección  hidraúlica, realce y construcción dique sectores críticos isla reinera, Municipio de Arauquita, Departamento de Arauca</t>
  </si>
  <si>
    <t>Construcción de la bodega estratégica para almacenamiento de enseres, elementos y ayudas humanitarias en la sede del cuerpo de bomberos, municipio de arauca, departamento de arauca</t>
  </si>
  <si>
    <t xml:space="preserve">Dotar y fortalecer el Crepad y los Clopads </t>
  </si>
  <si>
    <t>Dotación de elementos e inmplementos para el fortalecimiento de los clopads del departamento</t>
  </si>
  <si>
    <t>Implementar 1 sistema de monitoreo y alerta temprana en el departamento de arauca</t>
  </si>
  <si>
    <t xml:space="preserve">Implementar 4 sistemas de monitoreo y alertas tempranas </t>
  </si>
  <si>
    <t>Implementación de programas de educación en reducción del riesgo y atención de emergencia</t>
  </si>
  <si>
    <t xml:space="preserve">Implementar una estrategia de educación en prevención y atención de emergencias y desastres  </t>
  </si>
  <si>
    <t>Apoyo a la implementación del programa de adaptación al cambio climático en el departamento de arauca</t>
  </si>
  <si>
    <t>Apoyar al 50% de los municipios para la adopción de instrumentos de planificación adecuados para la gestión del cambio climático</t>
  </si>
  <si>
    <t>Nueva Gestión Pública Departamental</t>
  </si>
  <si>
    <t xml:space="preserve">Modernización administrativa a traves de la reingenieria de procesos, la actualizacion de inventarios, y la optimizacion de funciones en la administracion departamental </t>
  </si>
  <si>
    <t>Desarrollar un (1) proceso de modernización de la administración departamental</t>
  </si>
  <si>
    <t>Diseño de un sistema de control administrativo y financiero a las entidades descentralizadas del departamento de Arauca</t>
  </si>
  <si>
    <t xml:space="preserve">Diseñar y establecer un (1) sistema de control administrativo y financiero de las entidades descentralizadas del departamento de Arauca </t>
  </si>
  <si>
    <t>Adquisición de equipos de computos y otros dispositivos de tecnología en hardware y comunicaciones para la administración  departamental</t>
  </si>
  <si>
    <t xml:space="preserve">Implementar una estrategia de adquisición de equipos y remodelación de la red de datos </t>
  </si>
  <si>
    <t>Diseño y actualizacion de la red de datos y red regulada de la administración departamental</t>
  </si>
  <si>
    <t>Fortalecimiento del Programa de gestion documental de la administracion departamental</t>
  </si>
  <si>
    <t xml:space="preserve">Ejecutar un plan de acción para el fortalecimiento y continuidad del programa de gestión documental </t>
  </si>
  <si>
    <t>Fortalecimiento de los componentes de la informacion y la comunicación publica del departamento de Arauca</t>
  </si>
  <si>
    <t>Desarrollar un programa que permita mejorar y posicionar la imagen del departamento de Arauca en el contexto Nacional, armonizando con las políticas, programas y proyecto que en este sentido contiene el Plan Nacional de Desarrollo.</t>
  </si>
  <si>
    <t>Remodelación y adecuacion de las dependencias y sedes administrativas del departamento de Arauca</t>
  </si>
  <si>
    <t>Remodelación y adecuación de seis (6) áreas de infraestructura física de la administración departamental</t>
  </si>
  <si>
    <t>Apoyo a proyectos productivos de seguridad alimentaria, la generación de empleo y mejoramiento económico de la población Afrodescendientes.</t>
  </si>
  <si>
    <t>Apoyar diez (10) proyectos productivos a generación de empleos y mejoramiento económico de la población Afrodescendientes.</t>
  </si>
  <si>
    <t>Implementacion de un (1) proyecto de seguridad alimentaria (Programa RESA) para la póblacion afroaraucana del Departamento</t>
  </si>
  <si>
    <t>Implementar un (1) proyecto de seguridad alimentaria (Programa RESA)</t>
  </si>
  <si>
    <t>Apoyar a pequeños productores en el fomento de especies menores, piscicultura, ganaderia y granjas integrales en el Departamento de Arauca</t>
  </si>
  <si>
    <t>Apoyar a 200 pequeños productores en el fomento de especies menores, piscicultura, ganaderia y granjas integrales</t>
  </si>
  <si>
    <t>Apoyo a la comercialización de productos agropecuarios de pequeños productores mediante la implementación  de la estrategia de mercados campesinos en el dpto</t>
  </si>
  <si>
    <t xml:space="preserve">Apoyar el programa de mercados campesinos </t>
  </si>
  <si>
    <t>Producir y transformar con resultados</t>
  </si>
  <si>
    <t>Apoyo a proyectos productivos y cultivos alternativos para pequeños productores del Municipio de Tame, Dpto de Arauca</t>
  </si>
  <si>
    <t xml:space="preserve">Apoyar el establecimiento de 10.000 ha nuevas de cultivos tradicionales y alternativos </t>
  </si>
  <si>
    <t>Apoyo al fortalecimiento de la cadena cacao - chocolate mediante el fomento de sistemas agroforestales en el departamento de Arauca</t>
  </si>
  <si>
    <t>Apoyo a la implementación de alianzas productivas de MINAGRICULTURA</t>
  </si>
  <si>
    <t>Apoyar 12 proyectos bajo el esquema de alianzas productivas</t>
  </si>
  <si>
    <t>Apoyo a la continuidad de los índices de prevalencias de las enfermedades de Fiebre Aftosa y Rabia Bovina en los 7 municipios del departamento de Arauca</t>
  </si>
  <si>
    <t>Apoyar la continuidad de los índices de prevalencias de las enfermedades de Fiebre Aftosa (0%), Rabia Bovina (4 focos), TBC (0%), Encefalitis Equina (0%)</t>
  </si>
  <si>
    <t>Apoyo para la comercialización de productos agropecuarios del departamento de Arauca, mediante la participacion de eventos feriales a nivel local, regional y/o nacional</t>
  </si>
  <si>
    <t xml:space="preserve">Apoyar a los productores para que participen en 40 eventos feriales del nivel local, regional y/o nacional </t>
  </si>
  <si>
    <t>Apoyo para el montaje y consolidacion de la planta de beneficio de aves para el departamento de Arauca</t>
  </si>
  <si>
    <t xml:space="preserve">Apoyar el montaje y/o consolidar de seis plantas de producción agroindustrial </t>
  </si>
  <si>
    <t>Apoyo a la formalizacion y registro legal de Mypimes en el departamento de Arauca</t>
  </si>
  <si>
    <t>Apoyar el proceso de formalización de 200 Mipymes</t>
  </si>
  <si>
    <t>Estudio de factibilidad para la consolidación de una zona de desarrollo industrial</t>
  </si>
  <si>
    <t>Apoyar la realización de los estudios de factibilidad para la consolidación de una zona de desarrollo industrial</t>
  </si>
  <si>
    <t xml:space="preserve">Gestión ambiental </t>
  </si>
  <si>
    <t>Adquisición de en áreas de importancia hídrica para los acueductos municipales en el departamento de Arauca</t>
  </si>
  <si>
    <t>Adquirir 2500 has nuevas en áreas de importancia hídrica</t>
  </si>
  <si>
    <t>Fortalecimiento e implementacion de los Proyectos Ambientales Escolares en el departamento de Arauca</t>
  </si>
  <si>
    <t>Apoyar la implementación de 26 PRAES en los establecimientos educativos del departamento</t>
  </si>
  <si>
    <t>Alquiler de vehículo para la prestación de Servicio de Asistencia Técnica de la Secretaría de Desarrollo Agropecuario y sostenible del Departamento de Arauca en los 7 municipios.</t>
  </si>
  <si>
    <t>Capacitación y Asistencia Técnica para el Mejoramiento de la Productividad y Competitividad del Departamento de Arauca</t>
  </si>
  <si>
    <t>Salud con Igualdad</t>
  </si>
  <si>
    <t>Prestación y desarrollo de servicios de salud</t>
  </si>
  <si>
    <t>Prestación de los servicios de salud en lo no cubierto con subsidios a la demanda en la población elegible del Departamento de Arauca</t>
  </si>
  <si>
    <t>Apoyo a la prestación de los servicios de salud en lo no POSS a la población pobre afiliada al régimen subsidiado en el Dpto de Arauca</t>
  </si>
  <si>
    <t>Gestionar el 100% de las solicitudes de atención médica de la prestación de los servicios de salud en todos los niveles de complejidad a la población elegible  incluyendo  todos los grupos poblacionales con con enfoque diferencial.</t>
  </si>
  <si>
    <t>Implementación de una estrategia de atención especializada en salud a la población del Departamento de Arauca</t>
  </si>
  <si>
    <t xml:space="preserve">Fortalecer en un 100% las atenciones de salud de alta complejidad con  especialistas </t>
  </si>
  <si>
    <t>Dotación de equipos y mobiliario de la red pública hospitalaria del Dpto de Arauca</t>
  </si>
  <si>
    <t xml:space="preserve">Mejorar en un 45% la prestación del servicio hospitalario mediante la dotación de equipos y mobiliario de la red pública Hospitalaria  del Departamento </t>
  </si>
  <si>
    <t>Fortalecimieto de la accesibilidad a los servicios de salud de mayor complejidad a través de la adquisición de ambulancias para la red pública hospitalaria</t>
  </si>
  <si>
    <t>Mejorar en 50% la prestación de los servicios con la adquisición de transporte medicalizado para la red prestadora de servicios</t>
  </si>
  <si>
    <t>Apoyar el tribunal de ética médica en el Dpto de Arauca</t>
  </si>
  <si>
    <t>Apoyar el tribunal de etica medica del departamento de Arauca</t>
  </si>
  <si>
    <t>Implementación del sistema móvil para el registro de las actividades  en el campo para el proceso de IVC - habilitación en el departamento de Arauca</t>
  </si>
  <si>
    <t>Realizar visitas de verificación  al 50% (81/162) de los prestadores de servicios de salud habilitados en el primer año de la vigencia y en un 75% anualmente</t>
  </si>
  <si>
    <t>Salud pública, atención primaria en salud y promoción y prevención</t>
  </si>
  <si>
    <t>Acciones de vigilancia y seguimiento al 100% de accidentes rábicos</t>
  </si>
  <si>
    <t>Vacunar el 80 % (29882) de perros y gatos contra la rabia cada año</t>
  </si>
  <si>
    <t>Esterilizar 100% de los animales (perros y gatos) programados cada año</t>
  </si>
  <si>
    <t>Continuar con el programa de control de roedores y plagas en el 80% de las viviendas del departamento de Arauca</t>
  </si>
  <si>
    <t>Acciones de vigilancia y seguimiento al 100% de los casos encefalitis equina</t>
  </si>
  <si>
    <t>Apoyo a las acciones de vigilancia de las enfermedades zoonóticas en el Dpto de Arauca</t>
  </si>
  <si>
    <t>Fortalecimiento de la vigilancia epidemiologica en el departamento de Arauca</t>
  </si>
  <si>
    <t>Mantener como mínimo en un 95% la notificación oportuna del sistema de vigilancia en salud pública y el desarrollo de acciones de vigilancia y control epidemiológico en todo el departamento</t>
  </si>
  <si>
    <t>Garantizar la captación de información a través de los RIPS-RUAF del 100% de las IPS del departamento</t>
  </si>
  <si>
    <t>Apoyo al Plan Ampliado de Inmunizaciones PAI para la disminucíón de la morbi-mortalidad infantil asociada a enfermedades inmunoprevenibles en el Dpto de arauca</t>
  </si>
  <si>
    <t>Lograr cobertura de vacunación (esquema regular) del 95% de los niñ@s menores de un año del departamento de Arauca</t>
  </si>
  <si>
    <t>Apoyo a la estrategia AIEPI clínico, comunitario y organizacional que disminuya los índices de morbimortalidad infantil en el Dpto de Arauca</t>
  </si>
  <si>
    <t>Reducir o mantener en no mas de (2) casos la mortalidad por EDA en menores de 5 años</t>
  </si>
  <si>
    <t>Fortalecimiento de las acciones de salud sexual y reproductiva en la poblacion de hombres y mujeres en edad fertil, priorizando adolescentes y jovenes en el departamento de Arauca</t>
  </si>
  <si>
    <t xml:space="preserve">Reducir en un 5% los casos de sífilis gestacional por año </t>
  </si>
  <si>
    <t xml:space="preserve">Lograr que el 70% (3.080) de las mujeres gestantes asistan mínimo a 4 controles prenatales </t>
  </si>
  <si>
    <t>Garantizar la dotación y operatividad del 100% (7) de los centros de servicios amigables con la estrategia "Bebe Piénsalo Bien" del departamento de Arauca</t>
  </si>
  <si>
    <t>Garantizar el cumplimiento en los 7 municipios de las líneas de acción de maternidad segura, fomento de planificación familiar, fomento de salud sexual y reproductiva para adolescentes jóvenes, prevención de ITS/VIH, detección de casos de cáncer de cuello uterino, cáncer mama y prevención de violencia doméstica sexual en la red prestadora de servicios de salud en el departamento de Arauca</t>
  </si>
  <si>
    <t>Mejoramiento de la salud mental y prevención del suicidio en el Dpto de Arauca</t>
  </si>
  <si>
    <t>Inclusión de las líneas de salud mental y reducción del consumo de sustancias psicoactivas en el 100% de los PIC de los planes locales de salud y en la red pública del departamento</t>
  </si>
  <si>
    <t>Prevención, promoción y control de las enfermedades transmitidas por vectores (ETV) en el Dpto de Arauca</t>
  </si>
  <si>
    <t>Identificar y controlar oportunamente como mínimo el 90% de los brotes de dengue</t>
  </si>
  <si>
    <t>Implementación de la estrategia de atención primaria en salud y salud familiar en el Dpto de Arauca</t>
  </si>
  <si>
    <t>Atención primaria en salud (ley 1438 de 2011) a 6.000 familias en población del nivel I y II del SISBEN del departamento de Arauca</t>
  </si>
  <si>
    <t>Fortalcimiento de las actividades de salud pública en el Laboratorio fronterizo del Dpto de Arauca</t>
  </si>
  <si>
    <t>Procesar el 100% de las muestras de interés en salud pública recibidas en el laboratorio de salud pública fronterizo anualmente</t>
  </si>
  <si>
    <t>Implementación de programas de prevención y promoción de hábitos de salud oral en el departamento de Arauca</t>
  </si>
  <si>
    <t>Realizar asistencia técnica en políticas de salud oral al 100% de las IPS y profesionales independientes del departamento de Arauca</t>
  </si>
  <si>
    <t>Lograr que el 80% de IPS centinelas reporten las variables para el cálculo del índice de COP</t>
  </si>
  <si>
    <t>Promoción social</t>
  </si>
  <si>
    <t>Fortalecimiento de acciones de promoción social en salud para la atención a población en situación de desplazamiento en el Depto de Arauca</t>
  </si>
  <si>
    <t>Garantizar la afiliación al SGSSS del 100% de la población en situación de desplazamiento y otros hechos victimizantes</t>
  </si>
  <si>
    <t>Garantizar la atención psicosocial  y atenciòn en salud del 100% de solicitudes de la población en situación de desplazamiento y otros hechos victimizantes</t>
  </si>
  <si>
    <t>Garantizar la atenciòn en salud  a la mujer en situaciòn de desplazamiento y otros hechos victimizantes</t>
  </si>
  <si>
    <t>Apoyo para las acciones de promoción social en Salud dirigido a población afrodescendiente del Dpto de Arauca</t>
  </si>
  <si>
    <t xml:space="preserve">Garantizar la atención en salud al 100% de población afrodescendientes a través de modelos de atención primaria en salud </t>
  </si>
  <si>
    <t>Fortalecimiento de acciones de promoción social en salud para la atención a población indígena en el Depto de Arauca</t>
  </si>
  <si>
    <t xml:space="preserve">Garantizar la atención en salud al 100% de población indígena a través de modelos de atención primaria en salud </t>
  </si>
  <si>
    <t>Implementar la política de envejecimiento y vejez con enfoque diferencial en los siete municipios del departamento de Arauca</t>
  </si>
  <si>
    <t>Acciones de promoción social en salud para la prevención de violencias de género en el departamento de Arauca</t>
  </si>
  <si>
    <t xml:space="preserve">
Realizar acciones de promoción del trato digno y prevención de violencias de género en los siete municipios del departamento de Arauca.
</t>
  </si>
  <si>
    <t>Fortalecimiento de acciones de promoción social en salud para la atención a la población en proceso de reintegración y desmovilizada en el Dpto de Arauca</t>
  </si>
  <si>
    <t xml:space="preserve">Garantizar la atención en salud al 100% de población en proceso de reintegración  y desmovilizada a través de modelos de atención primaria en salud </t>
  </si>
  <si>
    <t>Implementación de acciones de promoción social en salud para mejorar la calidad de vida de las personas con discapacidad en el Dpto de Arauca</t>
  </si>
  <si>
    <t>Realizar acciones de rehabilitación basada en comunidad al 50% (4.996) de la población con discapacidad</t>
  </si>
  <si>
    <t>Implementación de acciones para fortalecer la salud visual y auditiva del Dpto de Arauca</t>
  </si>
  <si>
    <t>Implementar un (1) programa para la prevenciòn y atenciòn  integral de enfermedades auditivas y visuales en la poblaciòn del Departamento de Arauca</t>
  </si>
  <si>
    <t>Prevención, vigilancia y control de riesgos profesionales</t>
  </si>
  <si>
    <t>Realización fase I estudio para la caracterización de la población trabajadora informal, sus condiciones  de salud y riesgos propios de sus actividades economicas en el Municipio de Arauca</t>
  </si>
  <si>
    <t>Emergencias y desastres</t>
  </si>
  <si>
    <t>Fortalecimiento del Centro Regulador de urgencias, emergencias y desastres del Dpto de Arauca</t>
  </si>
  <si>
    <t>Implementar en el 100% el centro regulador de urgencias, emergencias y desastres en el departamento de Arauca</t>
  </si>
  <si>
    <t>Implementar un plan de acción para la prevención del consumo de sustancias psicoactivas  y atención a niños, jóvenes consumidores en el Dpto de Arauca</t>
  </si>
  <si>
    <t>Apoyar y coordinar intersectorialmente la implementación de un (1) plan de acción para la prevención del consumo y atención a niños,  jóvenes consumidores de sustancias psicoactivas</t>
  </si>
  <si>
    <t>Priorizar la atención en salud a la población  afrodescendiente  en eventos no poss y en la atención  y acceso a los servicios de salud</t>
  </si>
  <si>
    <t>Implementación de acciones con atención psicosocial con enfoque diferencial para población LGBTI en el Dpto de Arauca</t>
  </si>
  <si>
    <t>Diseñar e implementar un proyecto de atención psicosocial con enfoque diferencial para población LGBTI</t>
  </si>
  <si>
    <t>Implementación de un programa piloto para la vigilancia  y control de la transmisión de la Enfermedad de Chagas congénito rural en el departamentos de Arauca</t>
  </si>
  <si>
    <t xml:space="preserve">Desarrollar un programa para la vigilancia y control de la transmisión de la enfermedad del Chagas congénito rural </t>
  </si>
  <si>
    <t>Apoyo a cultivos que generen impacto significativo sobre las exportaciones con certificaciòn de origen (biocomercio, sellos verdes, entre otros)</t>
  </si>
  <si>
    <t>Apoyar la cofinanciación de tres (3) iniciativas empresariales que aporten a la conservación del medio ambiente y que tengan significativo impacto sobre las exportaciones con certificaciòn de origen (biocomercio, sellos verdes, entre otros)</t>
  </si>
  <si>
    <t>Educación con pertinencia</t>
  </si>
  <si>
    <t>Apoyo con enfoque diferencial a los  establecimientos educativos oficiales del departamento de  Arauca para garantizar la sostenibilidad de la conectividad a través del programa conexión total implementada por el MEN</t>
  </si>
  <si>
    <t>Implementar en 22 Sedes Educativas el nuevo diseño de conectividad del departamento de Arauca (conexión Total MEN)</t>
  </si>
  <si>
    <t>Eficiencia y modernización del sector educativo</t>
  </si>
  <si>
    <t>Dotación de  internados   públicos educativos de la zona rural del departamento de Arauca</t>
  </si>
  <si>
    <t>Garantizar la eficiencia, operación y prestación del servicio educativo en el 100% de las instituciones y centros educativos del Departamento de Arauca</t>
  </si>
  <si>
    <t>Apoyo  a población en condición de discapacidad con necesidades educativas especiales (NEE) en establecimientos educativos oficiales del departamento de Arauca (excepto baja visión y baja audición).</t>
  </si>
  <si>
    <t>Mantenimiento de equipos y mobiliario destinados al desarrollo de  las  tareas inherentes a los macroprocesos  misionales y de apoyo de secretaría de educación del departamento de Arauca. (Financiado con el % autorizado por MEN para gastos admtvos en sed)</t>
  </si>
  <si>
    <t>Adquisición de equipos, materiales y suministros,  destinados  a  cubrir las necesidades derivadas por la implantación de los macroprocesos misionales y de apoyo, definidos por el MEN para secretaría de educación del departamento de Arauca. (Financiado con el % autorizado por MEN para gastos admtvos en sed)</t>
  </si>
  <si>
    <t>Apoyo para viáticos y gastos de viaje, capacitación  no formal  y bienestar social  personal administrativo nivel central de  secretaría de educación del departamento de Arauca. (Financiado con el % autorizado por MEN para gastos admtvos en sed)</t>
  </si>
  <si>
    <t>Administración nómina personal administrativo  nivel central de  secretaría de educación del departamento de Arauca. (Financiado con el % autorizado por MEN para gastos admtvos en SED)</t>
  </si>
  <si>
    <t>Aportes patronales liquidados con base a nómina  personal administrativo nivel central de  secretaría de educación del departamento de Arauca. (Financiado con el % autorizado por MEN para gastos admtvos en sed)</t>
  </si>
  <si>
    <t>Sistematización de información  admtva y financiera de los establecimientos educativos públicos, para fortalecer los macroprocesos misional y de apoyo de secretaría de educación del dpto. De Arauca (adquisición, mantenimiento y soporte de software, para mejorar la eficiencia de sed).</t>
  </si>
  <si>
    <t>Adquisición de calzado y vestido de labor para el personal docente, directivo docente y administrativo de las instituciones educativas públicas  del departamento de Arauca. (Ley 70/88 y decreto reglamentario n°1978/89)</t>
  </si>
  <si>
    <t>Servicio de pago de la nómina mensual  del sector educativo a través de entidad financiera en los municipios del  departamento de Arauca</t>
  </si>
  <si>
    <t>Apoyo para viáticos, gastos de viaje y capacitación no formal del personal docente, directivo docente y administrativo,  de las instituciones educativas públicas del departamento de Arauca.</t>
  </si>
  <si>
    <t>Administración nómina personal docente de  instituciones educativas públicas del departamento de Arauca</t>
  </si>
  <si>
    <t>Administración nómina personal directivo docente de  instituciones educativas públicas del departamento de Arauca</t>
  </si>
  <si>
    <t>Aportes para el pago de las pensiones del personal docente y directivo docente nacionalizado (por la ley 43 de 1975, que en virtud de la ley 91 de 1989, no quedaron a cargo del fondo nacional de prestaciones sociales del magisterio fnpsm).</t>
  </si>
  <si>
    <t>Compromiso para pago de sentencias y conciliaciones laborales del personal docente, directivo docente y administrativo del sector educativo</t>
  </si>
  <si>
    <t>Aportes patronales liquidados con base a nómina del personal docente de las instituciones educativas públicas del departamento de Arauca.</t>
  </si>
  <si>
    <t>Aportes patronales liquidados con base a nómina del personal directivo docente de las instituciones educativas públicas del departamento de Arauca.</t>
  </si>
  <si>
    <t>Administración nómina personal administrativo de  instituciones educativas públicas del departamento de Arauca</t>
  </si>
  <si>
    <t>Aportes para pago de pensiones y otras prestaciones del personal administrativo nacionalizado,  (que causaron el derecho antes de entrar en vigencia la ley 100 de 1993, en los entes territoriales el 1º de enero de 1996)</t>
  </si>
  <si>
    <t>Servicios calificados o profesionales y remuneración del personal ocasional para el desarrollo de actividades netamente transitorias en las i.e. públicas del dpto. De Arauca. (Incluye los pagos a la comisión nacional del servicio civil - cnsc,  por convocatoria de concursos públicos para proveer cargos de docentes y directivos docentes, en cumplimiento del artículo 9º del dec. 3982/2006)</t>
  </si>
  <si>
    <t>Servicios administrativos para la operación y funcionamiento de las instituciones y centros educativos oficiales del departamento de Arauca</t>
  </si>
  <si>
    <t>Aportes patronales liquidados con base a nómina del personal administrativo de las instituciones educativas públicas del departamento de Arauca.</t>
  </si>
  <si>
    <t>Apoyo a la gestión administrativa y operatividad  de las instituciones educativas del departamento de Arauca</t>
  </si>
  <si>
    <t>Proyecto implantación y mejoramiento del servicio del programa especial de restaurante escolar de los centros educativos indígenas del departamento de Arauca</t>
  </si>
  <si>
    <t>Proyecto complemento de alimentación escolar para garantizar el acceso y permanencia en el sistema público educativo de estudiantes pertenecientes a los niveles 1 y 2 del sisben en el departamento de Arauca</t>
  </si>
  <si>
    <t>Servicio de transporte escolar para garantizar el acceso y permanencia en el sistema educativo de los niños y niñas pertenecientes a los niveles 1 y 2 del sisben en el departamento de Arauca</t>
  </si>
  <si>
    <t>Compromiso para pago de reliquidaciones, rectificaciones, sueldos, prestaciones, costos acumulados en el escalafón docente, homologaciones y el incentivo regulado por el dec 521/2010 al personal administrativo, docente y directivo docente del dpto. de Arauca</t>
  </si>
  <si>
    <t>Seguridad y convivencia ciudadana</t>
  </si>
  <si>
    <t>Implementacion del plan de convivencia y seguridad ciudadana departamental.</t>
  </si>
  <si>
    <t>Implementar   con las autoridades competentes dos (2) acciones en el marco de los planes de desarme</t>
  </si>
  <si>
    <t>Apoyar diez (10) acciones del Plan de Seguridad y Convivencia Ciudadana, en coordinación con las entidades pertinentes</t>
  </si>
  <si>
    <t>Implementacion de un programa de asistencia tecnica para la operación del fondo de seguridad y convivencia ciudadana del departamento de Arauca (Honorarios)</t>
  </si>
  <si>
    <t xml:space="preserve">Apoyar 01  programa del Fondo de Seguridad y Convivencia Ciudadana, a travès de la asistencia técnica </t>
  </si>
  <si>
    <t>Fortalecimiento y apoyo para la operación del fondo de seguridad y convivencia ciudadana del departamento de Arauca (Dotación)</t>
  </si>
  <si>
    <t>Implementacion de un programa de recompensa para la prevencion de los delitos</t>
  </si>
  <si>
    <t>Implementar  un (1) programa de recompensa  para la prevención de los delitos</t>
  </si>
  <si>
    <t>Fortalecimiento y apoyo a los observatorio de la convivencia ciudanía y derechos humanos.</t>
  </si>
  <si>
    <t>Fortalecer el Observatorio de la Convivencia Ciudadana y Derechos Humanos</t>
  </si>
  <si>
    <t>Estrategia para la prevención de grupos delincuenciales y pandillas en adolescentes y jóvenes en el departamento de Arauca</t>
  </si>
  <si>
    <t>Implementar una (1) estrategia para la prevención de grupos delincuenciales y pandillas en adolescentes y jòvenes.</t>
  </si>
  <si>
    <t>Implementación de una estrategia para la prevención de trata de personas en el departamento de Arauca</t>
  </si>
  <si>
    <t>Realizar   Un (1) programa para prevenir la trata de personas</t>
  </si>
  <si>
    <t>Apoyo a la seguridad de los servidores públicos en el departamento de Arauca</t>
  </si>
  <si>
    <t>Implementar una (1) estrategia de protección a la vida, libertad e integridad de los servidores públicos del Departamento</t>
  </si>
  <si>
    <t>Construcción cerramiento y portal de acceso a la sede de la xviii brigada y batallón de a.s.p.c. No. 18 en el municipio de Arauca</t>
  </si>
  <si>
    <t>Realizar cinco (5) acciones para el fortalecimiento a la infraestructura tecnológica, operativa y física de la Fuerza Publica</t>
  </si>
  <si>
    <t>Adquisicion de medios de transporte  para la proteccion a la vida, libertad e integridad de los servidores públicos del Dpto de Arauca</t>
  </si>
  <si>
    <t>Construcción de las instalaciones de la seccional de investigación criminal sijin, en el comando de policía de Arauca municipio de Arauca departamento de Arauca</t>
  </si>
  <si>
    <t>Estudios y diseños para la construcción del área administrativa para el nuevo Batallón  Fluvial de Infanteria de marina No. 52, Municipio de Arauca, Departamento de Arauca</t>
  </si>
  <si>
    <t>Adquisicion de medios para el fortalecimiento de la capacidad operativa del Cuerpo Tecnico de Inteligencia del municipio de Arauca, Dpto de Arauca</t>
  </si>
  <si>
    <t>Construcción de instalaciones para el batallón  de la infantería de marina en el municipio de Arauca, departamento de Arauca</t>
  </si>
  <si>
    <t>Compra de terreno para el fuerte de carabineros en el municipio de Arauca, Dpto de Arauca</t>
  </si>
  <si>
    <t>Beneficiara 6,000 estudiantescontransporteescolardelárearural</t>
  </si>
  <si>
    <t>No. Estudiantes beneficiados</t>
  </si>
  <si>
    <t>Transferencia a los FOSE de las I.E. del Departamento</t>
  </si>
  <si>
    <t>Secretaria de Educacion Departamental</t>
  </si>
  <si>
    <t>Número de becarios sostenidos</t>
  </si>
  <si>
    <t>Mantener los 28 estudiantes becados en el cuatrienio anterior</t>
  </si>
  <si>
    <t>Proyecto para la financiacion de estudios de pregrado a los  mejores bachilleres del departamento de Arauca.</t>
  </si>
  <si>
    <t>No. De estudiantes beneficiados</t>
  </si>
  <si>
    <t>Transferencia a los CEIN para prestar el servicio de alimentacion escolar a la población Indigena</t>
  </si>
  <si>
    <t xml:space="preserve">No. De Centros de Atención Integral Construidos </t>
  </si>
  <si>
    <t>No. de Centros de Atención Integral dotados</t>
  </si>
  <si>
    <t>con el desarrollo del proyecto se realizará la construcción de UN (1) AULA con capacidad de cuarenta y dos (42) estudiantes sobre un área  total de 80 metros cuadrados con los espacios y ambientes ceñidos a las Normas técnicas Colombianas ICONTEC, de igual manera se realizara las mejoras a la batería sanitaria existente.</t>
  </si>
  <si>
    <t>No. De Establecimientos Educativos construidos y/o adecuados</t>
  </si>
  <si>
    <t>terminacion de las obras correspondientes al bloque de aulas del segundo piso permitiendo su uso</t>
  </si>
  <si>
    <t xml:space="preserve">El área total de las 5 aulas correspondería a 375 mts2, sumando cada una de ellas y los andenes perimetrales con su respectivo sardinel.
Los laboratorios a construir corresponden a las áreas de física y química, el area de los laboratorios  es de 253 mts2, incluyendo los andenes perimetrales. Cuentan con las especificaciones según el numeral 4.2.3 correspondiente a los Ambientes escolares C, en especial basados en el numeral 4.2.3.2, en donde se calcula el área que deben tener los laboratorios de ciencias.  En el CENTRO EDUCATIVO ANDRÉS BELLO, tendrá una capacidad para 50 alumnos, cumpliendo con la norma de 2.3 mts2 por alumno.
Además de lo anterior, se tiene contemplado en el proyecto, el mejoramiento de las instalaciones eléctricas de todo el Centro educativo, teniendo como soporte las especificaciones técnicas vigentes para las mismas.
</t>
  </si>
  <si>
    <t>Construcción de las vías peatonales, construcción de las aéreas administrativas del centro educativo, adecuación de un salón nuevo como biblioteca para la escuela y la comunidad, cubierta para las escaleras principales, oficina en la 25 planta para la rectoría aprovechando espacio existente, construcción de la reja de entrada ppal., construcción de los pasamanos de las escaleras y la 2 planta, terminación de la batería sanitaria de la biblioteca y parte administrativa y obras anexas complementarias del sistema de aguas lluvias interno</t>
  </si>
  <si>
    <t xml:space="preserve">construccion del dos aulas, un laboratorio y una bateria del segundo piso y construccion de la cubierta, cosntrucion de escaleras, cuibierta para pasos peatonales y dotacion de las aulas. </t>
  </si>
  <si>
    <t>Construcción bloque de aula, batería sanitaria, comedor escolar, y vivienda ´para el docente encargado</t>
  </si>
  <si>
    <t>Para la presente convocatoria es claro que los recursos asignados para la ejecución del proyecto lograrán terminar exitosamente la construcción de un (1) aula de clases con una capacidad estudiantil de cuarenta y dos (42) alumnos y el mejoramiento y adecuación de la batería sanitaria existente</t>
  </si>
  <si>
    <t>Construcción tanques de almacenamiento y redes eléctricas de distribución</t>
  </si>
  <si>
    <t>Dotar 60 establecimientos educativos de mobiliario escolar del area urbana y rural</t>
  </si>
  <si>
    <t>Adquirir 8500 kit que consta de (1 libro de pasta dura de 17*24cm, 3 parques didacticos,1 juego de ruta, 10 tableros, 2 dados y 6 fichas y 1 estuche con agarradera plastica)</t>
  </si>
  <si>
    <t xml:space="preserve">Adquirir 64 Kit de Herramientas agropecuarias que consta de ( picas, vcarretiñllas, machetes, escalera de aluminio, rastrillo manual, alicate, martillo, palas y palines), 67 guadañas, 47 fumigadoras y 70 electrobombas </t>
  </si>
  <si>
    <t>Contratacion con terceros para la prestacion del servicio de alimentación escolar con enfoque diferencial en las instituciones y centros educativos del departamento de Arauca</t>
  </si>
  <si>
    <t>No. De personas alfabetizadas</t>
  </si>
  <si>
    <t>Plan de Educación Departamental implementado</t>
  </si>
  <si>
    <t>Fases Diagnostica, Prospectiva, Evaluación y Aprobación del Plan</t>
  </si>
  <si>
    <t>No. de política de estímulos adoptadas e implementadas</t>
  </si>
  <si>
    <t>No. de estudiantes beneficiados con educación superior</t>
  </si>
  <si>
    <t>Transferencia al Idear para pago de matricula y manuntencion a estudiantes beneficiarios.</t>
  </si>
  <si>
    <t>No. de instituciones y centros educativos con servicios de conectividad en el programa de conexión total del MEN</t>
  </si>
  <si>
    <t xml:space="preserve">Prestar servicio de internet a 72 sedes educativas del departamento de Arauca </t>
  </si>
  <si>
    <t>Porcentaje de instituciones y centros educativos que prestan eficientemente el servicio educativo</t>
  </si>
  <si>
    <t>Realizar el pago del proyecto para el Apoyo  a población en condición de discapacidad con necesidades educativas especiales (NEE) en establecimientos educativos oficiales del departamento de Arauca (excepto baja visión y baja audición).</t>
  </si>
  <si>
    <t xml:space="preserve">realizar mantenimiento a equipos y mobiliario </t>
  </si>
  <si>
    <t xml:space="preserve">adquisicion de equipos, materiales y suministros  </t>
  </si>
  <si>
    <t>Gasto para  apoyo para viáticos y gastos de viaje, capacitación  no formal  y bienestar social  personal administrativo nivel central de  secretaría de educación del departamento de Arauca</t>
  </si>
  <si>
    <t>Pago de nomina del personal administrativo  nivel central de  secretaría de educación del departamento de Arauca</t>
  </si>
  <si>
    <t xml:space="preserve">Pago Aportes patronales liquidados con base a nómina  personal administrativo nivel central de  secretaría de educación del departamento de Arauca. </t>
  </si>
  <si>
    <t>pago del proyecto de Sistematización de información  admtva y financiera de los establecimientos educativos públicos, para fortalecer los macroprocesos misional y de apoyo de secretaría de educación del dpto. De Arauca (adquisición, mantenimiento y soporte de software, para mejorar la eficiencia de sed).</t>
  </si>
  <si>
    <t>Dotación de vestido y calzado de labor para el personal docente, directivo y administrativos de las instituciones y centros educativos del departamento de Arauca</t>
  </si>
  <si>
    <t>Pago de la nómina mensual  del sector educativo a través de entidad financiera en los municipios del  departamento de Arauca</t>
  </si>
  <si>
    <t>Gasto para  apoyo para viáticos y gastos de viaje, capacitación  no formal  y bienestar social   del personal docente, directivo docente y administrativo,  de las instituciones educativas públicas del departamento de Arauca.</t>
  </si>
  <si>
    <t>Pago de nómina personal docente de  instituciones educativas públicas del departamento de Arauca</t>
  </si>
  <si>
    <t>Pago de la nómina mensual  personal directivo docente de  instituciones educativas públicas del departamento de Arauca</t>
  </si>
  <si>
    <t xml:space="preserve"> pago de las pensiones del personal docente y directivo docente nacionalizado</t>
  </si>
  <si>
    <t>Pago de sentencias y conciliaciones laborales del personal docente, directivo docente y administrativo del sector educativo</t>
  </si>
  <si>
    <t>Pago Aportes patronales liquidados con base a nómina del personal docente de las instituciones educativas públicas del departamento de Arauca.</t>
  </si>
  <si>
    <t>Pago de pensiones y otras prestaciones del personal administrativo nacionalizado,  (que causaron el derecho antes de entrar en vigencia la ley 100 de 1993, en los entes territoriales el 1º de enero de 1996)</t>
  </si>
  <si>
    <t>pago Servicios calificados o profesionales y remuneración del personal ocasional para el desarrollo de actividades netamente transitorias en las i.e. públicas del dpto. De Arauca.</t>
  </si>
  <si>
    <t>pago Servicios administrativos para la operación y funcionamiento de las instituciones y centros educativos oficiales del departamento de Arauca</t>
  </si>
  <si>
    <t>Pago de Aportes patronales liquidados con base a nómina del personal administrativo de las instituciones educativas públicas del departamento de Arauca.</t>
  </si>
  <si>
    <t>pago Apoyo a la gestión administrativa y operatividad  de las instituciones educativas del departamento de Arauca</t>
  </si>
  <si>
    <t>Realizar el pago Proyecto implantación y mejoramiento del servicio del programa especial de restaurante escolar de los centros educativos indígenas del departamento de Arauca</t>
  </si>
  <si>
    <t>Realizar el pago Proyecto complemento de alimentación escolar para garantizar el acceso y permanencia en el sistema público educativo de estudiantes pertenecientes a los niveles 1 y 2 del sisben en el departamento de Arauca</t>
  </si>
  <si>
    <t>Realizar el pago Servicio de transporte escolar para garantizar el acceso y permanencia en el sistema educativo de los niños y niñas pertenecientes a los niveles 1 y 2 del sisben en el departamento de Arauca</t>
  </si>
  <si>
    <t>Pago de reliquidaciones, rectificaciones, sueldos, prestaciones, costos acumulados en el escalafón docente, homologaciones y el incentivo regulado por el dec 521/2010 al personal administrativo, docente y directivo docente del dpto. de Arauca</t>
  </si>
  <si>
    <t>Secretaria de Infraestructura fisica departamental</t>
  </si>
  <si>
    <t>Cimentacion y estructuras, instalaciones sanitarias, tanque septico y trampa de grasas, filtro fitopedologico, instalaciones electricas</t>
  </si>
  <si>
    <t>No.desistemas individuales alternativos construido</t>
  </si>
  <si>
    <t>Preliminares, cimentacion y estructuras, instalaciones hidraulicas, sistema de tratamiento de agua potable y carpinteria metalica</t>
  </si>
  <si>
    <t>Ampliar la cobertura del servicio de energía en la zona rural y urbana del Departamento de Arauca</t>
  </si>
  <si>
    <t>N° de programas integrales realizados</t>
  </si>
  <si>
    <t>Encuentro deportivo en las disicplinas de Atletismo, baloncesto, bolos, futbol de salon y un punto cultura de la poblacion con discapacidad con la participacion de todos los municipios del Departamento de Arauca.</t>
  </si>
  <si>
    <t>N° de niñas, niños y adolescentes de 5 a 17 años con programas de recreacion y deporte</t>
  </si>
  <si>
    <t>Desarrollar los juegos intercolegiados fase Departamental en las categorias infantil y menores participar en los zonaqles y finales Nacional y apoyar a las escuelas de formacion deportiva a traves de asistencia tecnica y dotacion de implementacion deportiva</t>
  </si>
  <si>
    <t>N° de programas realizados</t>
  </si>
  <si>
    <t>Capacitaciones dirigencia deportiva y recreativa del Departamento de Arauca</t>
  </si>
  <si>
    <t xml:space="preserve">Desarrollar y apoyar programas de ludica y recreacion a traves  de la asistencia tecnica de monitores en recreacion </t>
  </si>
  <si>
    <t>N° de ligas de deporte asociado y competitivo</t>
  </si>
  <si>
    <t>Apoyar a las ligas deportivas a taves de asistencia tecnica implementacion deportiva participacion a juegos Nacionales y afederados encuentros regionales y Departamentales</t>
  </si>
  <si>
    <t xml:space="preserve">Programas para grupos poblacionales a traves de asistencia tecnica para desarrollar actividad fisica y estilos de vida saludable, encuentros deportivos, recreativos y deportivos </t>
  </si>
  <si>
    <t>N° de escenarios deportivos adecuados y/o construidos</t>
  </si>
  <si>
    <t xml:space="preserve">Construccion de  la pista,  la graderia,  los camerinos del patinodromo en el municipios de Arauca </t>
  </si>
  <si>
    <t xml:space="preserve">Construir y adecuar la cancha del barrio charala en el municipio de Arauquita </t>
  </si>
  <si>
    <t>Servicio Implementado</t>
  </si>
  <si>
    <t xml:space="preserve">Suministro de software, personal, comunicaciones, materia prima, suministros, equipos de operativo de campo, hardware, asesoría técnica y jurídica y apoyo técnico y operativo. Estampillas para la señalización. </t>
  </si>
  <si>
    <t xml:space="preserve">Garantizar el buen uso de los recursos de  sistema general de participaciones, regalias y compensaciones giradas al dpto </t>
  </si>
  <si>
    <t>% contemplado en la ley para las interventorias tecnicas</t>
  </si>
  <si>
    <t>Programa implementado</t>
  </si>
  <si>
    <t>Diseño y producción de comerciales para televisión regional, diseño y producción de cuñas radiales para las emisoras del departaemnto de Arauca, diseño y producción de pautas para diarios regionales.</t>
  </si>
  <si>
    <t>Porcentaje de comunidades indígenas del departamento de Arauca que cuentan con un territorio propio y digno</t>
  </si>
  <si>
    <t>Legalizaciòn de un predio y adquisiciòn de 150 hectareas</t>
  </si>
  <si>
    <t>Numero  de  planes de vida construidos</t>
  </si>
  <si>
    <t>Construir tres planes de vida indígena para las comunidades U'wa, Makawan e Inga</t>
  </si>
  <si>
    <t>No. de consulta y concertaciones apoyadas</t>
  </si>
  <si>
    <t>No. De predios adquiridos</t>
  </si>
  <si>
    <t>Porcentajes de personerías fortalecidas</t>
  </si>
  <si>
    <t>Dotacion de computador e impresora</t>
  </si>
  <si>
    <t>No. de estrategias implementadas</t>
  </si>
  <si>
    <t>Campañas Lúdico recreativas con jóvenes para la prevención de eventos por minas y artefactos explosivos en el Departamento de Arauca</t>
  </si>
  <si>
    <t xml:space="preserve"> Estrategia para la promocion de los DD.HH. Y DIH.  Programa de capacitación en Derechos Humanos, a Funcionarios Públicos y miembros de la Fuerza Pública.                      Apoyo a estrategia para los defensores, lideres,  organizaciones sociales y comunitarias que promuevan los Derechos Humanos.</t>
  </si>
  <si>
    <t>No de estrategias implementadas</t>
  </si>
  <si>
    <t>No. De programas implementados</t>
  </si>
  <si>
    <t>No de estrategias apoyadas</t>
  </si>
  <si>
    <t>No de acciones implementadas</t>
  </si>
  <si>
    <t>No de acciones apoyadas</t>
  </si>
  <si>
    <t>No de programas apoyados</t>
  </si>
  <si>
    <t>No de programas Implementados</t>
  </si>
  <si>
    <t>Observatorio fortalecido</t>
  </si>
  <si>
    <t>Dotación, adecuación de espacio físico y apoyo técnico para expedición de pasaportes</t>
  </si>
  <si>
    <t>Fortalecimiento y fomento de la integración y el desarrollo fronterizo en el Departamento de Arauca</t>
  </si>
  <si>
    <t>Apoyar la entrega de Ayudas Humanitarias y ayudas de compensación al impacto socio económico ante la vulnerabuilidad a los desastres</t>
  </si>
  <si>
    <t>% de Poblacion atendida</t>
  </si>
  <si>
    <t>Realizar el dragado del río Arauca</t>
  </si>
  <si>
    <t>Obra construida</t>
  </si>
  <si>
    <t>CLOPAD Y/O CREPAD FORTALECIDO</t>
  </si>
  <si>
    <t>Dotar de equipos, elementos y medios para el Fortalecimiento de los organismos de Socorro en 3 Municipios del Departamento</t>
  </si>
  <si>
    <t>Sistema de Monitoreo Implementado</t>
  </si>
  <si>
    <t>Implementar e instalar equipo de monitoreo para verificación de niveles en los ríos del Departamento de Arauca</t>
  </si>
  <si>
    <t>Realizar programas educativos a las comunidades del departamento de Arauca con el fin de capacitarlos en atención de emergencias</t>
  </si>
  <si>
    <t>Porcentaje de Municipios apoyados</t>
  </si>
  <si>
    <t>Apoyar a los Municipios en la implementacion de actividades dirijidas a la adaptación al Cambio climático</t>
  </si>
  <si>
    <t>No. de proceso de modernización de la administración departamental implementado - Desarrollar y ejecutar al 100% un (1) programa de reingeniería del modelo de operación por procesos para sistema de gestión de la calidad en armonía con el Sistema de control interno MECI 1000:2005</t>
  </si>
  <si>
    <t xml:space="preserve">Sensibilización y capacitación
Diagnóstico del estado actual del SGC de la gobernación de Arauca
Armonización del SGC y MECI
Optimizacion de las funciones en la administracion departamental 
Actualizacion y validación de los procesos del Sistema Gestión de Calidad. Validación misión, visión, política de calidad y objetivos de calidad (documento de procedimientos)
Socialización de los cambios realizados al SGC y la optimización de funciones al SGC
Formación de auditores internos (mínimo 24 y máximo 30 personas)
Preauditoria y auditoría de certificación
</t>
  </si>
  <si>
    <t xml:space="preserve">Identificacion: Relación general de existencias, Ubicación, tipo y uso
Diagnóstico:Elaboración del documento que expone de la situación jurídica de cada predio 
Socialización: Socialización del proyecto,  Elaboración de actas de vecindad, Elaboración de censos poblacionales
Estudio de títulos:Titularidad, Gravámenes y Limitaciones
Acciones tecnicas: Reconocimiento de terrenos,  Levantamientos topográficos. Estudio económico del valor de los inmuebles.
Acciones juridico administrativas:
Elaboración de Minutas Proyección de Actos Administrativos tendientes al saneamiento de la propiedad.
Tramites notariales y registrales.
Investigación jurídica ante las correspondientes oficinas de registro de instrumentos públicos, Ministerio de Agricultura e INCODER.
</t>
  </si>
  <si>
    <t>No. de sistemas de control administrativo y financiero funcionando durante el cuatrienio</t>
  </si>
  <si>
    <t xml:space="preserve">Grabadora tipo periodista memoria interna 2gb, 255 horas de grabacion 
Cámara 12mp 15x zoom hd semiprofesional + memoria  de 4 gb + estuche
Micrófono cuello de ganso con base
Micrófono inalámbrico
Licencia dragon naturally speaking 11 premium
Computador de escritorio  procesador intel core i5-3470s, 4gb ddr3-1600 dimm (1x2gb), 1.000gb 7200rpm sata-6g, supermulti dvdrw, windows 7 professional 32-bit, windows 7 recovery dvd kit, windows 7 pro 32 bit and 64 bit (2), windows xp mode, hp ps/2 keyboard, hp ps/2 optical mouse, microsoft office starter 2010, hp s1933 widescreen lcd 18.5" garantía 1 año. 
Impresora láser multifuncional m1132mfp
Video bean (inalámbrico) luminosidad: 4000 / contraste: 2000:1 / resolución: wxga (1280x800) / peso: 3.5 kg / lámpara: 230w uhe, 2000 horas en alta y 3000 horas en baja luminosidad / apagado instantáneo / color: blanco / conectividad: 2 vga, audio out, monitor out, 1 video, 1 s-video, 2 usb tipo a y 1 tipo b, 1 rs232c, 4 audios in, usb mac compatible vía dvi to vga, rj-45, hdmi, wireless / corrección de trapecio horizontal +/- 30ª manual y vertical +/- 45ª manual / garantía: 2 años en el proyector y 3 meses en la lámpara /incluye maleta blanda.  
Televisor led 40" serie 5000 fhdfhdtv 1920x1080, clear motion rate 120hz, digital noise filter, wide color enhancer plus, sound output 10wx2, dolby digital plus, dolby pulse, srs theater sound, usb 2.0 peliculas y videos, picture in picture, hdmi x 2, sintonizador digital
Portatil intel core i5-2450m processor (2.5 ghz, 3 mb l3 cache), pantalla: 13.3" led antireflejo• memoria: 4 ddr3 1333 (1 dimm) • disco duro: 500gb 7200rpm • tarjeta de video: intel hd graphics 3000,• camara y microfono, bluetooth 2.1, lector de huella digital• sistema operativo: win 7 pro (64 bits) • red 10/100/1000 • lector optico: dvd±r doble capa/dvd±rw, cd de lectura y escritura • bateria : 6 cellduracion 5 horas, garanti 1/1/0
Fotocopiadora  fs-3040mfp, hasta 40 páginas a4 por minuto, tiempo de primera copia de 7 segundos, alta resolución de 1.200 ppp, impresora, copiadora y escáner color unidad dúplex de serie para un mayor ahorro en la impresión a doble cara, alimentador de documentos a doble cara de serie, capacidad de papel de hasta 2.100 hojas con tres depósitos de papel opcionales, compatible con ldap, ipsec y encriptación ssl
 Fax termico kx-ft987la-b negrofax de papel termico con contestadora - compacto - facilinstalacion - personal - soho - pyme - pantalla lcd 2-li¬neas, 16-caracteres si - altavoz - digital duplex si - caller iq compatible si - tecla de navegacionfacil si -funcion de ayuda si - control electronico de volumen si - operacion -multifuncional si - garanti¬a si - ocr software - version completa incluida de - read-iris pro 5.5 no - usb/puerto paralelo/pc interface 5 no - interface para contestadora si - peso 3 kg - transferir a otra li¬nea/extension - navegador en directorio telefonico- identificador de llamadas* marcado rapido a numeros,fax capacidad de almacenaje de hojas - velocidad del modem (kbps) 9.6 - tiempo de transmision (seg x pag) 15 - recepcion sin papel - alimentador automatico de documentos (paginas) 10 - 64 niveles de gris si - resolucionestandar/fina/super fina/foto - metodo de impresion papel termico - sistema de contestador - contestadora digital - mensaje de voz - tiempo de grabacion (min) 3 min. - registro de fecha y hora con voz.
Sistema telefonico kxtem-824 en 6-16con terminal de operadora kxt-7730 instalado con 15 puntos telefónicos
Reuter inalámbrico de alta cobertura
</t>
  </si>
  <si>
    <t>No. de planes de acción ejecutados</t>
  </si>
  <si>
    <t>No. De programas desarrollados</t>
  </si>
  <si>
    <t>Produccion, edicion y emision de programas de 30 minutos c/u, a traves de medios de television nacional, alusivos a promocionar los diferentes aspectos del gobierno departamento y fortalecer la información y la comunicación pública del departamento de arauca.
produccion, edicion y emision de cuñas radiales de 30 segundos, a traves de los diferentes medios de comunicación radial con programacion  nacional, alusivas a promocionar los diferentes aspectos del gobierno departamento y fortalecer la información y la comunicación pública del departamento de arauca.</t>
  </si>
  <si>
    <t>No. de áreas de infraestructura física remodeladas y adecuadas durante el cuatrienio</t>
  </si>
  <si>
    <t>Efectuar trabajos de obra civil  en áreas de la Gobernación de Arauca (Secretaria de Hacienda Departamental), con el fin de ampliar y adecuar puestos de trabajo; así mismo, realizar actividades de remodelación en otras áreas de la Administración departamental.</t>
  </si>
  <si>
    <t>1. asistencia tecnica. 2.capacitacion. 3.demostracion de metodo</t>
  </si>
  <si>
    <t>No.de proyectos soberanía alimentaria establecidos con el apoyo de la Gobernación</t>
  </si>
  <si>
    <t>No. de Has de importancia hídrica adquiridas</t>
  </si>
  <si>
    <t>No. de PRAES implementados con apoyo de la Gobernación</t>
  </si>
  <si>
    <t>Capacitación y asistencia técnica fortalecimiento PRAES</t>
  </si>
  <si>
    <t>planta de produccion agroindustrial en operación</t>
  </si>
  <si>
    <t>Numero de Iniciativas apoyadas</t>
  </si>
  <si>
    <t>No. de mipymes formalizadas</t>
  </si>
  <si>
    <t xml:space="preserve">Capacitacion a los comerciantes no formalizados en áreas tributarias y legales y mercadeo para impulsar el desarrollo regional y fortalecer la capacidad de gestión de los mismos, Promoción de la formalización, Formalización. Visitas domiciliarias. Asesoría permanente. Componente, Fortalecimiento de las 200 Mipymes. </t>
  </si>
  <si>
    <t>Estudio de factibilidad realizado</t>
  </si>
  <si>
    <t>No. de productores apoyados</t>
  </si>
  <si>
    <t>capacitacion, asistencia tecnica, demostracion de metodo</t>
  </si>
  <si>
    <t>numero de programas campesinos apoyados</t>
  </si>
  <si>
    <t>Adquisicion de insumos: Carpa plastica estilo piramide.bascula tipo reloj.alquiler de sonido y tarima.publicidad y cuñas radiales.caja registradora.enfriador.Canasta de 60x40x25 en barras fondo perforado.bascula electronica.apoyo logistico.transporte recursos agropecuarios (alquiler de camioneta 350).charlas tecnicas.1 tecnico y/o tecnologo agropecuario.</t>
  </si>
  <si>
    <t>No. de hectáreas nuevas sembradas</t>
  </si>
  <si>
    <t>Capacitacion y asietencia tecnica para el fomento de 3 has de sabila</t>
  </si>
  <si>
    <t>Capacitacion y asietencia tecnica para el fomento de 620 has de  cacao clonado de alto rendimiento</t>
  </si>
  <si>
    <t>No. de alianzas apoyadas por la Gobernación</t>
  </si>
  <si>
    <t>Dotacion e Implementos, Servicios de Asistencia tecnica, otras Inversiones.</t>
  </si>
  <si>
    <t>Dotacion e Implementos y plan Manejo ambiental</t>
  </si>
  <si>
    <t>Dotacion e Implementos, Equipos .</t>
  </si>
  <si>
    <t>Insumos, servicios y arriendos, otras inversiones y transferencias de tecnologia</t>
  </si>
  <si>
    <t>Insumos, mano de obra, otras inversiones, plan social</t>
  </si>
  <si>
    <t>0% (Fiebre aftosa, TBC, Encefalitis Equina). Rabia Bovina (4 Focos</t>
  </si>
  <si>
    <t>vacunacion contra fiebre aftosa, captura de vampiros hematofogos y vacunacion contr EEV</t>
  </si>
  <si>
    <t>Asistencia tecnica</t>
  </si>
  <si>
    <t>Apoyo a la comercializacion</t>
  </si>
  <si>
    <t>No. productores agropecuarios con asistencia técnica</t>
  </si>
  <si>
    <t xml:space="preserve">Alquiler vehiculo </t>
  </si>
  <si>
    <t>Apoyo institucional para la formulacion de los planes de asistencia tecnica agropecuaria</t>
  </si>
  <si>
    <t>Plan de restauracion y reforestacion de  areas de importancia hidrica en el Municipio de Arauca</t>
  </si>
  <si>
    <t>II Congreso de sabanas inundables en el Departamento de Arauca</t>
  </si>
  <si>
    <t>Capacitacion y asistencia tecnica agropecuaria.</t>
  </si>
  <si>
    <t>Gira de asistencia tecnica e insumos</t>
  </si>
  <si>
    <t>Porcentaje población elegible atendida</t>
  </si>
  <si>
    <t xml:space="preserve">Porcentaje de solicitudes de atención medica de la prestación de servicios de salud a población elegible gestionadas </t>
  </si>
  <si>
    <t>100% (8.000)</t>
  </si>
  <si>
    <t>Porcentaje de atenciones en salud por especialistas de alta complejidad</t>
  </si>
  <si>
    <t>ND</t>
  </si>
  <si>
    <t>Porcentaje de prestación del servicio hospitalario mejorado</t>
  </si>
  <si>
    <t>Dotación de equipos y mobiliario de la red pública hospitalaria</t>
  </si>
  <si>
    <t>Porcentaje de unidades de transporte medicalizado para la red prestadora de servicios del departamento</t>
  </si>
  <si>
    <t xml:space="preserve">Porcentaje de atencion  con recursos al Tribunal de Etica </t>
  </si>
  <si>
    <t>Realizacion de actividades tendientes a fortalecer el funcionamiento del Tribunal de Etica</t>
  </si>
  <si>
    <t>Porcentaje verificación de los prestadores de servicios de salud del departamento de Arauca</t>
  </si>
  <si>
    <t>50% (81)</t>
  </si>
  <si>
    <t xml:space="preserve">1. Implementación de un sistema de información para registro actividades técnicas  en el departamento de Arauca.
2. Acciones de inspección a las actividades de verificación.
3. Desarrollo de la estrategia IEC de las acciones de inspección a las actividades de verificación.
4. Equipo de verificación.
5. Transporte del equipo verificador.
</t>
  </si>
  <si>
    <t>Tasa de mortalidad  por rabia humana</t>
  </si>
  <si>
    <t>0 x 1.000 hab</t>
  </si>
  <si>
    <t xml:space="preserve">Tasa de mortalidad por rabia caninos y/o felinos </t>
  </si>
  <si>
    <t>0 x 1.000 animal</t>
  </si>
  <si>
    <t xml:space="preserve">Porcentaje cobertura vacunación de animales (perros y gatos) </t>
  </si>
  <si>
    <t>Porcentaje cobertura de esterilización (perros y gatos)</t>
  </si>
  <si>
    <t>Porcentaje de viviendas controladas (roedores-plaga)</t>
  </si>
  <si>
    <t>Tasa encefalitis equina en humanos</t>
  </si>
  <si>
    <t>Identificar la situación de la salud de la población a través de la realización del perfil epidemiológico del departamento</t>
  </si>
  <si>
    <t xml:space="preserve">Contratación de servicios desarrollo de Taller (capacitadores) y logística de taller para participantes y ponentes  
</t>
  </si>
  <si>
    <t>Servicios para el fortalecimiento del sistema de información integral (RIPS), SIVIGILA y RUAF departamental</t>
  </si>
  <si>
    <t>Apoyo técnico  a las actividades  de gestión del sistema de vigilancia en salud publica  y de acciones de vigilancia y control epidemiológico en todo el departamento</t>
  </si>
  <si>
    <t>Interventoría</t>
  </si>
  <si>
    <t>Porcentaje de notificación del sistema de vigilancia en salud publica del departamento</t>
  </si>
  <si>
    <t>Porcentaje de IPS reportando al sistema de información de la UAESA (RIPS-RUAF)</t>
  </si>
  <si>
    <t>100%
(RUAF: 9 reportando
RIPS: 34  reportando)</t>
  </si>
  <si>
    <t xml:space="preserve">Realizar Vacunación de Esquema Permanente a niños de 0 a 5 años, 11 meses, 29 días, niñas de 9 a 17 años, 11 meses, 29 días contra el Virus del Papiloma Humano- VPH y Adultos con FA  y Toxoide Tetánico Diftérico para la concurrencia Municipal en la población susceptibles en los Municipios  de Arauca, Arauquita, Cravo Norte, Fortúl, Puerto Rondón, Saravena y Tame, en el Área rural y Urbana, Con Enfoque Diferencia, caracterizando cada uno de los Grupos y Poblacion afectada por ola invernal (Para esta actividad se deberán contratar Auxiliares de Enfermería con experiencia certificada en vacunación (seis meses) y certificación de competencias laborales SENA en normatividad PAI, para el desarrollo de esta actividad los auxiliares de Enfermería  deben contar con moto (Documentación al día exigida por Transito y Transporte) para realizar los desplazamientos al realizar las actividades de vacunación) </t>
  </si>
  <si>
    <t>Servicio de Transporte para el seguimiento y el desarrollo de encuestas de evaluación de coberturas del Programa Ampliado de Inmunizaciones en los municipios de Arauca, Arauquita, Cravo Norte, Fortúl, Puerto Rondón, Saravena y  Tame, en el Área rural y Urbana</t>
  </si>
  <si>
    <t>Adecuación de la red de frio Departamental de acuerdo a las especificaciones del Ministerio de Salud y Protección Social</t>
  </si>
  <si>
    <t>Ejecución de acciones de Información, Educación, Comunicación y Movilización Social en los siete municipios del departamento de Arauca, para las jornadas de vacunación,  prevención, vigilancia y  atención de las enfermedades inmunoprevenibles.de acuerdo a las especificaciones del Ministerio de Salud y Protección Social</t>
  </si>
  <si>
    <t>Cobertura</t>
  </si>
  <si>
    <t>Direccionamiento y seguimiento al fortalecimiento  de la estrategia AIEPI  con la aplicación de enfoque diferencial  para garantizar la inspección, vigilancia y control de los componentes  clínico, comunitario y organizacional  a los  Municipios del departamento de Arauca  por ocho meses (a todo costo)</t>
  </si>
  <si>
    <t>Contratación de tres  referentes de Infancia  para los municipios de Arauquita, Saravena y Tame con el objetivo de realizar seguimiento  y monitoreo a las IPS Y EPS publicas y privadas en la estrategia AIEPI en el componente clínico y comunitario en articulación con la estrategia de Cero a Siempre, plan canguro, IAMI, Servicios Amigables, estrategia de Maternidad Segura en  los municipios del departamento  por ocho meses ( a todo costo)</t>
  </si>
  <si>
    <t>Fortalecimiento del componente clínico a través de un profesional  medico especializado  en pediatría   certificado en AIEPI para mejorar los conocimientos y habilidades en cada una de las IPS y EPS del departamento por ocho meses medio tiempo (a todo costo)</t>
  </si>
  <si>
    <t>implementación de la estrategia AIEPI en las comunidades indígenas en cumplimiento al auto 382 del 2010 (a todo costo) por ocho meses</t>
  </si>
  <si>
    <t xml:space="preserve">Adquisición de insumos y elementos para la Operativización de la estrategia AIEPI en el departamento de Arauca. </t>
  </si>
  <si>
    <t>contratación de dos fisioterapeutas respiatorios para la Operativización  de  la sala de atención ERA en el municipio de Arauquita y Tame  por ocho meses (a todo costo)</t>
  </si>
  <si>
    <t>Adopción de la política de infancia y adolescencia en articulación con la Estrategia de Cero a Siempre en el Departamento de Arauca (a todo costo)</t>
  </si>
  <si>
    <t>Fortalecimiento de las habilidades del personal asistencial a través de la actualización en el componente de AIEPI clínico virtual y comunitario presencial  (a todo costo)</t>
  </si>
  <si>
    <t>Estrategia  de Información Educación y Comunicación, para fortalecer los conceptos de la estrategias de infancia y adolescencia  en el  Departamento de Arauca ( a todo costo)</t>
  </si>
  <si>
    <t>Implementación de software piloto para la valoración integral de la población de infancia, adolescencia,  juventud y maternas en el municipio de Arauca (a todo costo)</t>
  </si>
  <si>
    <t>Tasa de mortalidad en menores de 1 año - mortalidad infantil</t>
  </si>
  <si>
    <t>5,07 x 1000 n.v (infantil)</t>
  </si>
  <si>
    <t>4,43 x 1000 n.v (infantil)</t>
  </si>
  <si>
    <t>Implementar estrategia para fortalecer las acciones de Salud Sexual y reproductiv en  focalización, intervención, seguimiento y monitoreo a hombres y mujeres  en edad fertil,  para el empoderamiento de los derechos de salud sexual y reproductiva, fomento en planifiación familiar, salud sexual y reprosuctiva en adolescentes y jovenes, prevención de cáncer de cuello uterino, cáncer de seno, prevención de enfermedades de trasmisión sexual, prevención de violencia intrafamiliar,   refuerzo de las acciones de sensibilización  de la de la estrategia maternidad segura Municipios del Departamento de Arauca+</t>
  </si>
  <si>
    <t>Implementar la estrategia  ¨ bebe piensalo bien´´,  para  prevenir los embarazos no deseados,  el aborto, las enfermedades de transmisión sexual y el consumo de alcohol, tabaco y sustancias psicoactivas. “Este programa apunta a trabajar con los adolescentes y  jóvenes para que aprendan a establecer su proyecto de vida, manejen su sexualidad de manera responsable y sean conscientes de las enfermedades de transmisión sexual; conozcan los métodos anticonceptivos y valoren la opción de la abstinencia como una estrategia para no iniciar la actividad sexual de manera tan temprana, se   beneficiaran  adolescentes y jovenes en todos los municipios del Departamento.</t>
  </si>
  <si>
    <t>Tasa de sífilis gestaciona</t>
  </si>
  <si>
    <t>7,69 x *mil      58 casos</t>
  </si>
  <si>
    <t>57casos</t>
  </si>
  <si>
    <t>Tasa de atención de la salud mental en el departamento de Arauca</t>
  </si>
  <si>
    <t>16,47 x 1000 hab</t>
  </si>
  <si>
    <t>15,65 x 1000 hab</t>
  </si>
  <si>
    <t>Actividades de sensibilización y formación de profesionales de la salud, de las ciencias sociales y humanas; líderes comunales; redes de apoyo institucionales y comunitarias para la implementación de la estrategia de Atención Primaria en Salud Mental en el Departamento de Arauca</t>
  </si>
  <si>
    <t>Identificar, Intervenir Y Controlar El 100% De Los casos de malaria en el departamento de Arauca</t>
  </si>
  <si>
    <t>Identificar, Intervenir Y Controlar El 100% De Los Focos De Leishmaniasis</t>
  </si>
  <si>
    <t>Letalidad dengue</t>
  </si>
  <si>
    <t>12,5 x 100.000 hab</t>
  </si>
  <si>
    <t>10 x 100.000 Hab</t>
  </si>
  <si>
    <t>No. de familias del nivel I y II del SISBEN con APS</t>
  </si>
  <si>
    <t>Porcentaje de muestra para vigilancia por laboratorio eventos de interés en salud publica</t>
  </si>
  <si>
    <t>Realización de exámenes en el  Laboratorio de Salud Pública Fronterizo como apoyo al diagnóstico, prevención, vigilancia y control de enfermedades de importancia en salud pública, vigilancia fitosanitaria  y factores de riesgo del ambiente.</t>
  </si>
  <si>
    <t>acciones de enseñanza de hábitos higiénicos para reducir el riesgo de las enfermedades bucales mas prevalentes,y  dotación  de kits de salud oral que contienen (pastillas reveladoras,cepillo dental, crema dental y seda dental).</t>
  </si>
  <si>
    <t xml:space="preserve">implementación de una estrategia de iec que contempla la difusión y socialización del proyecto de hábitos higiénicos de salud oral.     </t>
  </si>
  <si>
    <t>No.  asistencia técnica en salud oral/total ips-eps en el departamento x 100</t>
  </si>
  <si>
    <t xml:space="preserve">Porcentaje de IPS centinelas que reportan </t>
  </si>
  <si>
    <t>Atención Psicosocial</t>
  </si>
  <si>
    <t>957 familias</t>
  </si>
  <si>
    <t>2800 familias</t>
  </si>
  <si>
    <t>Atencion garantizada</t>
  </si>
  <si>
    <t>Afiliacion garantizada</t>
  </si>
  <si>
    <t>Garantizar la atención en salud al 100% de población Afrodescendientes  a través de modelos de atención primaria en salud</t>
  </si>
  <si>
    <t xml:space="preserve">aplicación de la ficha familiar </t>
  </si>
  <si>
    <t>Garantizar la atención en salud al 100% de población indígena  a través de modelos de atención primaria en salud</t>
  </si>
  <si>
    <t>disminuir la tasa de enfermedades neumococcicas en las personas mayores</t>
  </si>
  <si>
    <t xml:space="preserve">prevencion de violencias </t>
  </si>
  <si>
    <t xml:space="preserve">Atencion psicosocial </t>
  </si>
  <si>
    <t>Acciones de inclusion social en la poblacion con discapacidad del departamento de Arauca</t>
  </si>
  <si>
    <t>No. De  programa de prevenciòn y atenciòn integral implementado</t>
  </si>
  <si>
    <t>No de estudio realizado</t>
  </si>
  <si>
    <t xml:space="preserve">Realizar un estudio piloto para caracterizar los trabajadores informales en el municipio de Arauca. </t>
  </si>
  <si>
    <t>Desarrollo de un proyecto fase i estudio para la caracterizacion de la poblacion trabajadora informal, sus condiciones de salud y los riesgos propios de sus actividades economicas en el municipio de arauca</t>
  </si>
  <si>
    <t>Centro regulador de urgencias, emergencias y desastres implementado</t>
  </si>
  <si>
    <t>Adecuar, remodelar y fortalecer el Centro Regulador de urgencias, emergencias y desastres del Dpto de Arauca</t>
  </si>
  <si>
    <t>Porcentaje de población incluida</t>
  </si>
  <si>
    <t>Garantizar que  la población LGBTI sean incluidos dentro de los programas y proyectos del orden nacional y departamental para promover el respeto y garantía plena de los derechos de la población LGBTI</t>
  </si>
  <si>
    <t>No.de planes de acción diseñados y ejecutados</t>
  </si>
  <si>
    <t>plan de acción para la prevención del consumo y atención a niños,  jóvenes y adultos consumidores de sustancias psicoactivas</t>
  </si>
  <si>
    <t>Programa desarrollado</t>
  </si>
  <si>
    <t>Adquisición de medios  para la prestación del servicio de transporte escolar en el Dpto de Arauca</t>
  </si>
  <si>
    <t xml:space="preserve">Beneficiar a 6,000 estudiantes con transporte escolar del área rural </t>
  </si>
  <si>
    <t xml:space="preserve">prestar el Servicio de Alimentación escolar </t>
  </si>
  <si>
    <t xml:space="preserve">Prestar el servicio de Transporte Escolar </t>
  </si>
  <si>
    <t>Proyecto  para la prestación del servicio educativo y administrativo en las instituciones y centros educativos del departamento de Arauca (comisión bancaria)</t>
  </si>
  <si>
    <t>Proyecto  para la prestación del servicio educativo y administrativo en las instituciones y centros educativos del departamento de Arauca  (viáticos docentes, directivos y admtvos)</t>
  </si>
  <si>
    <t>Proyecto  para la prestación del servicio educativo y administrativo en las instituciones y centros educativos del departamento de Arauca (nómina docentes)</t>
  </si>
  <si>
    <t>Proyecto  para la prestación del servicio educativo y administrativo en las instituciones y centros educativos del departamento de Arauca (nómina directivos)</t>
  </si>
  <si>
    <t>Proyecto  para la prestación del servicio educativo y administrativo en las instituciones y centros educativos del departamento de Arauca (pensionados docentes)</t>
  </si>
  <si>
    <t>Proyecto  para la prestación del servicio educativo y administrativo en las instituciones y centros educativos del departamento de Arauca (contribuciones inherentes a la nómina docentes)</t>
  </si>
  <si>
    <t>Proyecto  para la prestación del servicio educativo y administrativo en las instituciones y centros educativos del departamento de Arauca (contribuciones inherentes a la nómina directivos)</t>
  </si>
  <si>
    <t>Proyecto  para la prestación del servicio educativo y administrativo en las instituciones y centros educativos del departamento de Arauca (nómina admtvos i.e.)</t>
  </si>
  <si>
    <t>Proyecto  para la prestación del servicio educativo y administrativo en las instituciones y centros educativos del departamento de Arauca (pensión administrativos)</t>
  </si>
  <si>
    <t>Proyecto  para la prestación del servicio educativo y administrativo en las instituciones y centros educativos del departamento de Arauca (servicios personales indirectos)</t>
  </si>
  <si>
    <t>Apoyo a la prestacion del servicio educativo para la operación de los establecimientos educativos del departamento de arauca</t>
  </si>
  <si>
    <t>Proyecto  para la prestación del servicio educativo y administrativo en las instituciones y centros educativos del departamento de Arauca (aportes patronales administrativos)</t>
  </si>
  <si>
    <t>Proyecto implantación y mejoramiento del servicio del programa especial de restaurantes escolar de los centros indígenas del departamento de Arauca</t>
  </si>
  <si>
    <t>Servicio de transporte escolar para garantizar el acceso y permanencia en el sistema educativo de los niños y niñas pertenecientes a los niveles 1 y 2 del sisben en el dpto de Arauca.</t>
  </si>
  <si>
    <t>Fortalecer la gestión del sector educativo mediante la modernización,  mejora continua y seguimiento a los recursos humanos, físicos y financieros para garantizar la prestación del servicio educativo en condiciones de calidad, oportunidad y eficiencia para lograr la transformación e impacto social</t>
  </si>
  <si>
    <t>49 Instituciones educativas- 19 CEARES</t>
  </si>
  <si>
    <t>Pago Aportes patronales liquidados con base a nómina del personal directivo docente de las instituciones educativas públicas del departamento de Arauca.</t>
  </si>
  <si>
    <t xml:space="preserve">Contratacion del servicio de Aseo y Vigilancia </t>
  </si>
  <si>
    <t>Tranferencia a los FOSE  de las I.E del departamento</t>
  </si>
  <si>
    <t>Apoyo de los procesos del proyecto de modernización diseñados para la secretaria de educación departamental (viáticos cuota)</t>
  </si>
  <si>
    <t>Apoyo de los procesos del proyecto de modernización diseñados para la secretaria de educación departamental (cuota admtción)</t>
  </si>
  <si>
    <t>Apoyo de los procesos del proyecto de modernización diseñados para la secretaria de educación departamental (contribuciones inherentes a la nómina) (aportes patronales cuota admtción)</t>
  </si>
  <si>
    <t>Garantizarlaeficiencia,operaciónyprestacióndelservicioeducativo en el 100% de las instituciones y centros educativos del Departamento de Arauca</t>
  </si>
  <si>
    <t>Numero de Funcionarios  Beneficiados</t>
  </si>
  <si>
    <t>% de recursos de contribuciones inherentes a la nómina cancelados</t>
  </si>
  <si>
    <t xml:space="preserve">Garantizar la financiación de los gastos de transporte y viáticos de los funcionarios para la asistencia a capacitaciones y demás eventos programados tanto  a nivel departamental como nacional. </t>
  </si>
  <si>
    <t>Servicios personales asociados a la nomina</t>
  </si>
  <si>
    <t>Contribuciones inherentes a la nómina</t>
  </si>
  <si>
    <t xml:space="preserve"> Formación artística y cultural, </t>
  </si>
  <si>
    <t>Cultura</t>
  </si>
  <si>
    <t>Arauca Positiva</t>
  </si>
  <si>
    <t>Promoción, difusión y posicionamiento de la imagen cultural y turística del departamento a través de la implementación de un programa de marketing territorial que fomente el desarrollo integral con oferta de bienes y servicios</t>
  </si>
  <si>
    <t>JUSTICIA,CONVIVENCIA Y SEGURIDAD CIUDADANA</t>
  </si>
  <si>
    <t>CONTROL DEL TERRITORIO, DEFENSA DE LA SOBERANIA Y FORTALECIMIENTO DEL ACCESO A LA JUSTICIA, SEGUIMOS CON EL CAMBIO</t>
  </si>
  <si>
    <t>CONTROL DEL TERRITORIO Y DEFENSA DE LA SOBERANIA</t>
  </si>
  <si>
    <t xml:space="preserve">Fortalecimiento de la fuerza pública departamental y organismos de seguridad </t>
  </si>
  <si>
    <t>Realizar encuentro deportivo y cultural a las comunidides indigenas en deportes tradicionales tales como: canotaje, caza, pesca, etc</t>
  </si>
  <si>
    <t>No. De apoyo a los Consejos de cultura municipales</t>
  </si>
  <si>
    <t>Cosolidar y fortalecer  los consejos de cultural de los municipios y el sistema de cultura departamental.</t>
  </si>
  <si>
    <t xml:space="preserve">No. De personas capacitadas </t>
  </si>
  <si>
    <t xml:space="preserve">Realizar talleres de formación artistica y cultural en el departamento de Arauca. </t>
  </si>
  <si>
    <t>Realizar talleres de formación artistica y cultural a población discapacitada</t>
  </si>
  <si>
    <t>No. De eventos culturales escolares</t>
  </si>
  <si>
    <t>No. De convocatorias y estimulos</t>
  </si>
  <si>
    <t>Realizar talleres de formación en dibujo y pintura</t>
  </si>
  <si>
    <t xml:space="preserve">Realizar talleres de formación en bandolina y bajo </t>
  </si>
  <si>
    <t>Realizar talleres de formación en artes plasticas y dibujo</t>
  </si>
  <si>
    <t>Realizar un evento cultural escolar en el municipio de Arauca</t>
  </si>
  <si>
    <t>Realizar estimulos en las diferentes artes de la cultura</t>
  </si>
  <si>
    <t xml:space="preserve">Promocionar la cultura regional a nivel nacional e interancional </t>
  </si>
  <si>
    <t xml:space="preserve">Realizar talleres de formación artistica en artesanias. </t>
  </si>
  <si>
    <t xml:space="preserve">Promocionar la cultura regional </t>
  </si>
  <si>
    <t xml:space="preserve">Realizar los eventos culturales en los municipios </t>
  </si>
  <si>
    <t>Identificar el inventario material e inmaterial.</t>
  </si>
  <si>
    <t xml:space="preserve">Remodelar las instalaciones  y salones de instrucción. </t>
  </si>
  <si>
    <t xml:space="preserve">Mejorar, adecuar y dotar las biliotecas publicas que integran la red departamental de biliotecas. </t>
  </si>
  <si>
    <t xml:space="preserve">Realizar los estudios y diseños para la remodelación del Forum los Libertadores </t>
  </si>
  <si>
    <t xml:space="preserve">Apoyo a la realización de los eventos en las instituciones educativas del departamento de Arauca. </t>
  </si>
  <si>
    <t>Realizar los eventos culturales en los establecimientos educativos</t>
  </si>
  <si>
    <t xml:space="preserve">Adecuación y mejoramiento de la infraestructura física deportiva de patinaje las corocoras </t>
  </si>
  <si>
    <t>Adecuar  y mejorar la infraestructura fisica de patinaje del escenario de las corocoras en el municipio de Arauca</t>
  </si>
  <si>
    <t>No. de viviendas diseñadas en el sector rural</t>
  </si>
  <si>
    <t>Apoyar el diseño y la formulación, revisión y presentación de  proyectos de vivienda de interés prioritario en el área rural para  que  cumplan con los requisitos establecidos por la normatividad nacional y cuenten con los respectivos cierres financieros.</t>
  </si>
  <si>
    <t>Otorgar recursos complementarios a hogares vinculados a proyectos de vivienda de interés social y vivienda de interés prioritario y que cuenten con recursos de Subsidio Familiar de Vivienda.</t>
  </si>
  <si>
    <t>Otorgar recursos complementarios a hogares en situación de desplazamiento que cuenten con Subsidios Familiares de Vivienda y busquen adquirir vivienda nueva o usada.</t>
  </si>
  <si>
    <t>Otorgar recursos a población vulnerable para el mejoramiento de vivienda.</t>
  </si>
  <si>
    <t>Adquirir predios en los cascos urbanos de los municipios del departamneto apra el desarrollo de proyectos de vivienda de interés prioritario.</t>
  </si>
  <si>
    <t>Adecuar predios propiedad de las administraciones municipales o del Departamento para el desarrollo de proyectos de vivienda de interés prioritario.</t>
  </si>
  <si>
    <t xml:space="preserve">capacitación para la elaboración, adopción, implementación y seguimiento del programa de saneamiento fiscal y financiero de los municipios;capacitación en sistemas de información (sui); capacitación para sistema de información para la captura de información presupuestal sicep; capacitación de herramientas de planificación (planificación de desarrollo, plan de desarrollo, plan indicativo y plan de acción);capacitación en sistema presupuestal (marco fiscal de mediano plazo, plan financiero, poai, presupuesto,pac); capacitación en sistema tributario y contable ( actualización catastral, actualización de códigos de rentas,contabilidad y evaluación); acompañamiento soporte a los municipios sobre asistencia técnica, seguimiento y evaluación del plan de desarrollo municipal; acompañamiento soporte al departamento sobre asistencia técnica  seguimiento y evaluación del plan de desarrollo departamental; acompañamiento soporte al departamento en seguimiento e implementación de la política sobre administración del riesgo;  acompañamiento soporte al departamento en la implementación del sistema para la planificación territorial spt.
</t>
  </si>
  <si>
    <t>Entidades territoriales</t>
  </si>
  <si>
    <t>Desarrollo de una estrategia integral para la reducción de la vulnerabilidad de los derechos de los niños, niñas y adolescentes del departamento de Arauca.</t>
  </si>
  <si>
    <t>Implementar un programa de desarrollo social a través de la música sinfónica que fortalezca la familia en el dpto.</t>
  </si>
  <si>
    <t>Construcción baterías sanitarias de la institución colegio nacional la frontera del municipio de Saravena, departamento de Arauca</t>
  </si>
  <si>
    <t>Construcción  coliseo cubierto deportivo de la institución educativa José Eustasio Rivera del municipio de Saravena, departamento de Arauca</t>
  </si>
  <si>
    <t>Construcción segunda etapa y terminación del coliseo cubierto de la institución educativa José Odel Lisarazo, municipio de Saravena, departamento de Arauca</t>
  </si>
  <si>
    <t xml:space="preserve">Implementación de la cátedra transversal de emprendimiento (cátedra emprender) en las 43 instituciones educativas del departamento de Arauca. </t>
  </si>
  <si>
    <t>Mejoramiento de la calidad educativa a través del acceso a nuevas tecnologías y herramientas virtuales a las instituciones educativas y CEAR del departamento de Arauca.</t>
  </si>
  <si>
    <t>Apoyo a la disminución de la prevalencia de enfermedades infecto-contagiosas que afectan la reproducción y la productividad  bovina en el departamento de Arauca.</t>
  </si>
  <si>
    <t>Implementación de un programa de educación y cultura ambiental en el municipio de Arauca, departamento de Arauca</t>
  </si>
  <si>
    <t>Mejoramiento, mantenimiento rutinario, mantenimiento periódico y rehabilitación del tramo  Fortul - cruce vía 6605 - la esmeralda - municipio de Fortul, departamento de Arauca</t>
  </si>
  <si>
    <t>Mejoramiento de las vías urbanas en el municipio de Tame, departamento de Arauca</t>
  </si>
  <si>
    <t>Mejoramiento de la red vial urbana puerto Rondon, Arauca</t>
  </si>
  <si>
    <t>Mejoramiento y obras de urbanismo de la vía acceso principal Arauquita - el troncal, municipio de Arauquita, departamento de Arauca</t>
  </si>
  <si>
    <t>Mejoramiento de la red vial urbana, Saravena, Arauca</t>
  </si>
  <si>
    <t>Mejoramiento de la malla vial urbana de la calle 1 desde la carrera 26 hasta el velódromo y del velódromo hasta la manga de coleo en el barrio los fundadores, mpio de Arauca</t>
  </si>
  <si>
    <t xml:space="preserve">Mejoramiento de la vía Tame-puerto Rondon, departamento de Arauca. </t>
  </si>
  <si>
    <t>Construcción de la red secundaria de distribución de acueductos, sistema rio chiquito en el municipio de Saravena, departamento de Arauca</t>
  </si>
  <si>
    <t>Mejoramiento de las vías en las veredas el Musiu, la ceiba y Marrero del municipio de puerto Rondon, Arauca</t>
  </si>
  <si>
    <t>Transito</t>
  </si>
  <si>
    <t>Fortalecimiento de la seguridad vial mediante la señalización y semaforización para mejorar la calidad de vida de los habitantes de los municipios del departamento de Arauca</t>
  </si>
  <si>
    <t>Semaforizar 20 intersecciones/instalar 2200 señales de tránsito/demarcar 350000 ML de vías</t>
  </si>
  <si>
    <t xml:space="preserve">No. de Intersecciones semaforizadas/ No. de señales instaladas/ML de vías demarcadas </t>
  </si>
  <si>
    <t>Adecuación subestación playitas fase 1 y terminación segundo circuito caño limón Arauca en el municipio de Arauca departamento de Arauca</t>
  </si>
  <si>
    <t>Dimension Socio Cultural</t>
  </si>
  <si>
    <t>Construcción de redes de baja y media tensión caserío de puerto Jordán municipio de Arauquita  departamento de Arauca</t>
  </si>
  <si>
    <t>Dimension Economico Productivo</t>
  </si>
  <si>
    <t>Construcción de redes de distribución  en la vereda puna puna, en el municipio de Tame, departamento de Arauca.</t>
  </si>
  <si>
    <t>Ampliación de la electrificación vereda guasdualito, municipio de Saravena, departamento de Arauca</t>
  </si>
  <si>
    <t>Ampliación de la electrificación en la vereda el Samuco en el municipio de Cravo Norte, departamento de Arauca</t>
  </si>
  <si>
    <t>Ampliación de la electrificación en la vereda zaparay sector bajo, municipio de Tame, departamento de Arauca.</t>
  </si>
  <si>
    <t>Ampliación de redes de energía eléctrica en la vereda  salto del lipa en el municipio de Arauca, departamento de Arauca</t>
  </si>
  <si>
    <t xml:space="preserve">Ampliación de  redes eléctricas de media y baja tensión para las veredas Bogotá, maporita, matepiña, y mategallina, en el municipio de Arauca, departamento de Arauca.   </t>
  </si>
  <si>
    <t>Ampliación de la electrificación en la vereda betoyes, municipio de Tame, departamento de Arauca</t>
  </si>
  <si>
    <t>Empresa de Energia de Arauca ENELAR</t>
  </si>
  <si>
    <t>ESE MORENO Y CLAVIJO</t>
  </si>
  <si>
    <t>Dimension Social cultural</t>
  </si>
  <si>
    <t>Dotación de las áreas de servicio asistencial y administrativos del hospital san Antonio de Tame, departamento de Arauca</t>
  </si>
  <si>
    <t>Mantenimiento de la infraestructura física de los puestos de salud adscritos  a la ese departamental de primer nivel moreno y Clavijo del departamento de Arauca</t>
  </si>
  <si>
    <t>Construcción colectiva de la memoria histórica con enfoque diferencial en el departamento de Arauca</t>
  </si>
  <si>
    <t>Construcción de planes de vida indígena de los pueblos makaguan, w¨ua e inga del departamento de Arauca</t>
  </si>
  <si>
    <t>Mejoramiento de la infraestructura física y mobiliaria de dos casa indígenas en Saravena y Arauca departamento de Arauca</t>
  </si>
  <si>
    <t>Implementación de un programa contra la discriminación racial en el departamento de Arauca</t>
  </si>
  <si>
    <t>Implementación y fortalecimiento a escuelas recreativas de los siete municipios del departamento de Arauca</t>
  </si>
  <si>
    <t>Adecuación de predios para vivienda de interés social en los municipios de puerto rondón y Arauca</t>
  </si>
  <si>
    <t xml:space="preserve">Apoyo a la generación de una cultura de emprendimiento a través de la implementación de estrategias del plan departamental de emprendimiento en el departamento de Arauca.       </t>
  </si>
  <si>
    <t>Ampliación y mejoramiento de la infraestructura física deportiva del coliseo cubierto IE José maría Carbonell del corregimiento la esmeralda en el municipio de Arauquita del departamento de Arauca</t>
  </si>
  <si>
    <t>Creación e implementación de las redes de conocimiento de las áreas básicas pedagógicas (redes de prácticas pedagógicas) y fortalecimiento de los procesos evaluativos de los estudiantes en el departamento de Arauca.</t>
  </si>
  <si>
    <t>Implementación de un programa de alfabetización de población adulta afrodescendiente mediante el modelo a crecer, en el departamento de Arauca</t>
  </si>
  <si>
    <t>Mejoramiento de la productividad ganadera  mediante la implementación de parcelas demostrativas  de sistemas silvopastoriles amigables con el medio ambiente en el departamento de Arauca</t>
  </si>
  <si>
    <t>Mejoramiento  y rehabilitación del dique  vía en el municipio de Arauca, departamento de Arauca.</t>
  </si>
  <si>
    <t>Mejoramiento de la vía monumento al coleo - aeropuerto antiguo Santiago Pérez Quiroz en el municipio de Arauca, departamento de Arauca</t>
  </si>
  <si>
    <t>Mejoramiento de la red vial urbana mediante la construcción de pavimento  rígido de barrios obrero, seis de enero y riberas del Arauca del municipio de Arauquita</t>
  </si>
  <si>
    <t>Construcción y mantenimiento en pavimento asfaltico de las vías urbanas : c ll 30 entre cll 11 y la cra 16; cll 30 entre cra 9 y diag. 31; cll 17 entre carreras 13 y 9, y cra 9 de la clle 17 a la 19. Municipio de Saravena, departamento de Arauca</t>
  </si>
  <si>
    <t>Construcción en concreto rígido de la calle 2a entre las carreras 26 y 27 y la cra 27 entre calles 2 y 2a del barrio la granja, Arauca, departamento de Arauca</t>
  </si>
  <si>
    <t>Construcción parque monumento al cacao, municipio de Arauquita, departamento de Arauca</t>
  </si>
  <si>
    <t>Mejoramiento y adecuación de la vía terciaria javillal- san Carlos  en el municipio de Arauquita. I etapa</t>
  </si>
  <si>
    <t>Construcción carreteable a nivel de terraplén en la vereda las plumas, Arauca, Arauca, Orinoquia</t>
  </si>
  <si>
    <t>Implementación del sistema de vigilancia y atención de la conducta suicida en el departamento de Arauca.</t>
  </si>
  <si>
    <t>Conservación y protección de los recursos hídricos  que surten de agua los acueductos municipales a través de la implementación  de procesos de restauración ecológica en el municipio de Saravena, departamento de Arauca</t>
  </si>
  <si>
    <t>Caracterización de la población víctima del departamento de Arauca</t>
  </si>
  <si>
    <t>Construcción protección marginal  sector peralonso (espolones) Arauquita, Arauca, Colombia</t>
  </si>
  <si>
    <t>Apoyo integral a los productores de plátano para el mejoramiento de la productividad y competitividad en el departamento de Arauca</t>
  </si>
  <si>
    <t>Mejoramiento de la vía la jamuga-Cuernavaca-san ramón vereda el socorro del municipio de Arauca, departamento de Arauca</t>
  </si>
  <si>
    <t>Mejoramiento de la vía carretero, las bancas, sector la 81 del municipio de Arauquita, departamento de Arauca</t>
  </si>
  <si>
    <t>Construccion del centro de Atencion al menor infractor en el departamento de Arauca</t>
  </si>
  <si>
    <t>Restauracion ecologica participativa como estrategia de conservacion de los recursos hidricos, faunisticosy floristicos en la areas de influencia constado oriental del Parque Nacional Natural del Cocuy</t>
  </si>
  <si>
    <t>Construccion de la primera etapa del sistema de transporte regional de gas natural Gibraltar - Cubara - Saravena</t>
  </si>
  <si>
    <t>Diseño de la segunda etapa del plan de masificacion del gas natural domiciliario en el departamento de Arauca (Tramos Saravena - Fortul - Tame y Saravena - Arauquita - Arauca)</t>
  </si>
  <si>
    <t xml:space="preserve">PROYECTO  </t>
  </si>
  <si>
    <t>SECRETARIA DE GOBIERNO</t>
  </si>
  <si>
    <t>No. de acciones realizadas</t>
  </si>
  <si>
    <t>No. de acciones implementadas</t>
  </si>
  <si>
    <t xml:space="preserve">No. de proyectos promovidos en emprendimiento empresarial y productivos </t>
  </si>
  <si>
    <t>Estrategia de comunicaciones implementada</t>
  </si>
  <si>
    <t xml:space="preserve">No. de  campañas territoriales diseñadas e implementadas </t>
  </si>
  <si>
    <t>No. Programas implementados en prevención y protección de violencias contra la mujer</t>
  </si>
  <si>
    <t>No. de programas implementado de atención psicosocial en violencia sexual basada en género</t>
  </si>
  <si>
    <t>No. Estrategia implementada</t>
  </si>
  <si>
    <t>No. de red de hogares de paso creados</t>
  </si>
  <si>
    <t xml:space="preserve">No. de intervenciones exitosas en función del componente de Participación de la Población Desplazada (1. Participación efectiva de la población desplazada, 2.Apoyo logístico a las OPD ) del PIU 2012-2015 </t>
  </si>
  <si>
    <t>Porcentaje de avance del Plan de Acción en la ejecución de las ordenes impartidas por la HCC.</t>
  </si>
  <si>
    <t xml:space="preserve">Formular, aprobar e implementar y  hacer seguimiento al  Plan de Acción en atenciòn y reparación Integral a las Víctimas del Conflicto Armado interno - ley 1448 que incluya la caracterización de la población Victima, Apoyo a Centros Regionales de Atención a Victimas y demás componentes, teniendo en cuenta el Plan Nacional de Atención y Reparación Integral a las Víctimas del Conflicto Armado y las disposiciones ue sobre este tema entregue el Gobierno Nacional. </t>
  </si>
  <si>
    <t>Porcentaje de avance en la ejecución del Plan de Acción Departamental para Atención y Reparación Integral a las Víctimas del Conflicto Armado interno.</t>
  </si>
  <si>
    <t>No. de planes de vida construidos</t>
  </si>
  <si>
    <t xml:space="preserve">Mejorar la infraestructura física y mobiliaria de dos  (2) casas indígenas </t>
  </si>
  <si>
    <t xml:space="preserve">No. de casas indígenas en funcionamiento </t>
  </si>
  <si>
    <t>No. De Centros de atenciòn cosntruidos y/o mejorados</t>
  </si>
  <si>
    <t>No. de centros de bienestar construidos, mejorados, adecuados y dotados</t>
  </si>
  <si>
    <t>No. de adultos mayores beneficiados</t>
  </si>
  <si>
    <t>No. de proyecto de capacitación diseñados e implementados</t>
  </si>
  <si>
    <t>No. de talleres y campañas de comunicación realizadas</t>
  </si>
  <si>
    <t>No. de programas de implementados</t>
  </si>
  <si>
    <t>No. de organizaciones fortalecidas</t>
  </si>
  <si>
    <t>No. de programas implementados</t>
  </si>
  <si>
    <t>No. de estrategias promovidas</t>
  </si>
  <si>
    <t>No. de campañas desarrolladas</t>
  </si>
  <si>
    <t>No. de municipios fortalecido</t>
  </si>
  <si>
    <t>Construir y dotar un (1) Centro de Atención Especializada (CAE) para el menor infractor</t>
  </si>
  <si>
    <t>No. de CAE construidos y dotados</t>
  </si>
  <si>
    <t>No. de niños, niñas y adolescentes víctimas de MAP o MUSE</t>
  </si>
  <si>
    <t xml:space="preserve"> META DE PRODUCTO  DE LA VIGENCIA</t>
  </si>
  <si>
    <t xml:space="preserve">Paticipacion efectiva de 23 lideres en dos (2) eventos departamentales (2) </t>
  </si>
  <si>
    <t>Dotacion de equipos e insumos para las organizaciones de poblacion desplzada una por cada municipios (7)</t>
  </si>
  <si>
    <t xml:space="preserve">Realizacion de una caracterizacion de la poblacion victima de los pueblos indigenas (1) </t>
  </si>
  <si>
    <t>Realizacion de un taller seminario para  120 mujeres victimas  para la orinetados al proceso de reconciliacion y paz</t>
  </si>
  <si>
    <t>Realizar un documento sobre la linea del tiempo de memoria historica en el departamento de Arauca</t>
  </si>
  <si>
    <t>Realizar a 50 familias visitas docimiciliarias de atencio psicosocial</t>
  </si>
  <si>
    <t>Adecuacion de espacios de memorias mediante la realizacion de tres (3)  cursos artisticos</t>
  </si>
  <si>
    <t>Diseño de un sistema de informacion de la poblacion victima del departamento de Araucaq</t>
  </si>
  <si>
    <t>Apoyo a la prevencion de la vulneracion de los derechos de la niñez y la adolescencia  en el departamento de Arauca</t>
  </si>
  <si>
    <t>Realizacion de  3 mesas de trabajo de concertacion sobre la politica publica indigena</t>
  </si>
  <si>
    <t>Cosntruccion y mejoramiento de las antiguas isntalaciones del Colegio Rafael Pombo para el funcionamiento del centro de desarrollo social (1)</t>
  </si>
  <si>
    <t xml:space="preserve">Adquisicion de utiles y enseres para los centros de adulto mayor de los muniicpios de Saravena y Tame (2) </t>
  </si>
  <si>
    <t>Entrega de 33.750 almuerzos a adultos mayores en el municipio de Arauca</t>
  </si>
  <si>
    <t>Realizacion de 5 jornadas ludicorecreativas en el municipio de Cravo Norte</t>
  </si>
  <si>
    <t xml:space="preserve">Realizacion de un evento de protocolizacion del puente internacional </t>
  </si>
  <si>
    <t xml:space="preserve">Realizacion de tres (3) mesa de concetacion </t>
  </si>
  <si>
    <t xml:space="preserve">Implementar una (1) estrategia para reconocer la habilitación del puente internacional de fronteras José Antonio Páez </t>
  </si>
  <si>
    <t>Implementar una (1) estrategia para la importación del combustible</t>
  </si>
  <si>
    <t>No. de estrategias de implementadas</t>
  </si>
  <si>
    <t>Crear y/o reactivar dos (2) instancias de concertación fronteriza</t>
  </si>
  <si>
    <t xml:space="preserve">No. de instancias de concertación creadas y/ o reactivadas </t>
  </si>
  <si>
    <t>Formular e implementar tres (3) estrategias para la promoción y aplicación de la Ley de Fronteras, de la Política Pública de Fronteras y de los Acuerdos Binacionales</t>
  </si>
  <si>
    <t>No. de estrategias formuladas e implementadas</t>
  </si>
  <si>
    <t xml:space="preserve">Realizacion de una campaña de "BUENAS JUNTAS" en el Municipio de Arauca con participacion de los siete municipios del departamento de Arauca (1) </t>
  </si>
  <si>
    <t>Dotacion de equipos de computo a las ocho (8) asociaciones comunales del departamento</t>
  </si>
  <si>
    <t>Realiacion de siete (7) capacitaciones a los comunales de los siete municipio del departamento de Arauca</t>
  </si>
  <si>
    <t xml:space="preserve">Realizacion de un congreso comunal con participacion de los siete municipios del departamento de Arauca (1) </t>
  </si>
  <si>
    <t xml:space="preserve">Realizacion de una campaña de socializacion para que las organizaciones sociales se registren en el departamento </t>
  </si>
  <si>
    <t>Realizacion de capacitacion en Formador de Formadores (1)</t>
  </si>
  <si>
    <t xml:space="preserve">Realizacion de capacitacion en sistemas de informacion y desarrollo de proyectos (1) </t>
  </si>
  <si>
    <t>Adquisicion de predios rurales en 18 hectareas</t>
  </si>
  <si>
    <t>Realizacion de dos (2)  campañas contra la discriminacion reacial "Ser afro es mas que piel"</t>
  </si>
  <si>
    <t>Implementar un (1) proyecto de erradicación de la discriminación racial</t>
  </si>
  <si>
    <t xml:space="preserve">Realizacion de cuatro (4) talleres en los municipios del departamento </t>
  </si>
  <si>
    <t>Proceso de divulgacion medienta la emision de cuñas radiales y televisivas (180)</t>
  </si>
  <si>
    <t xml:space="preserve">Adecuacion de espacios de la cas indigena del muniicpo de Saravena (1) </t>
  </si>
  <si>
    <t xml:space="preserve">Realizacion de seis (6) encuentros de los pueblos Uwa, Makaguan e Ingas durante tres dias </t>
  </si>
  <si>
    <t xml:space="preserve">Realizacion de seis (6) jornadas de trabajo por comunidad de los pueblos Uwa, Makaguan e Ingas durante tres dias </t>
  </si>
  <si>
    <t>Diseño y diagramacion de 1500 planes de vida distribuidos a 500 planes a cada pueblo Makaguan, Uwa e Ingas.</t>
  </si>
  <si>
    <t>No. de proyectos Implementado</t>
  </si>
  <si>
    <t>Realizacion de  de un diplomado en MASC (mecanismos Alternativos de Solucion de Conflictos)</t>
  </si>
  <si>
    <t>Construccion de la primera etapa del Centro de atencio al menor infractor</t>
  </si>
  <si>
    <t>Realizacion de dos (2) Jornadas interinstitucionales en el departamento de Arauca</t>
  </si>
  <si>
    <t>Constratacion de dos (2) profesionales de apoyo a los progrmas y proyectos del PICSC</t>
  </si>
  <si>
    <t xml:space="preserve">Realizacion de un  informe de gerstion de la oficina de seguridad y convivencia ciudadana </t>
  </si>
  <si>
    <t>Entrega de incentivos para la prevencion del delito y judicializacion de  acciones</t>
  </si>
  <si>
    <t>Realizacion del analisis epidemiologico a las estadisticas de los delitos de orden pubico e impacto social</t>
  </si>
  <si>
    <t xml:space="preserve">Realizacion de 7 Talleres ludico recreativos y 6 jornadas deportivas para el acercamiento con los jovenes identificados en pandillas(14) </t>
  </si>
  <si>
    <t xml:space="preserve">Realizacion de un concurso de musica urbana </t>
  </si>
  <si>
    <t>Contratacion del esquema de seguridad para los diputados</t>
  </si>
  <si>
    <t>Compra de equipos, motocicleta y vehiculo para el CTI</t>
  </si>
  <si>
    <t>Adquisicion de un lote para el fuerte ed carabineros</t>
  </si>
  <si>
    <t>Terminacion de obra de la planta avicola en el municipio de Arauquita</t>
  </si>
  <si>
    <t>Capacitacion en procesos y normatividad para la cerificacion de Hatos libres de Brucela (6)</t>
  </si>
  <si>
    <t>Toma de muestras y analisis  de muestras  para laboratorio (40.000 muestras+2000 analisis)</t>
  </si>
  <si>
    <t>Realizacion de doce (12) talleres sobre buenas practicas, sanidad animal y suplementacion animal.</t>
  </si>
  <si>
    <t>Realizacion de 5000 test para laprueba de mastitis y diagnostico clinico</t>
  </si>
  <si>
    <t xml:space="preserve">Realizacion de 113 parcelas demostrativas </t>
  </si>
  <si>
    <t>Apoyar el establecimiento de 500 ha con sistemas silvopastoriles</t>
  </si>
  <si>
    <t>No. de hectáreas de sistemas silvopastoriles establecidas</t>
  </si>
  <si>
    <t>Capacitacion y asistencia tecnica para la cetificaion de cultivos de cacao</t>
  </si>
  <si>
    <t>implementar una estrategia de comercialización de los productos araucanos que permita posicionarlos en el mercado nacional e internacional</t>
  </si>
  <si>
    <t>No. de estrategias definidas e implementadas</t>
  </si>
  <si>
    <t>Capacitacion y asietencia tecnica para el fomento de 620 has de  platano</t>
  </si>
  <si>
    <t xml:space="preserve">Adquisición de 156  hectareas </t>
  </si>
  <si>
    <t xml:space="preserve">Implementar un (1) programa de educación y de cultura ambiental </t>
  </si>
  <si>
    <t>No. programas de educación y cultura ambiental implementados</t>
  </si>
  <si>
    <t>Desarrollo de un programa de uso eficiente del agua (1)</t>
  </si>
  <si>
    <t>Desarrollo de un programa de uso eficiente de la energia (1)</t>
  </si>
  <si>
    <t>Realizacion de la campaña SOY ECO ARAUCANO (1)</t>
  </si>
  <si>
    <t xml:space="preserve">Realizacion de una campaña de educacion y cultura para el reciclaje (1) </t>
  </si>
  <si>
    <t>Desarrollo de la campaña Apadrine un parque y siembra un arbol (1)</t>
  </si>
  <si>
    <t xml:space="preserve">Enrriquecimiento vegetales y restauracion activa de 120 hectareas </t>
  </si>
  <si>
    <t xml:space="preserve">Aislamiento de 20 kilometros para la restauracion activa </t>
  </si>
  <si>
    <t>Estableceimiento de 500 has de restauracion pasiva</t>
  </si>
  <si>
    <t>Beneficiar a 100 familias con sistemas sostenibles para la conservacion</t>
  </si>
  <si>
    <t>Recuperar y conservar 2000 has del sistema de áreas protegidas(PNN Cocuy)</t>
  </si>
  <si>
    <t>No. de has recuperadas y conservadas dentro del sistema de áreas protegidas</t>
  </si>
  <si>
    <t>Establecer  500 has forestales protectoras en ecosistemas naturales</t>
  </si>
  <si>
    <t>No. de has forestales protectoras establecidas</t>
  </si>
  <si>
    <t>Transportar a 5731 alumnos del departamento de Arauca</t>
  </si>
  <si>
    <t>Compra de trece (13) buses y cinco botes</t>
  </si>
  <si>
    <t>Alfabetizacion y pos alfabetizacion a 900 jovenes y adultos del departamento</t>
  </si>
  <si>
    <t xml:space="preserve">Mejorar la infraestructura fisica de la Escuela Superior de Administracion Publica en el municipio de Arauca </t>
  </si>
  <si>
    <t>Realizacion de 49 talleres para fortalecer el conocimiento de las areas basicas pedagogicas.</t>
  </si>
  <si>
    <t>Realizacion de 55 talleres de capacitacion a maestros para la implementacion de la Catedra Emprender</t>
  </si>
  <si>
    <t>Adquisicion de implementos de cocina y alimentos</t>
  </si>
  <si>
    <t xml:space="preserve">Entrega de paquetes virtuales a 45 instituciones  </t>
  </si>
  <si>
    <t>Implementar la cátedra de emprendimiento y crear e implementar la de Investigación en las 43 instituciones educativas del departamento.</t>
  </si>
  <si>
    <t>Cátedra de Investigación y de emprendimiento implementadas en todas las I.E</t>
  </si>
  <si>
    <t>49 Instituciones educativas
19 CEARES</t>
  </si>
  <si>
    <t>Implementar un (1) programa  de alfabetización de población adulta afrodescendientes mediante el modelo A CRECER</t>
  </si>
  <si>
    <t>No. de proyecto de alfabetización implementadas</t>
  </si>
  <si>
    <t>Alfabetizacion y pos alfabetizacion a xx jovenes y adultos afrodescendientes del departamento</t>
  </si>
  <si>
    <t>Modernizacion del sector educativo</t>
  </si>
  <si>
    <t>Implementar las redes de conocimiento para el mejoramiento de las practicas pedagogicas de las diferentes areas del conocimiento mediante el uso de contenidos, metodologias y MTICs,</t>
  </si>
  <si>
    <t>No. de red del conocimiento Implementada</t>
  </si>
  <si>
    <t>Construcción del coliseo cubierto deportivo  de la IE José Eustacio Rivera</t>
  </si>
  <si>
    <t>Construcción del coliseo cubierto deportivo  de la IE José Odel Lisarazo</t>
  </si>
  <si>
    <t>Construcción del coliseo cubierto deportivo  de la IE José maria Carbonell</t>
  </si>
  <si>
    <t>Tranferir recurso al IDEAR</t>
  </si>
  <si>
    <t>No. de Km. de vías mejoradas y/o rehabilitada</t>
  </si>
  <si>
    <t xml:space="preserve">No. de puentes construidos y/o terminados </t>
  </si>
  <si>
    <t>No. Km. de vías urbanas pavimentadas y/o mejoradas</t>
  </si>
  <si>
    <t>No. de Km. de vía mantenida por año</t>
  </si>
  <si>
    <t>Km. de líneas de subtransmisión construidas y/o mantenidas</t>
  </si>
  <si>
    <t>Cofinanciar la construcción como mìnimo de  35 km de redes de sistemas de transporte y/o distribución de gas</t>
  </si>
  <si>
    <t xml:space="preserve">Kilómetros de gasoducto construidos </t>
  </si>
  <si>
    <t>Terminar los diseños y la etapa de pre inversión del plan de masificación del gas natural domiciliario del Departamento</t>
  </si>
  <si>
    <t>Porcentaje del plan de gas formulado en su etapa de pre inversión</t>
  </si>
  <si>
    <t>No.  sistemas de acueductos apoyados</t>
  </si>
  <si>
    <t>No. Equipamientos colectivos  construidos y/o adecuados</t>
  </si>
  <si>
    <t xml:space="preserve">Mejoramiento de 44 kilometros de vias principales </t>
  </si>
  <si>
    <t xml:space="preserve">Mejoramiento de 2,6 kilometros de vias principales </t>
  </si>
  <si>
    <t xml:space="preserve">Mejoramiento de 2 kilometros de vias principales </t>
  </si>
  <si>
    <t xml:space="preserve">Mejoramiento de 2,5 kilometros de vias principales </t>
  </si>
  <si>
    <t xml:space="preserve">Mejoramiento de 10 kilometros de vias principales </t>
  </si>
  <si>
    <t>Contruccion de un puente sobre el rio Tame</t>
  </si>
  <si>
    <t>Mejoramiento de 1,75 kilometros de vias urbanas</t>
  </si>
  <si>
    <t>Mejoramiento de 0,56 kilometros de vias urbanas</t>
  </si>
  <si>
    <t>Mejoramiento de 0,38 kilometros de vias urbanas</t>
  </si>
  <si>
    <t>Mejoramiento de 0,41 kilometros de vias urbanas</t>
  </si>
  <si>
    <t>Mejoramiento de 0,93 kilometros de vias urbanas</t>
  </si>
  <si>
    <t>Mejoramiento de 2,8 kilometros de vias urbanas</t>
  </si>
  <si>
    <t>Mejoramiento de 2 kilometros de vias urbanas</t>
  </si>
  <si>
    <t>Mejoramiento de 0,48 kilometros de vias urbanas</t>
  </si>
  <si>
    <t>Mejoramiento de 3,92 kilometros de vias urbanas</t>
  </si>
  <si>
    <t>Mejoramiento de 0,24 kilometros de vias urbanas</t>
  </si>
  <si>
    <t>Mejoramiento de 4,8 kilometros</t>
  </si>
  <si>
    <t>Mejoramiento de 2,42 kilometros</t>
  </si>
  <si>
    <t>Mejoramiento de 17 kilometros</t>
  </si>
  <si>
    <t>Mejoramiento de 3,9 kilometros</t>
  </si>
  <si>
    <t>Mejoramiento de 2,2 kilometros</t>
  </si>
  <si>
    <t>Mejoramiento de 59,38  kilometros</t>
  </si>
  <si>
    <t>Pavimentacion de un kilometro</t>
  </si>
  <si>
    <t>Mejoramiento de 2,2 kilometros de vias urbanas</t>
  </si>
  <si>
    <t xml:space="preserve">Arreglo de corrales, mantenimiento y pintura de 600 m2 de corrales. Contruccion de corrale nuevos. Caseta para bascula instalaciones hidraulicas y sanitarias </t>
  </si>
  <si>
    <t>Contruccion de 1142 m2 de de vias paetonal y cicloruta. 3487 en zonas verdes.</t>
  </si>
  <si>
    <t>Mejoramiento del parque del Troncalm municipío de Arauquita</t>
  </si>
  <si>
    <t>Limpieza de vias y zonas verdes del municipio de Cravo Norte</t>
  </si>
  <si>
    <t xml:space="preserve">Ampliacion y contruccion del sistema de alcantarillado sanitario del bario OITI en el municipio e Arauca. </t>
  </si>
  <si>
    <t>Construccion de desarenadores (505,8) m3 del caño cordoba en el municipio de Arauca</t>
  </si>
  <si>
    <t>Construccion de la red secundaria de distribucion de acueductos (1)</t>
  </si>
  <si>
    <t xml:space="preserve">No. de sistemas de tratamiento y disposición final de residuos sólidos optimizados </t>
  </si>
  <si>
    <t xml:space="preserve">No. de nuevos proyectos V.I.S electrificados </t>
  </si>
  <si>
    <t xml:space="preserve">No. de usuarios nuevos con el servicio de energía eléctrica en el área rural </t>
  </si>
  <si>
    <t>No. de Km. de vía mantenida y/o rehabilitada</t>
  </si>
  <si>
    <t>No. de emprendedores beneficiados</t>
  </si>
  <si>
    <t>Km de lineas de subtransmision construidas</t>
  </si>
  <si>
    <t>8- 925- 130.500</t>
  </si>
  <si>
    <t>28-3125-165.500</t>
  </si>
  <si>
    <t>Construccionde 4 km de linea a 115 kv</t>
  </si>
  <si>
    <t>Contruccion de redes de media y alta tension en los municipios de Tame y Puerto Rondón</t>
  </si>
  <si>
    <t>Construccion de la redes de media y baja tension en la zona rural</t>
  </si>
  <si>
    <t>Mantenimiento de Redes de distribucion rurales en el departamento de Arauca</t>
  </si>
  <si>
    <t>Construccion delineas de subttansmision y contruccion de subestacion de energia</t>
  </si>
  <si>
    <t xml:space="preserve">Contruccion de redes de media y baja tension </t>
  </si>
  <si>
    <t xml:space="preserve">Optimar el sistema de tratamiento existente para la disposicion final de los residuos solidos en el municipio de Cravo Norte (1) </t>
  </si>
  <si>
    <t>Sistema contable, presupuestal,tributario y financiero  modernizado y optimizado</t>
  </si>
  <si>
    <t>Porcentaje de incremento del recaudo tributario</t>
  </si>
  <si>
    <t xml:space="preserve">Adquisición de un software contable, presupuestal, tributario y  financiero </t>
  </si>
  <si>
    <t>SD</t>
  </si>
  <si>
    <t xml:space="preserve"> META DE PRODUCTO</t>
  </si>
  <si>
    <t xml:space="preserve">Garantizar la atención de los servicios de salud al 100% de la población elegible </t>
  </si>
  <si>
    <t>SECRETARIA DE HACIENDA DEPARTAMENTAL</t>
  </si>
  <si>
    <t>Desarrollar estrategias que permitan aumentar el recaudo de las rentas propias en un 3% anual (sin incluir las estampillas departamentales)</t>
  </si>
  <si>
    <t>Secretaria General</t>
  </si>
  <si>
    <t>Diseño del programa para la promicion de formas asoiciativas con enfoque diferencial (1) Elaboracion de 500 cartillas de socializacion del programa</t>
  </si>
  <si>
    <t>Estrategia de capacitación y formacion (3 talleres); Estrategiade divulgacion y socialuizacion pedagogica (actividades ludica 1; vallas 3; movilizacion social 1.</t>
  </si>
  <si>
    <t>Sensibilizacion a servidores publicos (7).</t>
  </si>
  <si>
    <t>Elaboracion del programa de prevencion de violencia contra la mujer (1); creacion de la red de no violencia contra la mujer (1); creacion deun mural (1); estrategia de IEC (1) Ddel Programa</t>
  </si>
  <si>
    <t>Realizacion de un Foro departamental con jovenes en pevencio de embarzao en adolescentes; desarrollo de la estrategia IEC (1)</t>
  </si>
  <si>
    <t>Dotacion de equipós a l hogar de paso del municipio de Arauca</t>
  </si>
  <si>
    <t>Caracterizacion de la poblacion LGBTI (1); estrategia de socializacion y deivulgacion pedagogica de los derechos ny deberes de la comunidad LGBTI (1). Fortalecimeinto mediante acciones de integracion (4 mesas de trabajo en municipios de Tame, Saravena, Arauquita y Arauca) Realziacion de foro departamental sobre derechos y rutra de atencion de la comunidad LGBTI</t>
  </si>
  <si>
    <t>Apoyo al fomento de la politica publica nacional de la poblacion LGBTI en el departamento de arauca</t>
  </si>
  <si>
    <t>Realizar un programa para prevenir latrat de personas copn ruta y protocolo de tencion. Sensibiliacion a funcionarios publicos y comnunidad en los siete muinicipio (7), desarrollo de la estretegia IEC .</t>
  </si>
  <si>
    <t>Realizar Estudios y diseños para la construcción del área administrativa para el nuevo Batallón  Fluvial de Infanteria de marina No. 52, Municipio de Arauca, Departamento de Arauca</t>
  </si>
  <si>
    <t>No. de estrategia implementada</t>
  </si>
  <si>
    <t xml:space="preserve">Efectuar la contratación de un equipo de profesionales que efectuen auditoria financiera en las diferentes entidades descentralizadas. </t>
  </si>
  <si>
    <t xml:space="preserve">Cambio de cableado, adecuacion del cuarto de servicdores, </t>
  </si>
  <si>
    <t>Actualizar tablas de retención documental, capacitación y sencibilización de la aplización de las tvd, organización y depuración de archivos. Suminsitro de elementos</t>
  </si>
  <si>
    <t>Instalacion de 1700 señales verticales IRP en los siete municipios del departamento</t>
  </si>
  <si>
    <t xml:space="preserve">Instalacionde semaforos en los municipio de Arauca, Saravena, Tame, Arauquita y Fortul (15 cajas controladoras, 80 postes tipo rectos, 80 postes tipo mastil; 40 obras civiles de configuracion y cableado.  </t>
  </si>
  <si>
    <t>Implementar en cada municipio una escuela de recreacion; (7). Dotacion de implementos.</t>
  </si>
  <si>
    <t>Blanca Alvarez. Coldeportes</t>
  </si>
  <si>
    <t>Dotar con equipos y elementos de oficina, laboratorio, lavanderia, quirofanos.</t>
  </si>
  <si>
    <t>Mantenimeinto a 21 puestos de salud adscritos a la ESE</t>
  </si>
  <si>
    <t>Yamile Matus. UAESA</t>
  </si>
  <si>
    <t>Jornada de celebracion del dia de la salud bucal</t>
  </si>
  <si>
    <t>Gina Paola Acosta Castro. UAESA</t>
  </si>
  <si>
    <t>Erika Parales. UAESA</t>
  </si>
  <si>
    <t xml:space="preserve">Aplicación de la ficha familiar (800) </t>
  </si>
  <si>
    <t>Elaboacion del modelo de atencion indigena para los 6 pueblos del departamento y de las rutas de acceso a salud</t>
  </si>
  <si>
    <t>Implementación de acciones de promoción social en Salud para prevenir enfermedades neumococcicas en personas mayores del Dpto de Arauca</t>
  </si>
  <si>
    <t>Desarrollar una estrategia de Capacitaciones para adisminuir  las enfermedades de neumococo en la poblacion de adulto mayor del departamento de Arauca; actividades de envejecimiento activo (actividad fisica)</t>
  </si>
  <si>
    <t>Dos sesionespor municipio  ludicopedagogicas para prevenir la violencia de genero y promocionar el trato digno en los siete municipios del departamento de arauca (estrategias de sensibilizacion a padres, de adolescentes); celebracion del dia de la no violencia contra la mujer.</t>
  </si>
  <si>
    <t>Desarrollar una Estrategia de superacion de barreras de acceso a los servicios de lsalud de la poblacion reintegrada del Departamento de Arauca; estrategia de IEC</t>
  </si>
  <si>
    <t>Estrategia del fortalecimiento del banco de ayudas tecnicas para mejorar la calidad de vida de la poblacion con discapacidad del depamento de Arauca (90 sillas de ruedas; 10 colchones)</t>
  </si>
  <si>
    <t>Actividades de prevención integral de enfermedades auditivas y visuales en la población del depto de Arauca (tamizajes 6000 infantil; 3000 adulto mayor; 9000 kits de higiene auditivo; 250 aesoria de promocion de la salud auditiva; 340 audifonos; 34 jornadas de educacion a los docentes; 2600 tamisajes para la deteccion de la degeneracion macular)</t>
  </si>
  <si>
    <t>Desarrollar una estrategia de disminucion de barreras de acceso a los servicios de salud de la poblacion victima del desplazamiento forzado del departamento de arauca</t>
  </si>
  <si>
    <t>Desarrollar estrategia IEC</t>
  </si>
  <si>
    <t>Mejoramiento de la situación alimentaria y nutricional mediante la implementación de acciones en nutrición que abarquen los ejes de la seguridad alimentaria y nutricional) y APS (atención primaria en salud) para disminuir el riesgo de la morbimortalidad en la población vulnerable del departamento</t>
  </si>
  <si>
    <t>Desarrollar una estrategia educativa y de asesoria tecnica de capacitacion y formuilacion de diferenets formas de produccion para mejorar la disponibiolidad de alimentos (7 estrategias una por municipio) huertas caseras</t>
  </si>
  <si>
    <t>Implementacion de un centro de recupracion nurtricional comunitario (atender a 1632 niños francos desnutridos)</t>
  </si>
  <si>
    <t>Estrategia del fortalecimeinto al sistema de informacion SISVAN (en los siete municipios) (capacitacion, pruebas piloto)</t>
  </si>
  <si>
    <t xml:space="preserve">Actividades de promocion de vida saludable y prevencion de la enfermedad y mejora del consumo de alimentos (7 ferias Nutricionales; cafeterias escolares saludables  en 30 colegios publicos y privados; celebracion de la semana mundial de la lactancia materna en los siete municipios) </t>
  </si>
  <si>
    <t>Implementacion de una estrategia IEC (Difusion y socializacion del PLAN A (Amamantar, agua potable, actividad fisica y aliemntacion saludable) en los siete municipios</t>
  </si>
  <si>
    <t>Jeferson Anzola.UAESA</t>
  </si>
  <si>
    <t xml:space="preserve">Acciones de vigilancia y seguimiento al 100% accidentes rábicos </t>
  </si>
  <si>
    <t>Vacunar y censar perros y gatos contra la rabia en áreas urbana y rural en los 7 M/pios (29882)</t>
  </si>
  <si>
    <t>Esterilizar 350 animales hembras y machos (perros y gatos) programados para el año</t>
  </si>
  <si>
    <t xml:space="preserve">Continuar con el programa de control de roedores y plagas en las viviendas del área urbana del dpto. de Arauca en 25600 vivienda del departamento </t>
  </si>
  <si>
    <t>Acciones de vigilancia y seguimiento al 100% de los casos de EEV (5200 Equinos Vacunados)</t>
  </si>
  <si>
    <t>Blanca Nelly Murillo Rondón. UAESA</t>
  </si>
  <si>
    <t>Atencion integral en salud en lo no cubierto con subsidios a la demanda en la población elegible del departamento de arauca (contratacion con la IPS de primer, segundo ytercer nivel de compegidad y operatividad del personal )</t>
  </si>
  <si>
    <t>Atencion integral en salud a la poblacion  pobre y vulnerable en lo no cubierto por el pos del regimen subsidiado del departamento de arauca (contratacion con la IPS de primer, segundo ytercer nivel de compegidad y operatividad del personal )</t>
  </si>
  <si>
    <t>Marydid Aguilar Moreno. UAESA</t>
  </si>
  <si>
    <t xml:space="preserve">Adquisición de nueve (9) ambulancias para la red pública hospitalaria </t>
  </si>
  <si>
    <t>Stella Acevedo. UAESA</t>
  </si>
  <si>
    <t>Andres Cuervo. UAESA</t>
  </si>
  <si>
    <t>Toma de muestras para la deteccion de chagas en el corregimiento de Caracol</t>
  </si>
  <si>
    <t>Mary Luz cabrera. UAESA</t>
  </si>
  <si>
    <t>Claudia Ximena Bastidas. UAESA</t>
  </si>
  <si>
    <t>Implementacion de la estrategia de atencion primaria en salud y salud familiar en el departamento de Arauca</t>
  </si>
  <si>
    <t>2857 millones del convenio con San Vicente de Arauca. Continua su ejecucion  se prorroga hasta 15 de febrero de 2013</t>
  </si>
  <si>
    <t>2857 millones del convenio con ESE Hospital del Sarare. Suspendido reinicia enero 8 Continua su ejecucion  se prorroga hasta 31 de enero de 2013</t>
  </si>
  <si>
    <t>Edwin Lopez Pedraza. UAESA</t>
  </si>
  <si>
    <t>Alexander Valcarcel Sanabria. UAESA</t>
  </si>
  <si>
    <t>No. de proyectos de modernización y fortalecimiento institucional formulados e implementados</t>
  </si>
  <si>
    <t>No. de políticas de desarrollo local adoptadas e implementadas</t>
  </si>
  <si>
    <t xml:space="preserve">No. de proyectos de interés departamental cofinanciados con recursos cooperación internacional </t>
  </si>
  <si>
    <t>Implementación del plan regional de competitividad</t>
  </si>
  <si>
    <t>Observatorio de Planificación Territorial Implementado</t>
  </si>
  <si>
    <t>Porcentaje de municipios con cofinanciación beneficiados</t>
  </si>
  <si>
    <t>No. de políticas públicas y planes formulados y/o actualizados</t>
  </si>
  <si>
    <t>3;4</t>
  </si>
  <si>
    <t>14;4</t>
  </si>
  <si>
    <t>Porcentaje de proyectos formulados y evaluados</t>
  </si>
  <si>
    <t>Porcentaje de políticas formuladas con seguimiento y evaluación</t>
  </si>
  <si>
    <t>Porcentaje de cumplimiento de las metas</t>
  </si>
  <si>
    <t>No. municipios asistidos</t>
  </si>
  <si>
    <t>Número de evaluaciones al desempeño municipal realizadas anualmente</t>
  </si>
  <si>
    <t>Porcentaje de Programas de saneamiento fiscal y financiero municipal orientados</t>
  </si>
  <si>
    <t>No. De familias beneficiadas que acceden a vivienda digna</t>
  </si>
  <si>
    <t>No. de Familias  beneficiarias que acceden a vivienda digna</t>
  </si>
  <si>
    <t>No. de Familias victimas del desplazamiento forzado y otros hechos victimizantes beneficiarias de recursos complementarios para adquisición de vivienda asignados por el Departamento.</t>
  </si>
  <si>
    <t>No. de Familias beneficiarias que acceden a proyectos de mejoramiento de vivienda</t>
  </si>
  <si>
    <t>No. de Hectáreas adquiridas para el desarrollo de proyectos de vivienda</t>
  </si>
  <si>
    <t>No. de Hectáreas adecuadas para el desarrollo de proyectos de vivienda</t>
  </si>
  <si>
    <t>Porcentaje de la política publica implementada</t>
  </si>
  <si>
    <t>Porcentaje de niños (as) que cuentan con registro civil entre los 0 y 5 años</t>
  </si>
  <si>
    <t>No. de niños y niñas de 0 a 5 años vinculados a programas lúdicos</t>
  </si>
  <si>
    <t>Porcentaje de niños y niñas beneficiados</t>
  </si>
  <si>
    <t>No. de jornadas interinstitucionales realizadas</t>
  </si>
  <si>
    <t>No. de CPS sensibilizados y operativizados</t>
  </si>
  <si>
    <t xml:space="preserve">Observatorio de Niñez, Adolescencia, Juventud y Familia actualizado y Operando </t>
  </si>
  <si>
    <t>No. de programas integrales implementados</t>
  </si>
  <si>
    <t>Implementar en un 50% la política pública de niñez y adolescencia por ciclo de vida y enfoque diferencial</t>
  </si>
  <si>
    <t>Porcentaje de la Política pública implementada</t>
  </si>
  <si>
    <t>No. de veedurías conformadas de jóvenes</t>
  </si>
  <si>
    <t>No. de rendiciones Públicas de Cuentas realizas durante el cuatrienio</t>
  </si>
  <si>
    <t>Porcentaje de Consejos Municipales y detal conformados y fortalecidos</t>
  </si>
  <si>
    <t>Porcentaje de niños, niñas y adolescentes entre 0 y 17 años declarados adoptables, dados en adopción</t>
  </si>
  <si>
    <t>No. de niños, niñas, adolescentes entre 0 y 17 años declarados en situación de adaptabilidad</t>
  </si>
  <si>
    <t>Implementar un programa de desarrollo social a través de la música sinfónica que fortalezca la familia</t>
  </si>
  <si>
    <t>No de programa implementado</t>
  </si>
  <si>
    <t>No. de resguardos con limites actualizados</t>
  </si>
  <si>
    <t>No. de programas Implementados</t>
  </si>
  <si>
    <t>No. de subsidios otorgados</t>
  </si>
  <si>
    <t>No. estrategias implementadas con el apoyo de la Gobernación</t>
  </si>
  <si>
    <t>No. de producto turístico de naturaleza empaquetados</t>
  </si>
  <si>
    <t>No. de puntos de información turística</t>
  </si>
  <si>
    <t>No. de jóvenes capacitados en competencias laborales</t>
  </si>
  <si>
    <t>Porcentaje de niños, niñas y adolescentes entre 5 y 17 años, que participan en una actividad remunerada o no</t>
  </si>
  <si>
    <t>No de iniciativas de desarrollo local apoyadas</t>
  </si>
  <si>
    <t>No. de empleos generados</t>
  </si>
  <si>
    <t>No. de proyectos concursables desarrollados</t>
  </si>
  <si>
    <t>No. de redes e iniciativas desarrolladas</t>
  </si>
  <si>
    <t>No. docentes y funcionarios públicos formados en el uso profesional de las TIC</t>
  </si>
  <si>
    <t>No. de campañas realizadas</t>
  </si>
  <si>
    <t>No. de iniciativas fortalecidas</t>
  </si>
  <si>
    <t>Modelo estándar articulado con la estrategia de Gobierno en Línea</t>
  </si>
  <si>
    <t>Porcentaje de reducción del uso del papel en la entidad</t>
  </si>
  <si>
    <t>No. de instancias de dialogo desarrollados e implantados</t>
  </si>
  <si>
    <t>No. de procesos de rendición de cuentas desarrollados e implantados</t>
  </si>
  <si>
    <t>No. de espacios de diálogos generados</t>
  </si>
  <si>
    <t>No. de foros de discusión implementados</t>
  </si>
  <si>
    <t>Desarrollo cultural</t>
  </si>
  <si>
    <t>No. de bibliotecas publicas fortalecidas y operativizadas</t>
  </si>
  <si>
    <t>No. de personas entre 5 a 17 años que asisten a bibliotecas</t>
  </si>
  <si>
    <t>No. iniciativas y/o actividades realizadas</t>
  </si>
  <si>
    <t>No. de personas beneficiadas de con programas artísticos o culturales de 0 a 17 años</t>
  </si>
  <si>
    <t>No. de programas y/o manifestaciones realizadas</t>
  </si>
  <si>
    <t>No. de iniciativas realizadas</t>
  </si>
  <si>
    <t>No. de infraestructuras mejoradas</t>
  </si>
  <si>
    <t xml:space="preserve">No. De infraestructuras apoyadas </t>
  </si>
  <si>
    <t>No. de proyectos de rescate de la identidad cultural implementados</t>
  </si>
  <si>
    <t>No. de proyectos de espacios adecuados creados</t>
  </si>
  <si>
    <t>Incrementar en 1500 el número de usuarios atendidos con el servicio de energía en el área urbana</t>
  </si>
  <si>
    <t>No. de usuarios nuevos con el servicio de energía eléctrica en el área urbana</t>
  </si>
  <si>
    <t>Identificar el estado nutricional del 100%  de la población de niños, niñas 0 - 5 años captados por el sisvan (de acuerdo a los indicadores p/e, t/e, p/t)</t>
  </si>
  <si>
    <t xml:space="preserve">Porcentaje de niñ@s de 0-5 años con desnutrición crónica-aguda-global </t>
  </si>
  <si>
    <t>Realizar recuperación nutricional del 60% de los casos de desnutrición crónica captados por el sistema de vigilancia alimentaria y nutricional en el departamento de Arauca.</t>
  </si>
  <si>
    <t>Porcentaje de niñ@s de 0-5 años con desnutrición crónica en recuperación y seguimiento</t>
  </si>
  <si>
    <t>Porcentaje de gestantes que asisten a controles prenatales</t>
  </si>
  <si>
    <t xml:space="preserve">Porcentaje de centros de servicios amigables dotados para adolescentes y jóvenes con la estrategia "Bebe piénsalo bien" </t>
  </si>
  <si>
    <t>Pedro Reina. Secretaria dew Planeacion Departamental</t>
  </si>
  <si>
    <t>Karelia Galvis. Secretaria de Planeacion departamental</t>
  </si>
  <si>
    <t>Angel Arnoby Arenas. Secretaria de Planeacion Departamental</t>
  </si>
  <si>
    <t>Asistencia tecnica y diseñi de herramientas para la evaluacion y seguimiento de politicas publicas (2)</t>
  </si>
  <si>
    <t>Asistencia tecnica para la evaluacion y seguimiento del PDD (7)</t>
  </si>
  <si>
    <t>Asistencia tecnica operativa para la gestion (52)</t>
  </si>
  <si>
    <t>Fortalecimiento Institucional ( Realizacion de 17 talleres en SUI, Planificaion estrategica y Banproa</t>
  </si>
  <si>
    <t>Socializacion del PDD (Diseño e impresión del PDD 2012-2015</t>
  </si>
  <si>
    <t>Melva Marleny Manosalva Caro. Secretaria e Planeacion departamental</t>
  </si>
  <si>
    <t>Cofinanciar la actualizacion catastral de los siete municipios del departamento</t>
  </si>
  <si>
    <t xml:space="preserve">Talleres de motivacion robotica (12) </t>
  </si>
  <si>
    <t>Talleres de uso y apropiacion de las TICS a 250 servidores publicos</t>
  </si>
  <si>
    <t>Campaña de sensibilizacion para el manejo y disposicion final de residuos electronicos</t>
  </si>
  <si>
    <t xml:space="preserve">Realizar los diseños de seis (6) proeyctos de inversion (colegio Rafael Pombo en saravena; colegio el delirio en Tame; Puente colgante vehicular en el area rural de Tame; Puente colgante peatonales en saravena; Proyecto de espacios publicos en Tame.Diseños via Tamacay puerto Jordán. </t>
  </si>
  <si>
    <t>Nelsy Gelves Laguado. Secretaria de Planeacion Departamental</t>
  </si>
  <si>
    <t>Diseño e implemetación de  solución de vivienda saludable para las comunidades indigenas del Departamento de Arauca</t>
  </si>
  <si>
    <t>Pedro Reina. Secretaria de Planeacion Departamental</t>
  </si>
  <si>
    <t>Levantamiento topografico y analisis predial a un resguardo indigena</t>
  </si>
  <si>
    <t>Cofinanciacion a la Formulacion del Plan estrategico de ciencia, tecnologia e innovacion</t>
  </si>
  <si>
    <t>Dotacion de equipos, moviliario e insumos</t>
  </si>
  <si>
    <t>Contratacion de personal en formulacion,r evision de proyectos, cumplimiento de requisitos, manejo del SUI y apoyo a la secretaria tecnica del OCAD</t>
  </si>
  <si>
    <t>Omar Cisneros. Oficina de Cultura departamental</t>
  </si>
  <si>
    <t>Formar 294 bachilleres en programas tecnicos, de Enfermeria, salud oral, servicios farmaceuticos, salud publica y administracion en areas de la salud</t>
  </si>
  <si>
    <t>Implementación de un programa de formación de competencias laborales dirigido a jóvenes bachilleres de bajos recursos del  departamento de Arauca</t>
  </si>
  <si>
    <t>Angel Arnoby Arenas. Secretaria de Planeacion departamental</t>
  </si>
  <si>
    <t>Desarrollo de una campaña "El trabajo no es cosa de niños y nilñas" (Visitas 1791; mensajes radiales 200; Encuentros ludico recreativos 12)</t>
  </si>
  <si>
    <t>Talleres ludicos de mentalidad innovadora para semilleros (50); formacion de gestores, acompañamiento en emprendimiento (1); Encuentro regional de emprendimiento (2); Gira tecnica (70); acompañamiento en la formulacion de planes de negocios (40); Seminario y conversatorios (1-3); Estrategia de comunicacion (emision de 34 programas radiales y 1020 cuñas)</t>
  </si>
  <si>
    <t>Desarrollar la catedra de promocion de la formalidad (15); jornadas de orientacion en legalizacion de empresas (50); Mensajes rediales (100); avisos backlight (6); Apoyo a la estrategia IMPULSA (1); Conferencias sobre propiedad intelectual, prototipado, internacionalizacion TLC (3)</t>
  </si>
  <si>
    <t>Talleres de identificacion de ejes problematicos (7); talleres para definir enfoque , realizar analisis de situacion problemática (7); Documento diagnostico (1); Documentos sobre definicion de componentes y prioridad del dearrollo local (1); validacion de lineamiento de politica de desarrollo local (7).</t>
  </si>
  <si>
    <t>Promosion y difusion de lo splanes de vivienda del depatamento de Arauca</t>
  </si>
  <si>
    <t xml:space="preserve">Realiazacion de estudio sociologico (1); diseño de las soluciones de vivienda. Promocion y difusion del programa (1). </t>
  </si>
  <si>
    <t>Contruccion de obras de mitigacion  en la vereda tamacay, cravo charo y la meseta.</t>
  </si>
  <si>
    <t>construccion de espolones en el sector de peralonso</t>
  </si>
  <si>
    <t xml:space="preserve">Edwar Portillo Rueda. Secretaria de Gobierno </t>
  </si>
  <si>
    <t xml:space="preserve">Realizacion de un foro juvenil de participacion (1); </t>
  </si>
  <si>
    <t>Apoyo a Consejo departamental de Planeación (computador portatil, impresora multifuncional;</t>
  </si>
  <si>
    <t xml:space="preserve"> Procesos de rendicion de cuentas (1);</t>
  </si>
  <si>
    <t>Rendicion de cuentas de primera infancia, adolescencia y juventud).</t>
  </si>
  <si>
    <t>Con el desarrollo de 50 estrategias lúdicas pedagógicas se beneficiarán 1.500 niños, niños, niñas, adolescentes, padres de familia, docentes, entre otros</t>
  </si>
  <si>
    <t>Desarrollar 30 encuentros para la prevención del abuso y maltrato dirigido a padres e hijoss, docentes y alumnos</t>
  </si>
  <si>
    <t>256 encuentros lúdicos educativos</t>
  </si>
  <si>
    <t xml:space="preserve">480 registros de línea base aplicados a 480 niños y niñas menores de 5 años </t>
  </si>
  <si>
    <t>160  registros de línea base aplicados a mujeres gestantes o lactantes</t>
  </si>
  <si>
    <t>480 kits de complementos nutricionales entregados a Mujeres lactantes o gestantes</t>
  </si>
  <si>
    <t>3840 kits de complementos nutricionales entregados a niños y niñas menores de 5 años</t>
  </si>
  <si>
    <t xml:space="preserve"> Identificación  de niños, niñas y adolescentes que presenten situaciones  de alto riesgo. Incluye caracterización, aplicación de encuestas y  análisis de resultados 1200 ENCUESTAS</t>
  </si>
  <si>
    <t>Proceso de formacion Fortalecimiento de nucleos familiares como estrategia de reduccion de los niños, niñas y adolescentes declarados adoptables 50 talleres realizados</t>
  </si>
  <si>
    <t>Producción y edicion de cuña radial de 30 segundos (1) ,  Transmisión de cuñas radiales de 30 segundos a través de los diferentes medios radiales del Departamento de Arauca  100 cuñas</t>
  </si>
  <si>
    <t>Sesiones ludico recreativas (345); Atencion psicosocial y seguimineto durante 2 meses (23); Talleres en riego o peligro de ser victimas de maltrato (7). Taller a padres o cuidadores  (7); jornada de prevencion desde las aulas del maltrato (1).</t>
  </si>
  <si>
    <t xml:space="preserve">Talleres de Promocion, fortalecimiento y apoyo a la conformacion de los Consejos Municipales de juventud (50); </t>
  </si>
  <si>
    <t>Talleres ludico recreativos enfocados a la prevencion de la vulnberaico de derechos (20)</t>
  </si>
  <si>
    <t>Talleres ludico recreativos enfocados a la resolucion de conflictos  (20)</t>
  </si>
  <si>
    <t>Realizar talleres, cine foro, reuniones de coordinacion y eventos de intregracion de visibilidad del programa (10); realizacion de concierto (3); Dotacion de instrumentos musicales, muebles y enceres y materiales pedagogicos (1)</t>
  </si>
  <si>
    <t>construcción como mìnimo de  35 km de redes de sistemas de transporte y/o distribución de gas</t>
  </si>
  <si>
    <t>Leonardo Cespedes. Secretaria de Infraestructura departamental</t>
  </si>
  <si>
    <t>Elaboracion de diseños del plan de masificacion del gas natural en el departamento de Arauca</t>
  </si>
  <si>
    <t>Luis Alberto Melo. Secretaria de Infraestructura fisica departamental</t>
  </si>
  <si>
    <t>Leonadrdo Cespedes. Secretaria de Infraestructura fisica departamental</t>
  </si>
  <si>
    <t>Jamel Ramos. Instituto De Tránsito Y Transporte De Arauca</t>
  </si>
  <si>
    <t>Ana Lida Mendez. Secretaria de Infraestructura fisica departamental</t>
  </si>
  <si>
    <t>Leonardo Cespedes. Secretaria de Infraestructura fisica departamental</t>
  </si>
  <si>
    <t>Anal Lida Mendez. Secretaria de Infraestructura fisica departamental</t>
  </si>
  <si>
    <t>Beatriz Palacio. Secretaria de Gobierno departamental</t>
  </si>
  <si>
    <t>V.R ESPERADO AL FINALIZAR LA VIGENCIA</t>
  </si>
  <si>
    <t xml:space="preserve">ACTIVIDADES </t>
  </si>
  <si>
    <t>INDICADOR DE GESTION</t>
  </si>
  <si>
    <t>CREDITOS</t>
  </si>
  <si>
    <t>TOTAL APROPIADO</t>
  </si>
  <si>
    <t>OBSERVACIONES</t>
  </si>
  <si>
    <t xml:space="preserve"> DESCRIPCION DE LA META DE PRODUCTO </t>
  </si>
  <si>
    <t>VALOR PONDDERADOR</t>
  </si>
  <si>
    <t>VR. PONDERADOR</t>
  </si>
  <si>
    <t>INDICADOR DE GESTIÓN</t>
  </si>
  <si>
    <t>RECURSOS APROPIADOS</t>
  </si>
  <si>
    <t>RECURSOS ASIGNADOS</t>
  </si>
  <si>
    <t xml:space="preserve">Mejorar en un 80% la infraestructura hospitalaria de baja complejidad (hospitales de I nivel y puestos-centros de salud) </t>
  </si>
  <si>
    <t>Porcentaje de infraestructura hospitalaria de baja complejidad</t>
  </si>
  <si>
    <t xml:space="preserve">TOTAL </t>
  </si>
  <si>
    <t>TOTAL</t>
  </si>
  <si>
    <t>UNIDAD ADMINISTRATIVA ESPECIAL DE SALUD DE ARUACA UAESA</t>
  </si>
  <si>
    <t>SECRETARIA DE DESARROLLO AGROPECUARIO Y SOSTENIBLE</t>
  </si>
  <si>
    <t>TOTAL SECRETARIA</t>
  </si>
  <si>
    <t>SECRETARIA DE PLANEACION</t>
  </si>
  <si>
    <t>Mauricio Lindo., Secretaria de hacienda Departamental</t>
  </si>
  <si>
    <t>Andrea Rangel. Secretaria de Gobierno</t>
  </si>
  <si>
    <t>Jose Correa. Secretaria de Gobierno departamental</t>
  </si>
  <si>
    <t>Manuel Moreno. Secretaria de Gobierno departamental</t>
  </si>
  <si>
    <t>Mercedes Leon. Secretaria de Gobierno departamental</t>
  </si>
  <si>
    <t xml:space="preserve">Olga Lucia Rodriguez. Secretaria de Gobierno departamental </t>
  </si>
  <si>
    <t xml:space="preserve">Luz Mary Gutierrez. Secretaria de Gobierno departamental </t>
  </si>
  <si>
    <t xml:space="preserve">Beatriz Palacio. Secretaria de Gobierno departamental </t>
  </si>
  <si>
    <t xml:space="preserve">Jose Arismendy Rodriguez. Secretaria de Gobierno departamental </t>
  </si>
  <si>
    <t>Luz Marina Gutierrez.  Secretaria de Gobierno departamental</t>
  </si>
  <si>
    <t>Claudia Teresa Rodriguez. Secretaria General</t>
  </si>
  <si>
    <t>Francisco Mendoza. Secretaria de desarrollo agropecuario y sostenible</t>
  </si>
  <si>
    <t>Trino Isnardo Torres. Secretaria de desarrollo agropecuario y sostenible</t>
  </si>
  <si>
    <t>Alvaro Sepulveda. Secretaria de desarrollo agropecuario y sostenible</t>
  </si>
  <si>
    <t>German Anzola. Secretaria de desarrollo agropecuario y sostenible</t>
  </si>
  <si>
    <t>Miriam Torres. Secretaria de desarrollo agropecuario y sostenible</t>
  </si>
  <si>
    <t>Secretaria de desarrollo agropecuario y sostenible</t>
  </si>
  <si>
    <t>Unidad Administrativa Especial de Salud de Arauca. UAESA</t>
  </si>
  <si>
    <t>SECRETARIA DE EDUCACION</t>
  </si>
  <si>
    <t>Omar Cisneros. Oficina Asesora de Cultura</t>
  </si>
  <si>
    <t>EMPRESA DE ENEGIA ELECTRICA DE ARAUCA. ENELAR</t>
  </si>
  <si>
    <t>4.1.</t>
  </si>
  <si>
    <t>Nueva gestionPublica</t>
  </si>
  <si>
    <t>4.1.1.</t>
  </si>
  <si>
    <t>1.1</t>
  </si>
  <si>
    <t>1.1.2</t>
  </si>
  <si>
    <t>1.2</t>
  </si>
  <si>
    <t>1.2.1.</t>
  </si>
  <si>
    <t>1.2.2.</t>
  </si>
  <si>
    <t>2.5.</t>
  </si>
  <si>
    <t>2.5.1.</t>
  </si>
  <si>
    <t>2.6.</t>
  </si>
  <si>
    <t>2.6.1</t>
  </si>
  <si>
    <t>2.6.2.</t>
  </si>
  <si>
    <t>2.6.3</t>
  </si>
  <si>
    <t>2.7.</t>
  </si>
  <si>
    <t>2.7.3</t>
  </si>
  <si>
    <t>2.7.5</t>
  </si>
  <si>
    <t>2.7.6</t>
  </si>
  <si>
    <t>3.1.</t>
  </si>
  <si>
    <t>3.1.3</t>
  </si>
  <si>
    <t>3.1.4</t>
  </si>
  <si>
    <t>3.1</t>
  </si>
  <si>
    <t>3.1.5</t>
  </si>
  <si>
    <t>3.1.6</t>
  </si>
  <si>
    <t>3.1.7</t>
  </si>
  <si>
    <t>4.1.3.</t>
  </si>
  <si>
    <t>1.3.</t>
  </si>
  <si>
    <t>1.3.1.</t>
  </si>
  <si>
    <t>1.3.2</t>
  </si>
  <si>
    <t>2.5</t>
  </si>
  <si>
    <t>2.5.2.</t>
  </si>
  <si>
    <t>2.5.3.</t>
  </si>
  <si>
    <t>2.5.4.</t>
  </si>
  <si>
    <t>2.5.6</t>
  </si>
  <si>
    <t>2.5.7.</t>
  </si>
  <si>
    <t>2.5.5</t>
  </si>
  <si>
    <t>3.1.1</t>
  </si>
  <si>
    <t>1.1.</t>
  </si>
  <si>
    <t>1.1.1</t>
  </si>
  <si>
    <t>4.1</t>
  </si>
  <si>
    <t>4.1.2.</t>
  </si>
  <si>
    <t>2.7.2.</t>
  </si>
  <si>
    <t>2.7.3.</t>
  </si>
  <si>
    <t>2.7.4.</t>
  </si>
  <si>
    <t>2.7.5.</t>
  </si>
  <si>
    <t>2.7.6.</t>
  </si>
  <si>
    <t>2.7.7.</t>
  </si>
  <si>
    <t>2.7.8.</t>
  </si>
  <si>
    <t>2.7.9</t>
  </si>
  <si>
    <t>4.1.3</t>
  </si>
  <si>
    <t>4.2.</t>
  </si>
  <si>
    <t>4.2.2.</t>
  </si>
  <si>
    <t>4.2.3.</t>
  </si>
  <si>
    <t>4.2.1.</t>
  </si>
  <si>
    <t>5.1.</t>
  </si>
  <si>
    <t>5.1.2</t>
  </si>
  <si>
    <t>3.1.1.</t>
  </si>
  <si>
    <t>3.1.2.</t>
  </si>
  <si>
    <t>3.1.3.</t>
  </si>
  <si>
    <t>5.1.1</t>
  </si>
  <si>
    <t>2.1.</t>
  </si>
  <si>
    <t>2.1.2.</t>
  </si>
  <si>
    <t>2.1.3</t>
  </si>
  <si>
    <t>2.1.4.</t>
  </si>
  <si>
    <t>2.1.5</t>
  </si>
  <si>
    <t>2.1.6</t>
  </si>
  <si>
    <t>2.6.9.</t>
  </si>
  <si>
    <t>2.2.</t>
  </si>
  <si>
    <t>2.2.1</t>
  </si>
  <si>
    <t>2.2.2.</t>
  </si>
  <si>
    <t>2.2.3.</t>
  </si>
  <si>
    <t>2.2.4.</t>
  </si>
  <si>
    <t>2.2.5.</t>
  </si>
  <si>
    <t>2.4.</t>
  </si>
  <si>
    <t>2.4.1.</t>
  </si>
  <si>
    <t>2.4.2.</t>
  </si>
  <si>
    <t>2.4.3</t>
  </si>
  <si>
    <t>2.4.4.</t>
  </si>
  <si>
    <t>2.3.</t>
  </si>
  <si>
    <t>2.3.1.</t>
  </si>
  <si>
    <t>2.3.2.</t>
  </si>
  <si>
    <t>2.3.3.</t>
  </si>
  <si>
    <t>2.3.4.</t>
  </si>
  <si>
    <t>Socio Cultural</t>
  </si>
  <si>
    <t>1.3.2.</t>
  </si>
  <si>
    <t>Equipos y elementos adquirido</t>
  </si>
  <si>
    <t>Mantenimiento realizado</t>
  </si>
  <si>
    <t>Lineas contruidas</t>
  </si>
  <si>
    <t>redes contrsuidas</t>
  </si>
  <si>
    <t>Capacitaciones realizadas</t>
  </si>
  <si>
    <t>Juegos interolegiados realizados</t>
  </si>
  <si>
    <t>Programas de ludica y recreacion apoyadas</t>
  </si>
  <si>
    <t>Escuela de recreacion implementada</t>
  </si>
  <si>
    <t>Ligas deportivas apoyadas</t>
  </si>
  <si>
    <t>Asistencia tecnica prestada</t>
  </si>
  <si>
    <t>Pista, graderia y camerinos construidos</t>
  </si>
  <si>
    <t>Cancha construida y adecuada</t>
  </si>
  <si>
    <t>Infraestructura adecuada y mejorada</t>
  </si>
  <si>
    <t>encuentros deprotivos desarrollados</t>
  </si>
  <si>
    <t>Adecuacion, y compra de equipos para las siete bibliotecas  del departamento</t>
  </si>
  <si>
    <t>Realizacion de encuentros literariso en las bibliotecas de las red departamental</t>
  </si>
  <si>
    <t>Tertulias literarias en los municipios de Fortul, Arauquita, Saravena, Tame, Cravo Norte y Puerto Rondon.</t>
  </si>
  <si>
    <t>Equipos para las bibliotecas comprados</t>
  </si>
  <si>
    <t>encuentros realizados</t>
  </si>
  <si>
    <t>Tertulias literarias desarrolladas</t>
  </si>
  <si>
    <t>Consejos de cultura consolidados y fortalecidos</t>
  </si>
  <si>
    <t>Talleres realizados</t>
  </si>
  <si>
    <t>Evento cultural escolar realizado</t>
  </si>
  <si>
    <t>Estimulos en artes de la cultura realizados</t>
  </si>
  <si>
    <t>Cultura regional promocionada</t>
  </si>
  <si>
    <t>Evento cultural realizado</t>
  </si>
  <si>
    <t>Inventario identificado</t>
  </si>
  <si>
    <t>Instalaciones remodelados</t>
  </si>
  <si>
    <t xml:space="preserve">Casa de la cultura adecuada </t>
  </si>
  <si>
    <t>Bibliotecas publicas mejoradas y adecuadas</t>
  </si>
  <si>
    <t>estudios y diseños reallizados</t>
  </si>
  <si>
    <t>Auditorio llanerias adecuado</t>
  </si>
  <si>
    <t>Encuentros deportivos realizados</t>
  </si>
  <si>
    <t>Sede de negritudes construida</t>
  </si>
  <si>
    <t>Programa de rescate de la identidad cultural implementado</t>
  </si>
  <si>
    <t>espacios para la expresion artistica y cultural generados</t>
  </si>
  <si>
    <t>Promoción y difusion realizada</t>
  </si>
  <si>
    <t>Centro de desarrollo construido</t>
  </si>
  <si>
    <t>Centro de desarrollo dotado</t>
  </si>
  <si>
    <t>Adquisicion de 35 elementos para el centro de desarrollo infantil en el municipio de Tame</t>
  </si>
  <si>
    <t>elementos adquiridos</t>
  </si>
  <si>
    <t>Aulas contruidos</t>
  </si>
  <si>
    <t>Obras del bloque de aulas de col. Cristo Rey Terminadas</t>
  </si>
  <si>
    <t>Centro educativo mejorado</t>
  </si>
  <si>
    <t>Bloque de aulas con mejoramiento realizado</t>
  </si>
  <si>
    <t>Tanque de almacenamiento y redes contruidas</t>
  </si>
  <si>
    <t xml:space="preserve">Construcción de 20 baterias sanitarias </t>
  </si>
  <si>
    <t>Baterias sanitarias construidas</t>
  </si>
  <si>
    <t>Coliseo cubierto construido</t>
  </si>
  <si>
    <t>Establecimiento educativos dotados</t>
  </si>
  <si>
    <t>Kits adquiridos</t>
  </si>
  <si>
    <t>Servicio de alimentacion escolar prestado</t>
  </si>
  <si>
    <t>Alumnos transportados</t>
  </si>
  <si>
    <t>Buses comprados</t>
  </si>
  <si>
    <t>Servicio de transporte  escolar prestado</t>
  </si>
  <si>
    <t>Jovenes alfabetizados</t>
  </si>
  <si>
    <t>Plan de educacion rural formulado</t>
  </si>
  <si>
    <t>Recursos transferidos</t>
  </si>
  <si>
    <t>Infraestrcutua fisica mejorada</t>
  </si>
  <si>
    <t>Servicio de internet prestado</t>
  </si>
  <si>
    <t>Paquetes virtuales entregados</t>
  </si>
  <si>
    <t>Implementos de cocina adquiridos</t>
  </si>
  <si>
    <t>Pagos realizados</t>
  </si>
  <si>
    <t>Equipos y mobiliario con mantenimiento realizado</t>
  </si>
  <si>
    <t>Equipos y materiales adquiridos</t>
  </si>
  <si>
    <t>personal administrativo capacitados</t>
  </si>
  <si>
    <t>Nomina pagada</t>
  </si>
  <si>
    <t>Aportes patronales pagados</t>
  </si>
  <si>
    <t>Sistema de informacion adtiva y financiera pagados</t>
  </si>
  <si>
    <t>Dotacion realizada</t>
  </si>
  <si>
    <t>personal docente capacitados</t>
  </si>
  <si>
    <t>Pensiones pagadas</t>
  </si>
  <si>
    <t>sentencias pagadas</t>
  </si>
  <si>
    <t>servicios adtivos pagados</t>
  </si>
  <si>
    <t>Gestion adtiva apoyada</t>
  </si>
  <si>
    <t>Proyecto de implantación del servicio de restaurantes escolares realizado</t>
  </si>
  <si>
    <t>Complemento de alimentacion pagado</t>
  </si>
  <si>
    <t>Reliquidaciones pagadas</t>
  </si>
  <si>
    <t xml:space="preserve">Jovenes afrodescendientes alfabetizados </t>
  </si>
  <si>
    <t>Trasnferencia realizadas</t>
  </si>
  <si>
    <t>Gastos de transporte garantizados</t>
  </si>
  <si>
    <t>nomina pagada</t>
  </si>
  <si>
    <t>Bachilleres con financiacion de estudios de prepago</t>
  </si>
  <si>
    <t>servicio de alimentacion escolar prestado</t>
  </si>
  <si>
    <t>docentes capacitados</t>
  </si>
  <si>
    <t>pensiones pagadas</t>
  </si>
  <si>
    <t>aportes pagados</t>
  </si>
  <si>
    <t>Servicio de aseo y vigilancia contratado</t>
  </si>
  <si>
    <t>Servicio de salud prestado</t>
  </si>
  <si>
    <t>poblacion pobre y vulnerable atendida</t>
  </si>
  <si>
    <t>Red hospitalaria dotada</t>
  </si>
  <si>
    <t>Ambulancias compradas}</t>
  </si>
  <si>
    <t>Tribunal de etica fortalecido</t>
  </si>
  <si>
    <t>Sistema de informacion implementado; acciones de inspeccion verificadas; actividades de IEC realizada</t>
  </si>
  <si>
    <t>Accidentes rebicos atendidos</t>
  </si>
  <si>
    <t>Perro y gatos vacunados</t>
  </si>
  <si>
    <t>Hembras esterizadas</t>
  </si>
  <si>
    <t>Programa de control de roedores implementado</t>
  </si>
  <si>
    <t xml:space="preserve">Casos de EEV vigilados </t>
  </si>
  <si>
    <t>Perfil epidemiologico elaborado</t>
  </si>
  <si>
    <t>Sistema de informacion fortalecido</t>
  </si>
  <si>
    <t>acciones de vigilancia y control realizadas</t>
  </si>
  <si>
    <t>Vacunacion realizada</t>
  </si>
  <si>
    <t>Red de frio adecuada</t>
  </si>
  <si>
    <t>Servicio de transporte prestado</t>
  </si>
  <si>
    <t>Programa de IEC realizado</t>
  </si>
  <si>
    <t>Estrategia AIPI fortalecida</t>
  </si>
  <si>
    <t>Programa AIPI implementado</t>
  </si>
  <si>
    <t>Componente clinico fortalecido</t>
  </si>
  <si>
    <t>Insumos y elementos adquiridos</t>
  </si>
  <si>
    <t>servicio prestado</t>
  </si>
  <si>
    <t>politica implementada</t>
  </si>
  <si>
    <t>Personal fortalecido</t>
  </si>
  <si>
    <t>Estrategiade informacion elaborada</t>
  </si>
  <si>
    <t>Software implementado</t>
  </si>
  <si>
    <t>Estrategia implementada</t>
  </si>
  <si>
    <t>profesionales de la salud formados</t>
  </si>
  <si>
    <t xml:space="preserve">Consultorios conversando ando (3) con medicos psiquiatras y psicologois clinicos en  los municipio de Arauca, Tame y Saravena. </t>
  </si>
  <si>
    <t>Eventos realizados</t>
  </si>
  <si>
    <t>Brotes de denque tratados</t>
  </si>
  <si>
    <t>Casos de malaria identificados y controlados</t>
  </si>
  <si>
    <t>Focos de lesmaniasis identificados y controlados</t>
  </si>
  <si>
    <t>Examenes de laboratorio realizados</t>
  </si>
  <si>
    <t>Jornadas realizadas</t>
  </si>
  <si>
    <t>Acciones de enseñazas desarrolladas</t>
  </si>
  <si>
    <t>Centro de recuperacion comunitario implementado</t>
  </si>
  <si>
    <t>Actividades de promocion de vida saludable realizadas</t>
  </si>
  <si>
    <t>Ficha familiar aplicada</t>
  </si>
  <si>
    <t>Modelo de atención elaborado</t>
  </si>
  <si>
    <t>Sesiones ludicopedagogicas desarrolladas</t>
  </si>
  <si>
    <t>actividades de prevencion de enfermedades asuditiva y visuales desarrolladas</t>
  </si>
  <si>
    <t>Estudio de caracterizacion elaborado</t>
  </si>
  <si>
    <t>Centro Regulador de Urgencias adecuado</t>
  </si>
  <si>
    <t>Plan de accion contruidos</t>
  </si>
  <si>
    <t>Poblacion LGBTI con garantia de derechos</t>
  </si>
  <si>
    <t>Deteccion de chagas realizadas</t>
  </si>
  <si>
    <t>Programa apoyado</t>
  </si>
  <si>
    <t>Plan de manejo ambiental implementado</t>
  </si>
  <si>
    <t>equipos y elementos adquiridos</t>
  </si>
  <si>
    <t>Transferencia de tecnologia realizada</t>
  </si>
  <si>
    <t>Personas contratado</t>
  </si>
  <si>
    <t>vacunacion realizada</t>
  </si>
  <si>
    <t>capacitacion realizada</t>
  </si>
  <si>
    <t>Buenas practicas implementadas</t>
  </si>
  <si>
    <t>Casos de mastitis identificados y tratados</t>
  </si>
  <si>
    <t>Identificacion de muestras</t>
  </si>
  <si>
    <t>Actividades de comercializacion desarrolladas</t>
  </si>
  <si>
    <t>Planes de asistencia tecnica formulados</t>
  </si>
  <si>
    <t>Areas de importancia hidrica restauradas</t>
  </si>
  <si>
    <t>Congreso realizado</t>
  </si>
  <si>
    <t>Obras contruida</t>
  </si>
  <si>
    <t>estudio de factibilidad realizado</t>
  </si>
  <si>
    <t xml:space="preserve">Realizacion de un Estudio de factibilidad para la consolidacion de la zona de desarrollo industrial </t>
  </si>
  <si>
    <t>Has adquiridas</t>
  </si>
  <si>
    <t>asistencia tecnica prestada</t>
  </si>
  <si>
    <t>Campaña desarrollada</t>
  </si>
  <si>
    <t>Has con restauracion realizadas</t>
  </si>
  <si>
    <t>tierras con aislamiento realizado</t>
  </si>
  <si>
    <t>Has de restauracion pasiva establecida</t>
  </si>
  <si>
    <t>familias beneficiadas</t>
  </si>
  <si>
    <t>Gestion mejorada</t>
  </si>
  <si>
    <t>Gestion financiera mejorada</t>
  </si>
  <si>
    <t>estrategia implementada</t>
  </si>
  <si>
    <t>Instalaciones mejoradas</t>
  </si>
  <si>
    <t>Proceso documental mejorado</t>
  </si>
  <si>
    <t>Dependencia mejoradas</t>
  </si>
  <si>
    <t>Puente internacional con protocolo realizado</t>
  </si>
  <si>
    <t>Convocatoria realizadas</t>
  </si>
  <si>
    <t>Proceso de pasaporte fortalecido</t>
  </si>
  <si>
    <t>Acciones de promocion de denuncia realizadas</t>
  </si>
  <si>
    <t>Socializacion realizada</t>
  </si>
  <si>
    <t>Programa diseñado</t>
  </si>
  <si>
    <t>Servidores publicos sensibilizados</t>
  </si>
  <si>
    <t>Foro desarrollado</t>
  </si>
  <si>
    <t>Hogar de paso fortalecido</t>
  </si>
  <si>
    <t xml:space="preserve">Participacion en eventos nacionales del lider representante del departamento. (1) </t>
  </si>
  <si>
    <t>Lider fortalecido con participacion en eventos</t>
  </si>
  <si>
    <t>Lideres fortalecidos</t>
  </si>
  <si>
    <t>Organizaciones de poblacion desplazada fortalecidas</t>
  </si>
  <si>
    <t>Pueblos indigenas con caracterizacion realizada</t>
  </si>
  <si>
    <t>Mujeres con mayores coocimientos</t>
  </si>
  <si>
    <t>Memoria historica recuperada</t>
  </si>
  <si>
    <t>Poblacion con mejoria en atencion psicosocial</t>
  </si>
  <si>
    <t xml:space="preserve">Cursos artisticos desarrollados </t>
  </si>
  <si>
    <t>Sistema de informacion diseñado</t>
  </si>
  <si>
    <t>Predio legalizado</t>
  </si>
  <si>
    <t>Planes de vida cosntruidos</t>
  </si>
  <si>
    <t>Jornadas desarolladas</t>
  </si>
  <si>
    <t>Planes de vida diseñados</t>
  </si>
  <si>
    <t>Mesas de trabajo realizadas</t>
  </si>
  <si>
    <t>Casa indigena adecuada</t>
  </si>
  <si>
    <t>Predios adquiridos</t>
  </si>
  <si>
    <t>Campañas implementadas</t>
  </si>
  <si>
    <t>Centro de adulto mayor fortalecido</t>
  </si>
  <si>
    <t>Almuerzos entregados</t>
  </si>
  <si>
    <t>Integracion de la Comunidad LGBTI lograda</t>
  </si>
  <si>
    <t>Comunales capacitados</t>
  </si>
  <si>
    <t>Asociaciones comunales dotadas</t>
  </si>
  <si>
    <t>Congreso desarrollado</t>
  </si>
  <si>
    <t>campaña Realizada</t>
  </si>
  <si>
    <t>Diplomado desarrollado</t>
  </si>
  <si>
    <t>Centro de atencion al menosr infractor construido</t>
  </si>
  <si>
    <t>Equipos adquiridos</t>
  </si>
  <si>
    <t>Programa de capacitacion impementado</t>
  </si>
  <si>
    <t>Programa de apoyo a proyectos del PICSC desarrollado</t>
  </si>
  <si>
    <t xml:space="preserve">Dotacion y suministro de elementos para el funcionamiento del fondo </t>
  </si>
  <si>
    <t>fondo mejorado</t>
  </si>
  <si>
    <t>recoleccion de informacion realizada</t>
  </si>
  <si>
    <t>Incetivos entregados</t>
  </si>
  <si>
    <t>Analisis epidemiologico elaborado</t>
  </si>
  <si>
    <t>Jovenes capacitados</t>
  </si>
  <si>
    <t>Consuros realizado</t>
  </si>
  <si>
    <t>Esquema de seguridad mejorado</t>
  </si>
  <si>
    <t>Brigada con seguridad mejorada</t>
  </si>
  <si>
    <t>Compra de un Vehiculo blindado para el esquema de seguirad del gobernador y dos carros sin blindar para el esquema de seguridad de los diputados</t>
  </si>
  <si>
    <t>Vehiculo adquirido</t>
  </si>
  <si>
    <t>Instalaciones construidas</t>
  </si>
  <si>
    <t>Estudios y diseños realizados</t>
  </si>
  <si>
    <t>Vehiculos adquiridos</t>
  </si>
  <si>
    <t>Lote adquirido</t>
  </si>
  <si>
    <t>Apoyo realizado</t>
  </si>
  <si>
    <t>Dragado realizado</t>
  </si>
  <si>
    <t>Obras de mitigacion contruidas</t>
  </si>
  <si>
    <t>Constrcion de un dique sobre l caño gaviotas</t>
  </si>
  <si>
    <t>Dique construido</t>
  </si>
  <si>
    <t>Espolones construidos</t>
  </si>
  <si>
    <t>Contruir una bodega para el almacenamiento de elementos, ayudas Humanitarias y equipos de apoyo a socoro en el cuerpo de Bomberos de Arauca</t>
  </si>
  <si>
    <t>Cuerpo de bomberos mejorado</t>
  </si>
  <si>
    <t>Organismos de socorro dotados</t>
  </si>
  <si>
    <t>Equipos de monitoreo instalados</t>
  </si>
  <si>
    <t>Programas educativos realizados</t>
  </si>
  <si>
    <t>Actividades de adaptacion al cambio climatico implementadas</t>
  </si>
  <si>
    <t>cumplimiento de gastos e inversiones realizado</t>
  </si>
  <si>
    <t>Campaña publicitaria implementada</t>
  </si>
  <si>
    <t>software adquirido</t>
  </si>
  <si>
    <t>Proceso de seguimiento desarrollado</t>
  </si>
  <si>
    <t>Campña implementada</t>
  </si>
  <si>
    <t>Vias mejoradas</t>
  </si>
  <si>
    <t>Servicio de energia prestado</t>
  </si>
  <si>
    <t>Servicio de gas prestado</t>
  </si>
  <si>
    <t>Diseños elaborados</t>
  </si>
  <si>
    <t>Acueductos mejorados</t>
  </si>
  <si>
    <t xml:space="preserve">Sistemas de residuos solidos optimizados </t>
  </si>
  <si>
    <t>sistema de alcantarillado ampliado</t>
  </si>
  <si>
    <t>desarenadores construidos</t>
  </si>
  <si>
    <t>Sistema de tratamiento de residuos solidos optimizados</t>
  </si>
  <si>
    <t>Infraestructura mejorada</t>
  </si>
  <si>
    <t>zonas publicas ampliadas</t>
  </si>
  <si>
    <t>espacio publico mejorado</t>
  </si>
  <si>
    <t>servicio de energia mejorado</t>
  </si>
  <si>
    <t>Señales instaladas</t>
  </si>
  <si>
    <t>semaforos instalados</t>
  </si>
  <si>
    <t>Sistema hidrosanitario mejorado</t>
  </si>
  <si>
    <t>No.de sistemas alternativos individuales para el suministro de agua apta para consumo humano en el sector rural</t>
  </si>
  <si>
    <t>sistemas de tratamiento de agua mejorados</t>
  </si>
  <si>
    <t>Servicio de energia mejorado</t>
  </si>
  <si>
    <t>Mejoramiento de 5,2 kilometros</t>
  </si>
  <si>
    <t>Zonas verdes y vias limpios</t>
  </si>
  <si>
    <t>Redes de distribucion con mantenimiento realizado</t>
  </si>
  <si>
    <t>Entidades fortalecidas con asistencia tecnica</t>
  </si>
  <si>
    <t>Plan cofinanciado</t>
  </si>
  <si>
    <t>Equipos y moviliario adquiridos</t>
  </si>
  <si>
    <t>Politica de desarrollo social implementada</t>
  </si>
  <si>
    <t>Espacio ludico recreativo construido</t>
  </si>
  <si>
    <t>Actividades desarrolladas</t>
  </si>
  <si>
    <t>Observatorio de planificacion territorial implementado</t>
  </si>
  <si>
    <t>convenio firmado</t>
  </si>
  <si>
    <t>Politicas publicas implementadas</t>
  </si>
  <si>
    <t>Proyectos diseñados</t>
  </si>
  <si>
    <t>Proceso mejorado</t>
  </si>
  <si>
    <t>Acciones desarrolladas</t>
  </si>
  <si>
    <t>PDD socializado</t>
  </si>
  <si>
    <t>Proyectos de vivienda diseñados</t>
  </si>
  <si>
    <t>Campaña de promocion desarrollada</t>
  </si>
  <si>
    <t xml:space="preserve">Recursos otorgados </t>
  </si>
  <si>
    <t>Predios adecuados</t>
  </si>
  <si>
    <t>Encuentros desarrollados</t>
  </si>
  <si>
    <t>Registros aplicados</t>
  </si>
  <si>
    <t>kits entregados</t>
  </si>
  <si>
    <t>Poblacion identificada en situacion de alto riesgo</t>
  </si>
  <si>
    <t>Estrategias implementadas</t>
  </si>
  <si>
    <t>talleres realizados</t>
  </si>
  <si>
    <t>Fortalecimiento dfel nucleo familiae fortalecido</t>
  </si>
  <si>
    <t>Campaña de difusion desarrollada</t>
  </si>
  <si>
    <t>Resguardo con analisis predial y levantamiento topografico realizado</t>
  </si>
  <si>
    <t>estudio sociologico desarrollado</t>
  </si>
  <si>
    <t>Recursos asignados</t>
  </si>
  <si>
    <t>Catedra desarrollada</t>
  </si>
  <si>
    <t>talleres desarrollados; acompañamiento realizados</t>
  </si>
  <si>
    <t>Proceso desarrollado</t>
  </si>
  <si>
    <t>bachilleres formados</t>
  </si>
  <si>
    <t>Campaña implementada</t>
  </si>
  <si>
    <t xml:space="preserve">Realizacion de muestras de desarrollos tecnologicos (6) ; </t>
  </si>
  <si>
    <t>Muestras de desarrollo tecnologico desarrolladas</t>
  </si>
  <si>
    <t>Foro realizado</t>
  </si>
  <si>
    <t>Consejo departamental de planeacion con elementos y equipos entregados</t>
  </si>
  <si>
    <t xml:space="preserve"> Procesos de rendicion de cuentas realizado</t>
  </si>
  <si>
    <t xml:space="preserve"> PLAN DE ACCION VIGENCIA 2012</t>
  </si>
  <si>
    <t>VALOR PONDERADOR</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</si>
</sst>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quot;$&quot;\ #,##0"/>
    <numFmt numFmtId="170" formatCode="_ * #,##0_ ;_ * \-#,##0_ ;_ * &quot;-&quot;??_ ;_ @_ "/>
    <numFmt numFmtId="171" formatCode="&quot;$&quot;\ #,##0.00"/>
    <numFmt numFmtId="172" formatCode="_ * #,##0.0_ ;_ * \-#,##0.0_ ;_ * &quot;-&quot;??_ ;_ @_ "/>
    <numFmt numFmtId="173" formatCode="0.0000"/>
    <numFmt numFmtId="174" formatCode="0;[Red]0"/>
    <numFmt numFmtId="175" formatCode="[$$-240A]\ #,##0.00;[Red][$$-240A]\ #,##0.00"/>
    <numFmt numFmtId="176" formatCode="0_);\(0\)"/>
    <numFmt numFmtId="177" formatCode="0.000%"/>
    <numFmt numFmtId="178" formatCode="0.0000%"/>
    <numFmt numFmtId="179" formatCode="[$-240A]dddd\,\ dd&quot; de &quot;mmmm&quot; de &quot;yyyy"/>
    <numFmt numFmtId="180" formatCode="[$-240A]hh:mm:ss\ AM/PM"/>
    <numFmt numFmtId="181" formatCode="0.000"/>
    <numFmt numFmtId="182" formatCode="0.0"/>
    <numFmt numFmtId="183" formatCode="_ &quot;$&quot;\ * #,##0.000_ ;_ &quot;$&quot;\ * \-#,##0.000_ ;_ &quot;$&quot;\ * &quot;-&quot;??_ ;_ @_ "/>
    <numFmt numFmtId="184" formatCode="_ &quot;$&quot;\ * #,##0.0000_ ;_ &quot;$&quot;\ * \-#,##0.0000_ ;_ &quot;$&quot;\ * &quot;-&quot;??_ ;_ @_ "/>
    <numFmt numFmtId="185" formatCode="0.00000%"/>
    <numFmt numFmtId="186" formatCode="#,##0.0"/>
    <numFmt numFmtId="187" formatCode="_ * #,##0.000_ ;_ * \-#,##0.000_ ;_ * &quot;-&quot;??_ ;_ @_ "/>
    <numFmt numFmtId="188" formatCode="_ * #,##0.0000_ ;_ * \-#,##0.0000_ ;_ * &quot;-&quot;??_ ;_ @_ "/>
    <numFmt numFmtId="189" formatCode="_ * #,##0.00000_ ;_ * \-#,##0.00000_ ;_ * &quot;-&quot;??_ ;_ @_ "/>
    <numFmt numFmtId="190" formatCode="_ [$$-240A]\ * #,##0.0_ ;_ [$$-240A]\ * \-#,##0.0_ ;_ [$$-240A]\ * &quot;-&quot;_ ;_ @_ "/>
    <numFmt numFmtId="191" formatCode="#,##0.000"/>
    <numFmt numFmtId="192" formatCode="_([$$-240A]\ * #,##0.00_);_([$$-240A]\ * \(#,##0.00\);_([$$-240A]\ * &quot;-&quot;??_);_(@_)"/>
    <numFmt numFmtId="193" formatCode="#,##0;[Red]#,##0"/>
    <numFmt numFmtId="194" formatCode="mmm\-yyyy"/>
    <numFmt numFmtId="195" formatCode="0.00000000"/>
    <numFmt numFmtId="196" formatCode="0.0000000"/>
    <numFmt numFmtId="197" formatCode="0.000000"/>
    <numFmt numFmtId="198" formatCode="0.00000"/>
    <numFmt numFmtId="199" formatCode="0.0000000000"/>
    <numFmt numFmtId="200" formatCode="0.000000000"/>
    <numFmt numFmtId="201" formatCode="0.00000000000"/>
    <numFmt numFmtId="202" formatCode="0.000000000000"/>
  </numFmts>
  <fonts count="51">
    <font>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sz val="12"/>
      <name val="Courier"/>
      <family val="3"/>
    </font>
    <font>
      <sz val="8"/>
      <color indexed="8"/>
      <name val="Arial"/>
      <family val="2"/>
    </font>
    <font>
      <b/>
      <sz val="10"/>
      <name val="Arial"/>
      <family val="2"/>
    </font>
    <font>
      <sz val="9"/>
      <name val="Arial"/>
      <family val="2"/>
    </font>
    <font>
      <b/>
      <sz val="9"/>
      <name val="Arial"/>
      <family val="2"/>
    </font>
    <font>
      <b/>
      <sz val="9"/>
      <name val="Tahoma"/>
      <family val="2"/>
    </font>
    <font>
      <sz val="9"/>
      <name val="Tahoma"/>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8"/>
      <color theme="1"/>
      <name val="Arial"/>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6" tint="-0.24997000396251678"/>
        <bgColor indexed="64"/>
      </patternFill>
    </fill>
    <fill>
      <patternFill patternType="solid">
        <fgColor rgb="FFFFFF00"/>
        <bgColor indexed="64"/>
      </patternFill>
    </fill>
    <fill>
      <patternFill patternType="solid">
        <fgColor theme="8" tint="-0.24997000396251678"/>
        <bgColor indexed="64"/>
      </patternFill>
    </fill>
    <fill>
      <patternFill patternType="solid">
        <fgColor rgb="FFFFC000"/>
        <bgColor indexed="64"/>
      </patternFill>
    </fill>
    <fill>
      <patternFill patternType="solid">
        <fgColor theme="0" tint="-0.24997000396251678"/>
        <bgColor indexed="64"/>
      </patternFill>
    </fill>
    <fill>
      <patternFill patternType="solid">
        <fgColor rgb="FFC00000"/>
        <bgColor indexed="64"/>
      </patternFill>
    </fill>
    <fill>
      <patternFill patternType="solid">
        <fgColor rgb="FF00B050"/>
        <bgColor indexed="64"/>
      </patternFill>
    </fill>
    <fill>
      <patternFill patternType="solid">
        <fgColor theme="9"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medium"/>
      <right style="thin"/>
      <top style="medium"/>
      <bottom style="thin"/>
    </border>
    <border>
      <left style="thin"/>
      <right style="thin"/>
      <top style="medium"/>
      <bottom style="thin"/>
    </border>
    <border>
      <left>
        <color indexed="63"/>
      </left>
      <right style="thin"/>
      <top style="thin"/>
      <bottom>
        <color indexed="63"/>
      </bottom>
    </border>
    <border>
      <left style="thin"/>
      <right>
        <color indexed="63"/>
      </right>
      <top style="thin"/>
      <bottom style="thin"/>
    </border>
    <border>
      <left/>
      <right style="thin"/>
      <top style="medium"/>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3" fontId="31"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41" fillId="31"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3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56">
    <xf numFmtId="0" fontId="0" fillId="0" borderId="0" xfId="0" applyAlignment="1">
      <alignment/>
    </xf>
    <xf numFmtId="166" fontId="2" fillId="0" borderId="10" xfId="54" applyFont="1" applyFill="1" applyBorder="1" applyAlignment="1">
      <alignment horizontal="center" vertical="center" wrapText="1"/>
    </xf>
    <xf numFmtId="166" fontId="2" fillId="0" borderId="10" xfId="54" applyFont="1" applyFill="1" applyBorder="1" applyAlignment="1">
      <alignment vertical="center" wrapText="1"/>
    </xf>
    <xf numFmtId="166" fontId="2" fillId="0" borderId="10" xfId="54" applyFont="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65" applyFont="1" applyFill="1" applyBorder="1" applyAlignment="1">
      <alignment horizontal="center" vertical="center" wrapText="1"/>
      <protection/>
    </xf>
    <xf numFmtId="166" fontId="2" fillId="0" borderId="10" xfId="56" applyFont="1" applyFill="1" applyBorder="1" applyAlignment="1">
      <alignment horizontal="center" vertical="center"/>
    </xf>
    <xf numFmtId="166" fontId="2" fillId="0" borderId="10" xfId="56" applyFont="1" applyFill="1" applyBorder="1" applyAlignment="1">
      <alignment horizontal="center" vertical="center" wrapText="1"/>
    </xf>
    <xf numFmtId="1" fontId="2" fillId="0" borderId="10" xfId="51"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65" applyNumberFormat="1" applyFont="1" applyFill="1" applyBorder="1" applyAlignment="1" applyProtection="1">
      <alignment horizontal="center" vertical="center" wrapText="1"/>
      <protection/>
    </xf>
    <xf numFmtId="10" fontId="2" fillId="0" borderId="10" xfId="0" applyNumberFormat="1" applyFont="1" applyFill="1" applyBorder="1" applyAlignment="1">
      <alignment horizontal="center" vertical="center" wrapText="1"/>
    </xf>
    <xf numFmtId="0" fontId="8" fillId="0" borderId="0" xfId="0" applyFont="1" applyAlignment="1">
      <alignment/>
    </xf>
    <xf numFmtId="0" fontId="9" fillId="0" borderId="0" xfId="0" applyFont="1" applyAlignment="1">
      <alignment/>
    </xf>
    <xf numFmtId="1" fontId="2" fillId="0" borderId="10" xfId="0" applyNumberFormat="1" applyFont="1" applyFill="1" applyBorder="1" applyAlignment="1">
      <alignment horizontal="center" vertical="center" wrapText="1"/>
    </xf>
    <xf numFmtId="1" fontId="2" fillId="0" borderId="10" xfId="68" applyNumberFormat="1" applyFont="1" applyFill="1" applyBorder="1" applyAlignment="1" applyProtection="1">
      <alignment horizontal="center" vertical="center" wrapText="1"/>
      <protection/>
    </xf>
    <xf numFmtId="0" fontId="6" fillId="0" borderId="10" xfId="0" applyFont="1" applyBorder="1" applyAlignment="1">
      <alignment vertical="center" wrapText="1"/>
    </xf>
    <xf numFmtId="1" fontId="2" fillId="0" borderId="10" xfId="0" applyNumberFormat="1" applyFont="1" applyFill="1" applyBorder="1" applyAlignment="1" applyProtection="1">
      <alignment horizontal="center" vertical="center" wrapText="1"/>
      <protection/>
    </xf>
    <xf numFmtId="166" fontId="2" fillId="0" borderId="10" xfId="56" applyFont="1" applyFill="1" applyBorder="1" applyAlignment="1">
      <alignment vertical="center" wrapText="1"/>
    </xf>
    <xf numFmtId="0" fontId="2" fillId="0" borderId="10" xfId="0" applyFont="1" applyBorder="1" applyAlignment="1">
      <alignment vertical="center" wrapText="1"/>
    </xf>
    <xf numFmtId="0" fontId="6" fillId="0" borderId="10"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0" fontId="7" fillId="0" borderId="0" xfId="0" applyFont="1" applyAlignment="1">
      <alignment horizontal="center"/>
    </xf>
    <xf numFmtId="0" fontId="1" fillId="16" borderId="10" xfId="0" applyFont="1" applyFill="1" applyBorder="1" applyAlignment="1">
      <alignment horizontal="center" vertical="center" wrapText="1"/>
    </xf>
    <xf numFmtId="0" fontId="0" fillId="16" borderId="10" xfId="0" applyFill="1" applyBorder="1" applyAlignment="1">
      <alignment/>
    </xf>
    <xf numFmtId="0" fontId="2" fillId="16" borderId="10" xfId="0" applyFont="1" applyFill="1" applyBorder="1" applyAlignment="1">
      <alignment horizontal="center" vertical="center" wrapText="1"/>
    </xf>
    <xf numFmtId="10" fontId="1" fillId="16" borderId="10" xfId="0" applyNumberFormat="1" applyFont="1" applyFill="1" applyBorder="1" applyAlignment="1">
      <alignment horizontal="center" vertical="center" wrapText="1"/>
    </xf>
    <xf numFmtId="0" fontId="2" fillId="16" borderId="10" xfId="0" applyFont="1" applyFill="1" applyBorder="1" applyAlignment="1">
      <alignment vertical="center" wrapText="1"/>
    </xf>
    <xf numFmtId="166" fontId="1" fillId="16" borderId="10" xfId="56" applyFont="1" applyFill="1" applyBorder="1" applyAlignment="1">
      <alignment horizontal="center" vertical="center" wrapText="1"/>
    </xf>
    <xf numFmtId="0" fontId="9" fillId="16" borderId="10" xfId="0" applyFont="1" applyFill="1" applyBorder="1" applyAlignment="1">
      <alignment horizontal="center" vertical="center" wrapText="1"/>
    </xf>
    <xf numFmtId="0" fontId="1" fillId="16" borderId="11" xfId="0" applyFont="1" applyFill="1" applyBorder="1" applyAlignment="1">
      <alignment/>
    </xf>
    <xf numFmtId="0" fontId="6" fillId="0" borderId="10" xfId="0" applyFont="1" applyFill="1" applyBorder="1" applyAlignment="1">
      <alignment vertical="center" wrapText="1"/>
    </xf>
    <xf numFmtId="0" fontId="2" fillId="0" borderId="10" xfId="0" applyFont="1" applyFill="1" applyBorder="1" applyAlignment="1">
      <alignment vertical="center" wrapText="1"/>
    </xf>
    <xf numFmtId="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vertical="center" wrapText="1"/>
    </xf>
    <xf numFmtId="0" fontId="2" fillId="0" borderId="11" xfId="0" applyFont="1" applyBorder="1" applyAlignment="1">
      <alignment horizontal="center" vertical="center" wrapText="1"/>
    </xf>
    <xf numFmtId="0" fontId="12" fillId="0" borderId="10" xfId="0" applyFont="1" applyFill="1" applyBorder="1" applyAlignment="1">
      <alignment horizontal="center" vertical="center" wrapText="1"/>
    </xf>
    <xf numFmtId="0" fontId="6" fillId="34" borderId="10" xfId="63" applyFont="1" applyFill="1" applyBorder="1" applyAlignment="1" applyProtection="1">
      <alignment horizontal="center" vertical="center" wrapText="1"/>
      <protection locked="0"/>
    </xf>
    <xf numFmtId="0" fontId="6" fillId="0" borderId="10" xfId="63" applyFont="1" applyFill="1" applyBorder="1" applyAlignment="1" applyProtection="1">
      <alignment horizontal="center" vertical="center" wrapText="1"/>
      <protection locked="0"/>
    </xf>
    <xf numFmtId="1" fontId="2" fillId="0" borderId="12" xfId="0" applyNumberFormat="1" applyFont="1" applyBorder="1" applyAlignment="1">
      <alignment horizontal="center" vertical="center" wrapText="1"/>
    </xf>
    <xf numFmtId="0" fontId="0" fillId="10" borderId="10" xfId="0" applyFill="1" applyBorder="1" applyAlignment="1">
      <alignment/>
    </xf>
    <xf numFmtId="0" fontId="1" fillId="10"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166" fontId="1" fillId="10" borderId="10" xfId="56" applyFont="1" applyFill="1" applyBorder="1" applyAlignment="1">
      <alignment horizontal="center" vertical="center" wrapText="1"/>
    </xf>
    <xf numFmtId="0" fontId="1" fillId="10" borderId="11" xfId="0" applyFont="1" applyFill="1" applyBorder="1" applyAlignment="1">
      <alignment/>
    </xf>
    <xf numFmtId="0" fontId="7" fillId="0" borderId="0" xfId="0" applyFont="1" applyFill="1" applyAlignment="1">
      <alignment/>
    </xf>
    <xf numFmtId="0" fontId="2" fillId="0" borderId="12" xfId="0"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66" fontId="2" fillId="0" borderId="12" xfId="54" applyFont="1" applyFill="1" applyBorder="1" applyAlignment="1">
      <alignment horizontal="center" vertical="center" wrapText="1"/>
    </xf>
    <xf numFmtId="0" fontId="2" fillId="0" borderId="13" xfId="65"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Fill="1" applyAlignment="1">
      <alignment horizontal="center" vertical="center" wrapText="1"/>
    </xf>
    <xf numFmtId="0" fontId="1" fillId="0" borderId="0" xfId="0" applyFont="1" applyBorder="1" applyAlignment="1">
      <alignment vertical="center" wrapText="1"/>
    </xf>
    <xf numFmtId="3" fontId="1" fillId="0" borderId="0" xfId="0" applyNumberFormat="1" applyFont="1" applyBorder="1" applyAlignment="1">
      <alignment vertical="center" wrapText="1"/>
    </xf>
    <xf numFmtId="3" fontId="2" fillId="0" borderId="0" xfId="0" applyNumberFormat="1" applyFont="1" applyAlignment="1">
      <alignment vertical="center" wrapText="1"/>
    </xf>
    <xf numFmtId="3" fontId="1" fillId="0" borderId="0" xfId="0" applyNumberFormat="1" applyFont="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xf>
    <xf numFmtId="9" fontId="2" fillId="0" borderId="10" xfId="68"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0" fontId="2" fillId="18" borderId="10" xfId="0" applyFont="1" applyFill="1" applyBorder="1" applyAlignment="1">
      <alignment vertical="center" wrapText="1"/>
    </xf>
    <xf numFmtId="0" fontId="1" fillId="18" borderId="10" xfId="0" applyFont="1" applyFill="1" applyBorder="1" applyAlignment="1">
      <alignment vertical="center" wrapText="1"/>
    </xf>
    <xf numFmtId="166" fontId="1" fillId="18" borderId="10" xfId="54" applyFont="1" applyFill="1" applyBorder="1" applyAlignment="1">
      <alignment horizontal="center" vertical="center" wrapText="1"/>
    </xf>
    <xf numFmtId="166" fontId="2" fillId="0" borderId="13" xfId="54"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0" fontId="1" fillId="18" borderId="10" xfId="0" applyNumberFormat="1" applyFont="1" applyFill="1" applyBorder="1" applyAlignment="1" applyProtection="1">
      <alignment horizontal="center" vertical="center" wrapText="1"/>
      <protection/>
    </xf>
    <xf numFmtId="0" fontId="1" fillId="18"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4" xfId="65" applyFont="1" applyFill="1" applyBorder="1" applyAlignment="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3" xfId="68" applyNumberFormat="1" applyFont="1" applyFill="1" applyBorder="1" applyAlignment="1" applyProtection="1">
      <alignment horizontal="center" vertical="center" wrapText="1"/>
      <protection/>
    </xf>
    <xf numFmtId="166" fontId="2" fillId="0" borderId="13" xfId="54" applyFont="1" applyFill="1" applyBorder="1" applyAlignment="1">
      <alignment vertical="center" wrapText="1"/>
    </xf>
    <xf numFmtId="0" fontId="2" fillId="18" borderId="10" xfId="0" applyFont="1" applyFill="1" applyBorder="1" applyAlignment="1">
      <alignment horizontal="center" vertical="center" wrapText="1"/>
    </xf>
    <xf numFmtId="166" fontId="1" fillId="18" borderId="10" xfId="56" applyFont="1" applyFill="1" applyBorder="1" applyAlignment="1">
      <alignment horizontal="center" vertical="center" wrapText="1"/>
    </xf>
    <xf numFmtId="0" fontId="2" fillId="0" borderId="0" xfId="0" applyFont="1" applyFill="1" applyAlignment="1">
      <alignment horizontal="center" vertical="center" wrapText="1"/>
    </xf>
    <xf numFmtId="0" fontId="0" fillId="35" borderId="15" xfId="0" applyFill="1" applyBorder="1" applyAlignment="1">
      <alignment/>
    </xf>
    <xf numFmtId="0" fontId="0" fillId="35" borderId="16" xfId="0" applyFill="1" applyBorder="1" applyAlignment="1">
      <alignment/>
    </xf>
    <xf numFmtId="0" fontId="7" fillId="35" borderId="16" xfId="0" applyFont="1" applyFill="1" applyBorder="1" applyAlignment="1">
      <alignment/>
    </xf>
    <xf numFmtId="0" fontId="9" fillId="35" borderId="10" xfId="0" applyFont="1" applyFill="1" applyBorder="1" applyAlignment="1">
      <alignment horizontal="center" vertical="center" wrapText="1"/>
    </xf>
    <xf numFmtId="3" fontId="2" fillId="0" borderId="0" xfId="0" applyNumberFormat="1" applyFont="1" applyFill="1" applyAlignment="1">
      <alignment horizontal="center" vertical="center" wrapText="1"/>
    </xf>
    <xf numFmtId="0" fontId="48" fillId="0"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7" fillId="35" borderId="16" xfId="0" applyFont="1" applyFill="1" applyBorder="1" applyAlignment="1">
      <alignment horizontal="center"/>
    </xf>
    <xf numFmtId="0" fontId="9" fillId="0" borderId="0" xfId="0" applyFont="1" applyAlignment="1">
      <alignment horizontal="center"/>
    </xf>
    <xf numFmtId="43" fontId="1" fillId="0" borderId="0" xfId="0" applyNumberFormat="1" applyFont="1" applyFill="1" applyBorder="1" applyAlignment="1">
      <alignment horizontal="center" vertical="center" wrapText="1"/>
    </xf>
    <xf numFmtId="0" fontId="9" fillId="0" borderId="0" xfId="0" applyNumberFormat="1" applyFont="1" applyAlignment="1">
      <alignment horizontal="center" vertical="justify" wrapText="1"/>
    </xf>
    <xf numFmtId="0" fontId="0" fillId="0" borderId="0" xfId="0" applyAlignment="1">
      <alignment horizontal="center"/>
    </xf>
    <xf numFmtId="0" fontId="0" fillId="35" borderId="16" xfId="0" applyFill="1" applyBorder="1" applyAlignment="1">
      <alignment horizontal="center"/>
    </xf>
    <xf numFmtId="0" fontId="2" fillId="34" borderId="10" xfId="63" applyNumberFormat="1"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NumberFormat="1" applyFont="1" applyFill="1" applyBorder="1" applyAlignment="1" applyProtection="1">
      <alignment horizontal="center" vertical="center" wrapText="1"/>
      <protection/>
    </xf>
    <xf numFmtId="0" fontId="49" fillId="18" borderId="10" xfId="0" applyFont="1" applyFill="1" applyBorder="1" applyAlignment="1">
      <alignment horizontal="center" vertical="center" wrapText="1"/>
    </xf>
    <xf numFmtId="0" fontId="50" fillId="18" borderId="10"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166" fontId="0" fillId="0" borderId="0" xfId="0" applyNumberFormat="1" applyAlignment="1">
      <alignment/>
    </xf>
    <xf numFmtId="10" fontId="2" fillId="0" borderId="12" xfId="68" applyNumberFormat="1" applyFont="1" applyFill="1" applyBorder="1" applyAlignment="1">
      <alignment horizontal="center" vertical="center" wrapText="1"/>
    </xf>
    <xf numFmtId="0" fontId="2" fillId="0" borderId="13" xfId="0" applyFont="1" applyBorder="1" applyAlignment="1">
      <alignment vertical="center" wrapText="1"/>
    </xf>
    <xf numFmtId="166" fontId="2" fillId="0" borderId="13" xfId="56" applyFont="1" applyFill="1" applyBorder="1" applyAlignment="1">
      <alignment vertical="center" wrapText="1"/>
    </xf>
    <xf numFmtId="0" fontId="2" fillId="33" borderId="10" xfId="0" applyNumberFormat="1" applyFont="1" applyFill="1" applyBorder="1" applyAlignment="1" applyProtection="1">
      <alignment horizontal="center" vertical="center" wrapText="1"/>
      <protection/>
    </xf>
    <xf numFmtId="0" fontId="7" fillId="35" borderId="19" xfId="0" applyFont="1" applyFill="1" applyBorder="1" applyAlignment="1">
      <alignment horizontal="center"/>
    </xf>
    <xf numFmtId="0" fontId="1" fillId="0" borderId="0" xfId="0" applyFont="1" applyBorder="1" applyAlignment="1">
      <alignment horizontal="left" vertical="center" wrapText="1"/>
    </xf>
    <xf numFmtId="0" fontId="1" fillId="37" borderId="10" xfId="65" applyFont="1" applyFill="1" applyBorder="1" applyAlignment="1">
      <alignment horizontal="center" vertical="center" wrapText="1"/>
      <protection/>
    </xf>
    <xf numFmtId="10" fontId="2" fillId="10" borderId="10" xfId="68" applyNumberFormat="1" applyFont="1" applyFill="1" applyBorder="1" applyAlignment="1">
      <alignment horizontal="center" vertical="center" wrapText="1"/>
    </xf>
    <xf numFmtId="10" fontId="2" fillId="16" borderId="10" xfId="68" applyNumberFormat="1" applyFont="1" applyFill="1" applyBorder="1" applyAlignment="1">
      <alignment horizontal="center" vertical="center" wrapText="1"/>
    </xf>
    <xf numFmtId="0" fontId="2" fillId="0" borderId="0" xfId="0" applyFont="1" applyAlignment="1">
      <alignment/>
    </xf>
    <xf numFmtId="0" fontId="8" fillId="0" borderId="0" xfId="0" applyFont="1" applyAlignment="1">
      <alignment horizontal="center"/>
    </xf>
    <xf numFmtId="0" fontId="9" fillId="0" borderId="0" xfId="0" applyFont="1" applyAlignment="1">
      <alignment horizontal="center" vertical="justify" wrapText="1"/>
    </xf>
    <xf numFmtId="0" fontId="1" fillId="38" borderId="10" xfId="0" applyFont="1" applyFill="1" applyBorder="1" applyAlignment="1">
      <alignment horizontal="center" vertical="center" wrapText="1"/>
    </xf>
    <xf numFmtId="0" fontId="2" fillId="36" borderId="13" xfId="0" applyFont="1" applyFill="1" applyBorder="1" applyAlignment="1">
      <alignment horizontal="center" vertical="center" wrapText="1"/>
    </xf>
    <xf numFmtId="166" fontId="2" fillId="36" borderId="10" xfId="56" applyFont="1" applyFill="1" applyBorder="1" applyAlignment="1">
      <alignment horizontal="center" vertical="center" wrapText="1"/>
    </xf>
    <xf numFmtId="10" fontId="2" fillId="36" borderId="12" xfId="68" applyNumberFormat="1" applyFont="1" applyFill="1" applyBorder="1" applyAlignment="1">
      <alignment horizontal="center" vertical="center" wrapText="1"/>
    </xf>
    <xf numFmtId="0" fontId="2" fillId="0" borderId="0" xfId="0" applyFont="1" applyAlignment="1">
      <alignment horizontal="center" wrapText="1"/>
    </xf>
    <xf numFmtId="0" fontId="2" fillId="36" borderId="10" xfId="0" applyNumberFormat="1" applyFont="1" applyFill="1" applyBorder="1" applyAlignment="1">
      <alignment horizontal="center" vertical="center" wrapText="1"/>
    </xf>
    <xf numFmtId="1" fontId="2" fillId="36" borderId="10" xfId="0" applyNumberFormat="1" applyFont="1" applyFill="1" applyBorder="1" applyAlignment="1">
      <alignment horizontal="center" vertical="center" wrapText="1"/>
    </xf>
    <xf numFmtId="0" fontId="1" fillId="0" borderId="0" xfId="0" applyFont="1" applyBorder="1" applyAlignment="1">
      <alignment horizontal="left" vertical="center"/>
    </xf>
    <xf numFmtId="0" fontId="2" fillId="0" borderId="0" xfId="0" applyFont="1" applyAlignment="1">
      <alignment horizontal="center"/>
    </xf>
    <xf numFmtId="0" fontId="1" fillId="18" borderId="14" xfId="0" applyFont="1" applyFill="1" applyBorder="1" applyAlignment="1">
      <alignment horizontal="center" vertical="center" wrapText="1"/>
    </xf>
    <xf numFmtId="9" fontId="2" fillId="0" borderId="12" xfId="68" applyFont="1" applyFill="1" applyBorder="1" applyAlignment="1">
      <alignment horizontal="center" vertical="center" wrapText="1"/>
    </xf>
    <xf numFmtId="166" fontId="1" fillId="10" borderId="10" xfId="54" applyFont="1" applyFill="1" applyBorder="1" applyAlignment="1">
      <alignment horizontal="center" vertical="center" wrapText="1"/>
    </xf>
    <xf numFmtId="166" fontId="1" fillId="16" borderId="10" xfId="54" applyFont="1" applyFill="1" applyBorder="1" applyAlignment="1">
      <alignment horizontal="center" vertical="center" wrapText="1"/>
    </xf>
    <xf numFmtId="9" fontId="1" fillId="10" borderId="10" xfId="0" applyNumberFormat="1" applyFont="1" applyFill="1" applyBorder="1" applyAlignment="1">
      <alignment horizontal="center" vertical="center" wrapText="1"/>
    </xf>
    <xf numFmtId="0" fontId="2" fillId="0" borderId="12" xfId="0" applyFont="1" applyFill="1" applyBorder="1" applyAlignment="1">
      <alignment vertical="center" wrapText="1"/>
    </xf>
    <xf numFmtId="9" fontId="1" fillId="18" borderId="10" xfId="0" applyNumberFormat="1" applyFont="1" applyFill="1" applyBorder="1" applyAlignment="1">
      <alignment horizontal="center" vertical="center" wrapText="1"/>
    </xf>
    <xf numFmtId="166" fontId="1" fillId="36" borderId="12" xfId="54"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3" borderId="10" xfId="0" applyNumberFormat="1" applyFont="1" applyFill="1" applyBorder="1" applyAlignment="1" applyProtection="1">
      <alignment horizontal="center" vertical="center" wrapText="1"/>
      <protection/>
    </xf>
    <xf numFmtId="166" fontId="2" fillId="0" borderId="12" xfId="56" applyFont="1" applyFill="1" applyBorder="1" applyAlignment="1">
      <alignment horizontal="center" vertical="center"/>
    </xf>
    <xf numFmtId="166" fontId="2" fillId="0" borderId="13" xfId="56" applyFont="1" applyFill="1" applyBorder="1" applyAlignment="1">
      <alignment horizontal="center" vertical="center"/>
    </xf>
    <xf numFmtId="0" fontId="2" fillId="33" borderId="20" xfId="0"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1" fillId="37" borderId="10" xfId="65" applyFont="1" applyFill="1" applyBorder="1" applyAlignment="1">
      <alignment horizontal="center" vertical="center" wrapText="1"/>
      <protection/>
    </xf>
    <xf numFmtId="0" fontId="49" fillId="0" borderId="10" xfId="0" applyFont="1" applyFill="1" applyBorder="1" applyAlignment="1">
      <alignment vertical="center" wrapText="1"/>
    </xf>
    <xf numFmtId="166" fontId="49" fillId="0" borderId="10" xfId="54" applyFont="1" applyFill="1" applyBorder="1" applyAlignment="1">
      <alignment vertical="center" wrapText="1"/>
    </xf>
    <xf numFmtId="0" fontId="6" fillId="39"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166" fontId="2" fillId="39" borderId="10" xfId="54" applyFont="1" applyFill="1" applyBorder="1" applyAlignment="1">
      <alignment horizontal="center" vertical="center" wrapText="1"/>
    </xf>
    <xf numFmtId="0" fontId="49" fillId="0" borderId="12" xfId="0" applyFont="1" applyFill="1" applyBorder="1" applyAlignment="1">
      <alignment vertical="center" wrapText="1"/>
    </xf>
    <xf numFmtId="0" fontId="6" fillId="34" borderId="12" xfId="63" applyFont="1" applyFill="1" applyBorder="1" applyAlignment="1" applyProtection="1">
      <alignment horizontal="center" vertical="center" wrapText="1"/>
      <protection locked="0"/>
    </xf>
    <xf numFmtId="0" fontId="2" fillId="39" borderId="10" xfId="0" applyFont="1" applyFill="1" applyBorder="1" applyAlignment="1">
      <alignment vertical="center" wrapText="1"/>
    </xf>
    <xf numFmtId="0" fontId="1" fillId="39" borderId="10" xfId="0" applyFont="1" applyFill="1" applyBorder="1" applyAlignment="1">
      <alignment vertical="center" wrapText="1"/>
    </xf>
    <xf numFmtId="166" fontId="49" fillId="0" borderId="10" xfId="54" applyFont="1" applyFill="1" applyBorder="1" applyAlignment="1">
      <alignment vertical="center"/>
    </xf>
    <xf numFmtId="0" fontId="49" fillId="33" borderId="10" xfId="0" applyFont="1" applyFill="1" applyBorder="1" applyAlignment="1">
      <alignment vertical="center" wrapText="1"/>
    </xf>
    <xf numFmtId="0" fontId="6" fillId="0" borderId="12" xfId="0" applyFont="1" applyBorder="1" applyAlignment="1">
      <alignment vertical="center" wrapText="1"/>
    </xf>
    <xf numFmtId="0" fontId="0" fillId="35" borderId="12" xfId="0" applyFill="1" applyBorder="1" applyAlignment="1">
      <alignment/>
    </xf>
    <xf numFmtId="0" fontId="1" fillId="35" borderId="12" xfId="0" applyFont="1" applyFill="1" applyBorder="1" applyAlignment="1">
      <alignment/>
    </xf>
    <xf numFmtId="0" fontId="1" fillId="35"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10" fontId="2" fillId="35" borderId="12" xfId="68" applyNumberFormat="1" applyFont="1" applyFill="1" applyBorder="1" applyAlignment="1">
      <alignment horizontal="center" vertical="center" wrapText="1"/>
    </xf>
    <xf numFmtId="166" fontId="1" fillId="35" borderId="12" xfId="54" applyFont="1" applyFill="1" applyBorder="1" applyAlignment="1">
      <alignment horizontal="center" vertical="center" wrapText="1"/>
    </xf>
    <xf numFmtId="9" fontId="1" fillId="35" borderId="12" xfId="0" applyNumberFormat="1" applyFont="1" applyFill="1" applyBorder="1" applyAlignment="1">
      <alignment horizontal="center" vertical="center" wrapText="1"/>
    </xf>
    <xf numFmtId="0" fontId="0" fillId="33" borderId="10" xfId="0" applyFill="1" applyBorder="1" applyAlignment="1">
      <alignment/>
    </xf>
    <xf numFmtId="0" fontId="0" fillId="33" borderId="0" xfId="0" applyFill="1" applyAlignment="1">
      <alignment/>
    </xf>
    <xf numFmtId="0" fontId="1" fillId="40" borderId="14" xfId="0" applyFont="1" applyFill="1" applyBorder="1" applyAlignment="1">
      <alignment/>
    </xf>
    <xf numFmtId="0" fontId="0" fillId="40" borderId="10" xfId="0" applyFill="1" applyBorder="1" applyAlignment="1">
      <alignment/>
    </xf>
    <xf numFmtId="0" fontId="1" fillId="40"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166" fontId="1" fillId="40" borderId="10" xfId="56" applyFont="1" applyFill="1" applyBorder="1" applyAlignment="1">
      <alignment horizontal="center" vertical="center" wrapText="1"/>
    </xf>
    <xf numFmtId="0" fontId="2" fillId="40" borderId="12" xfId="0" applyFont="1" applyFill="1" applyBorder="1" applyAlignment="1">
      <alignment vertical="center" wrapText="1"/>
    </xf>
    <xf numFmtId="0" fontId="1" fillId="40" borderId="12" xfId="0" applyFont="1" applyFill="1" applyBorder="1" applyAlignment="1">
      <alignment vertical="center" wrapText="1"/>
    </xf>
    <xf numFmtId="0" fontId="2" fillId="40" borderId="12" xfId="0" applyNumberFormat="1" applyFont="1" applyFill="1" applyBorder="1" applyAlignment="1" applyProtection="1">
      <alignment vertical="center" wrapText="1"/>
      <protection/>
    </xf>
    <xf numFmtId="0" fontId="6" fillId="40" borderId="12" xfId="0" applyFont="1" applyFill="1" applyBorder="1" applyAlignment="1">
      <alignment vertical="center" wrapText="1"/>
    </xf>
    <xf numFmtId="1" fontId="2" fillId="40" borderId="12" xfId="0" applyNumberFormat="1" applyFont="1" applyFill="1" applyBorder="1" applyAlignment="1">
      <alignment vertical="center" wrapText="1"/>
    </xf>
    <xf numFmtId="1" fontId="2" fillId="40" borderId="12" xfId="0" applyNumberFormat="1" applyFont="1" applyFill="1" applyBorder="1" applyAlignment="1">
      <alignment horizontal="center" vertical="center" wrapText="1"/>
    </xf>
    <xf numFmtId="0" fontId="2" fillId="0" borderId="10" xfId="0" applyNumberFormat="1" applyFont="1" applyFill="1" applyBorder="1" applyAlignment="1" applyProtection="1">
      <alignment vertical="center" wrapText="1"/>
      <protection/>
    </xf>
    <xf numFmtId="1" fontId="2" fillId="0" borderId="10"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1" fontId="2" fillId="0" borderId="10" xfId="0" applyNumberFormat="1" applyFont="1" applyFill="1" applyBorder="1" applyAlignment="1" applyProtection="1">
      <alignment vertical="center" wrapText="1"/>
      <protection/>
    </xf>
    <xf numFmtId="0" fontId="1" fillId="35" borderId="10" xfId="0" applyFont="1" applyFill="1" applyBorder="1" applyAlignment="1">
      <alignment vertical="center" wrapText="1"/>
    </xf>
    <xf numFmtId="166" fontId="2" fillId="33" borderId="10" xfId="56" applyFont="1" applyFill="1" applyBorder="1" applyAlignment="1">
      <alignment horizontal="center" vertical="center" wrapText="1"/>
    </xf>
    <xf numFmtId="0" fontId="2" fillId="33" borderId="12" xfId="0" applyFont="1" applyFill="1" applyBorder="1" applyAlignment="1">
      <alignment vertical="center" wrapText="1"/>
    </xf>
    <xf numFmtId="0" fontId="2" fillId="33" borderId="20" xfId="0" applyFont="1" applyFill="1" applyBorder="1" applyAlignment="1">
      <alignment vertical="center" wrapText="1"/>
    </xf>
    <xf numFmtId="0" fontId="2" fillId="0" borderId="20" xfId="0" applyFont="1" applyFill="1" applyBorder="1" applyAlignment="1">
      <alignment vertical="center" wrapText="1"/>
    </xf>
    <xf numFmtId="0" fontId="2" fillId="33" borderId="13" xfId="0" applyFont="1" applyFill="1" applyBorder="1" applyAlignment="1">
      <alignment vertical="center" wrapText="1"/>
    </xf>
    <xf numFmtId="0" fontId="2" fillId="0" borderId="13" xfId="0" applyFont="1" applyFill="1" applyBorder="1" applyAlignment="1">
      <alignment vertical="center" wrapText="1"/>
    </xf>
    <xf numFmtId="166" fontId="1" fillId="40" borderId="12" xfId="56" applyFont="1" applyFill="1" applyBorder="1" applyAlignment="1">
      <alignment vertical="center" wrapText="1"/>
    </xf>
    <xf numFmtId="0" fontId="2" fillId="33" borderId="10" xfId="65" applyNumberFormat="1" applyFont="1" applyFill="1" applyBorder="1" applyAlignment="1" applyProtection="1">
      <alignment horizontal="center" vertical="center" wrapText="1"/>
      <protection/>
    </xf>
    <xf numFmtId="10" fontId="1" fillId="33" borderId="10" xfId="68" applyNumberFormat="1" applyFont="1" applyFill="1" applyBorder="1" applyAlignment="1">
      <alignment horizontal="center" vertical="center" wrapText="1"/>
    </xf>
    <xf numFmtId="0" fontId="7" fillId="33" borderId="0" xfId="0" applyFont="1" applyFill="1" applyAlignment="1">
      <alignment/>
    </xf>
    <xf numFmtId="9" fontId="1" fillId="33" borderId="0" xfId="0" applyNumberFormat="1" applyFont="1" applyFill="1" applyAlignment="1">
      <alignment horizontal="center" vertical="center"/>
    </xf>
    <xf numFmtId="0" fontId="1" fillId="33" borderId="0" xfId="0" applyFont="1" applyFill="1" applyAlignment="1">
      <alignment horizontal="center" vertical="center"/>
    </xf>
    <xf numFmtId="166" fontId="2" fillId="33" borderId="10" xfId="54" applyFont="1" applyFill="1" applyBorder="1" applyAlignment="1">
      <alignment horizontal="center" vertical="center" wrapText="1"/>
    </xf>
    <xf numFmtId="10" fontId="2" fillId="33" borderId="12" xfId="68" applyNumberFormat="1" applyFont="1" applyFill="1" applyBorder="1" applyAlignment="1">
      <alignment horizontal="center" vertical="center" wrapText="1"/>
    </xf>
    <xf numFmtId="0" fontId="1" fillId="33" borderId="0" xfId="0" applyFont="1" applyFill="1" applyAlignment="1">
      <alignment/>
    </xf>
    <xf numFmtId="0" fontId="1" fillId="40" borderId="10" xfId="0" applyFont="1" applyFill="1" applyBorder="1" applyAlignment="1">
      <alignment vertical="center" wrapText="1"/>
    </xf>
    <xf numFmtId="0" fontId="2" fillId="40" borderId="10" xfId="0" applyFont="1" applyFill="1" applyBorder="1" applyAlignment="1">
      <alignment vertical="center" wrapText="1"/>
    </xf>
    <xf numFmtId="0" fontId="2" fillId="40" borderId="10" xfId="0" applyNumberFormat="1" applyFont="1" applyFill="1" applyBorder="1" applyAlignment="1" applyProtection="1">
      <alignment vertical="center" wrapText="1"/>
      <protection/>
    </xf>
    <xf numFmtId="0" fontId="6" fillId="40" borderId="10" xfId="0" applyFont="1" applyFill="1" applyBorder="1" applyAlignment="1">
      <alignment vertical="center" wrapText="1"/>
    </xf>
    <xf numFmtId="1" fontId="2" fillId="40" borderId="10" xfId="0" applyNumberFormat="1" applyFont="1" applyFill="1" applyBorder="1" applyAlignment="1">
      <alignment vertical="center" wrapText="1"/>
    </xf>
    <xf numFmtId="1" fontId="2" fillId="40" borderId="10" xfId="0" applyNumberFormat="1" applyFont="1" applyFill="1" applyBorder="1" applyAlignment="1">
      <alignment horizontal="center" vertical="center" wrapText="1"/>
    </xf>
    <xf numFmtId="166" fontId="1" fillId="40" borderId="10" xfId="56" applyFont="1" applyFill="1" applyBorder="1" applyAlignment="1">
      <alignment vertical="center" wrapText="1"/>
    </xf>
    <xf numFmtId="0" fontId="1" fillId="10" borderId="14" xfId="0" applyFont="1" applyFill="1" applyBorder="1" applyAlignment="1">
      <alignment/>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12"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166" fontId="2" fillId="0" borderId="12" xfId="56" applyFont="1" applyFill="1" applyBorder="1" applyAlignment="1">
      <alignment vertical="center" wrapText="1"/>
    </xf>
    <xf numFmtId="166" fontId="2" fillId="0" borderId="20" xfId="56" applyFont="1" applyFill="1" applyBorder="1" applyAlignment="1">
      <alignment vertical="center" wrapText="1"/>
    </xf>
    <xf numFmtId="166" fontId="2" fillId="33" borderId="10" xfId="56" applyFont="1" applyFill="1" applyBorder="1" applyAlignment="1">
      <alignment vertical="center" wrapText="1"/>
    </xf>
    <xf numFmtId="0" fontId="2" fillId="41" borderId="13" xfId="0" applyFont="1" applyFill="1" applyBorder="1" applyAlignment="1">
      <alignment vertical="center" wrapText="1"/>
    </xf>
    <xf numFmtId="0" fontId="2" fillId="41" borderId="12" xfId="0" applyFont="1" applyFill="1" applyBorder="1" applyAlignment="1">
      <alignment vertical="center" wrapText="1"/>
    </xf>
    <xf numFmtId="0" fontId="2" fillId="41" borderId="12" xfId="0" applyFont="1" applyFill="1" applyBorder="1" applyAlignment="1">
      <alignment horizontal="left" vertical="center" wrapText="1"/>
    </xf>
    <xf numFmtId="0" fontId="2" fillId="41" borderId="12" xfId="0" applyFont="1" applyFill="1" applyBorder="1" applyAlignment="1">
      <alignment horizontal="center" vertical="center" wrapText="1"/>
    </xf>
    <xf numFmtId="0" fontId="2" fillId="41" borderId="10" xfId="0" applyFont="1" applyFill="1" applyBorder="1" applyAlignment="1">
      <alignment horizontal="center" vertical="center" wrapText="1"/>
    </xf>
    <xf numFmtId="166" fontId="2" fillId="41" borderId="10" xfId="54" applyFont="1" applyFill="1" applyBorder="1" applyAlignment="1">
      <alignment horizontal="center" vertical="center" wrapText="1"/>
    </xf>
    <xf numFmtId="10" fontId="2" fillId="41" borderId="10" xfId="0" applyNumberFormat="1" applyFont="1" applyFill="1" applyBorder="1" applyAlignment="1">
      <alignment horizontal="center" vertical="center" wrapText="1"/>
    </xf>
    <xf numFmtId="0" fontId="1" fillId="41" borderId="13" xfId="0" applyFont="1" applyFill="1" applyBorder="1" applyAlignment="1">
      <alignment vertical="center" wrapText="1"/>
    </xf>
    <xf numFmtId="0" fontId="2" fillId="0" borderId="23" xfId="65" applyFont="1" applyFill="1" applyBorder="1" applyAlignment="1">
      <alignment horizontal="center" vertical="center" wrapText="1"/>
      <protection/>
    </xf>
    <xf numFmtId="0" fontId="2" fillId="41" borderId="10" xfId="0" applyFont="1" applyFill="1" applyBorder="1" applyAlignment="1">
      <alignment vertical="center" wrapText="1"/>
    </xf>
    <xf numFmtId="0" fontId="2" fillId="41" borderId="10" xfId="0" applyFont="1" applyFill="1" applyBorder="1" applyAlignment="1">
      <alignment horizontal="left" vertical="center" wrapText="1"/>
    </xf>
    <xf numFmtId="166" fontId="1" fillId="41" borderId="10" xfId="54" applyFont="1" applyFill="1" applyBorder="1" applyAlignment="1">
      <alignment horizontal="center" vertical="center" wrapText="1"/>
    </xf>
    <xf numFmtId="0" fontId="2" fillId="0" borderId="24" xfId="0" applyFont="1" applyFill="1" applyBorder="1" applyAlignment="1">
      <alignment vertical="center" wrapText="1"/>
    </xf>
    <xf numFmtId="9" fontId="2" fillId="0" borderId="12" xfId="65" applyNumberFormat="1" applyFont="1" applyFill="1" applyBorder="1" applyAlignment="1" applyProtection="1">
      <alignment vertical="center" wrapText="1"/>
      <protection/>
    </xf>
    <xf numFmtId="9" fontId="2" fillId="0" borderId="13" xfId="65" applyNumberFormat="1" applyFont="1" applyFill="1" applyBorder="1" applyAlignment="1" applyProtection="1">
      <alignment vertical="center" wrapText="1"/>
      <protection/>
    </xf>
    <xf numFmtId="9" fontId="2" fillId="0" borderId="10" xfId="65" applyNumberFormat="1" applyFont="1" applyFill="1" applyBorder="1" applyAlignment="1" applyProtection="1">
      <alignment vertical="center" wrapText="1"/>
      <protection/>
    </xf>
    <xf numFmtId="0" fontId="1" fillId="36" borderId="11" xfId="0" applyFont="1" applyFill="1" applyBorder="1" applyAlignment="1">
      <alignment horizontal="center" vertical="center" wrapText="1"/>
    </xf>
    <xf numFmtId="9" fontId="2" fillId="33" borderId="12" xfId="65" applyNumberFormat="1" applyFont="1" applyFill="1" applyBorder="1" applyAlignment="1" applyProtection="1">
      <alignment vertical="center" wrapText="1"/>
      <protection/>
    </xf>
    <xf numFmtId="9" fontId="2" fillId="33" borderId="20" xfId="65" applyNumberFormat="1" applyFont="1" applyFill="1" applyBorder="1" applyAlignment="1" applyProtection="1">
      <alignment vertical="center" wrapText="1"/>
      <protection/>
    </xf>
    <xf numFmtId="9" fontId="2" fillId="33" borderId="13" xfId="65" applyNumberFormat="1" applyFont="1" applyFill="1" applyBorder="1" applyAlignment="1" applyProtection="1">
      <alignment vertical="center" wrapText="1"/>
      <protection/>
    </xf>
    <xf numFmtId="1" fontId="2" fillId="33" borderId="10" xfId="0" applyNumberFormat="1" applyFont="1" applyFill="1" applyBorder="1" applyAlignment="1">
      <alignment horizontal="center" vertical="center" wrapText="1"/>
    </xf>
    <xf numFmtId="0" fontId="2" fillId="0" borderId="13" xfId="65"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1" fontId="2" fillId="33" borderId="13" xfId="0" applyNumberFormat="1" applyFont="1" applyFill="1" applyBorder="1" applyAlignment="1">
      <alignment horizontal="center" vertical="center" wrapText="1"/>
    </xf>
    <xf numFmtId="0" fontId="2" fillId="33" borderId="0" xfId="0" applyFont="1" applyFill="1" applyAlignment="1">
      <alignment horizontal="center" wrapText="1"/>
    </xf>
    <xf numFmtId="0"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9" fontId="2" fillId="33" borderId="12" xfId="68" applyFont="1" applyFill="1" applyBorder="1" applyAlignment="1">
      <alignment horizontal="center" vertical="center" wrapText="1"/>
    </xf>
    <xf numFmtId="0" fontId="2" fillId="0" borderId="10" xfId="0" applyFont="1" applyBorder="1" applyAlignment="1">
      <alignment horizontal="center" wrapText="1"/>
    </xf>
    <xf numFmtId="0" fontId="2" fillId="0" borderId="25" xfId="0" applyFont="1" applyFill="1" applyBorder="1" applyAlignment="1">
      <alignment vertical="center" wrapText="1"/>
    </xf>
    <xf numFmtId="0" fontId="2" fillId="0" borderId="0" xfId="0" applyFont="1" applyFill="1" applyBorder="1" applyAlignment="1">
      <alignment vertical="center" wrapText="1"/>
    </xf>
    <xf numFmtId="0" fontId="2" fillId="0" borderId="26" xfId="0" applyFont="1" applyFill="1" applyBorder="1" applyAlignment="1">
      <alignment vertical="center" wrapText="1"/>
    </xf>
    <xf numFmtId="0" fontId="2" fillId="33" borderId="12" xfId="0" applyFont="1" applyFill="1" applyBorder="1" applyAlignment="1">
      <alignment vertical="center"/>
    </xf>
    <xf numFmtId="0" fontId="2" fillId="33" borderId="20" xfId="0" applyFont="1" applyFill="1" applyBorder="1" applyAlignment="1">
      <alignment vertical="center"/>
    </xf>
    <xf numFmtId="0" fontId="2" fillId="33" borderId="13" xfId="0" applyFont="1" applyFill="1" applyBorder="1" applyAlignment="1">
      <alignment vertical="center"/>
    </xf>
    <xf numFmtId="0" fontId="2" fillId="33" borderId="12" xfId="0" applyFont="1" applyFill="1" applyBorder="1" applyAlignment="1">
      <alignment wrapText="1"/>
    </xf>
    <xf numFmtId="0" fontId="2" fillId="33" borderId="20" xfId="0" applyFont="1" applyFill="1" applyBorder="1" applyAlignment="1">
      <alignment wrapText="1"/>
    </xf>
    <xf numFmtId="0" fontId="2" fillId="33" borderId="13" xfId="0" applyFont="1" applyFill="1" applyBorder="1" applyAlignment="1">
      <alignment wrapText="1"/>
    </xf>
    <xf numFmtId="0" fontId="1" fillId="42" borderId="10" xfId="0" applyFont="1" applyFill="1" applyBorder="1" applyAlignment="1">
      <alignment horizontal="center" wrapText="1"/>
    </xf>
    <xf numFmtId="0" fontId="2" fillId="42" borderId="10" xfId="0" applyFont="1" applyFill="1" applyBorder="1" applyAlignment="1">
      <alignment horizontal="center" wrapText="1"/>
    </xf>
    <xf numFmtId="0" fontId="2" fillId="42" borderId="10" xfId="0" applyFont="1" applyFill="1" applyBorder="1" applyAlignment="1">
      <alignment horizontal="center" vertical="center" wrapText="1"/>
    </xf>
    <xf numFmtId="166" fontId="1" fillId="42" borderId="10" xfId="54" applyFont="1" applyFill="1" applyBorder="1" applyAlignment="1">
      <alignment horizontal="center" vertical="center" wrapText="1"/>
    </xf>
    <xf numFmtId="0" fontId="49" fillId="33" borderId="12" xfId="0" applyFont="1" applyFill="1" applyBorder="1" applyAlignment="1">
      <alignment vertical="center" wrapText="1"/>
    </xf>
    <xf numFmtId="0" fontId="49" fillId="33" borderId="13" xfId="0" applyFont="1" applyFill="1" applyBorder="1" applyAlignment="1">
      <alignment vertical="center" wrapText="1"/>
    </xf>
    <xf numFmtId="0" fontId="49" fillId="33" borderId="20" xfId="0" applyFont="1" applyFill="1" applyBorder="1" applyAlignment="1">
      <alignment vertical="center" wrapText="1"/>
    </xf>
    <xf numFmtId="0" fontId="49" fillId="33" borderId="17" xfId="0" applyFont="1" applyFill="1" applyBorder="1" applyAlignment="1">
      <alignment vertical="center" wrapText="1"/>
    </xf>
    <xf numFmtId="0" fontId="49" fillId="33" borderId="23" xfId="0" applyFont="1" applyFill="1" applyBorder="1" applyAlignment="1">
      <alignment vertical="center" wrapText="1"/>
    </xf>
    <xf numFmtId="0" fontId="2" fillId="33" borderId="12" xfId="0" applyNumberFormat="1" applyFont="1" applyFill="1" applyBorder="1" applyAlignment="1" applyProtection="1">
      <alignment vertical="center" wrapText="1"/>
      <protection/>
    </xf>
    <xf numFmtId="0" fontId="2" fillId="33" borderId="13" xfId="0" applyNumberFormat="1" applyFont="1" applyFill="1" applyBorder="1" applyAlignment="1" applyProtection="1">
      <alignment vertical="center" wrapText="1"/>
      <protection/>
    </xf>
    <xf numFmtId="166" fontId="2" fillId="0" borderId="12" xfId="54" applyFont="1" applyFill="1" applyBorder="1" applyAlignment="1">
      <alignment vertical="center" wrapText="1"/>
    </xf>
    <xf numFmtId="166" fontId="2" fillId="33" borderId="12" xfId="54" applyFont="1" applyFill="1" applyBorder="1" applyAlignment="1">
      <alignment vertical="center" wrapText="1"/>
    </xf>
    <xf numFmtId="166" fontId="2" fillId="33" borderId="20" xfId="54" applyFont="1" applyFill="1" applyBorder="1" applyAlignment="1">
      <alignment vertical="center" wrapText="1"/>
    </xf>
    <xf numFmtId="166" fontId="2" fillId="33" borderId="13" xfId="54" applyFont="1" applyFill="1" applyBorder="1" applyAlignment="1">
      <alignment vertical="center" wrapText="1"/>
    </xf>
    <xf numFmtId="0" fontId="2" fillId="0" borderId="14" xfId="0" applyFont="1" applyFill="1" applyBorder="1" applyAlignment="1">
      <alignment horizontal="center" vertical="center" wrapText="1"/>
    </xf>
    <xf numFmtId="0" fontId="2" fillId="33" borderId="0" xfId="0" applyFont="1" applyFill="1" applyAlignment="1">
      <alignment/>
    </xf>
    <xf numFmtId="0" fontId="2" fillId="33" borderId="20" xfId="0" applyNumberFormat="1" applyFont="1" applyFill="1" applyBorder="1" applyAlignment="1" applyProtection="1">
      <alignment vertical="center" wrapText="1"/>
      <protection/>
    </xf>
    <xf numFmtId="0" fontId="2" fillId="33" borderId="17" xfId="0" applyNumberFormat="1" applyFont="1" applyFill="1" applyBorder="1" applyAlignment="1" applyProtection="1">
      <alignment vertical="center" wrapText="1"/>
      <protection/>
    </xf>
    <xf numFmtId="0" fontId="2" fillId="33" borderId="24" xfId="0" applyNumberFormat="1" applyFont="1" applyFill="1" applyBorder="1" applyAlignment="1" applyProtection="1">
      <alignment vertical="center" wrapText="1"/>
      <protection/>
    </xf>
    <xf numFmtId="0" fontId="2" fillId="33" borderId="23" xfId="0" applyNumberFormat="1" applyFont="1" applyFill="1" applyBorder="1" applyAlignment="1" applyProtection="1">
      <alignment vertical="center" wrapText="1"/>
      <protection/>
    </xf>
    <xf numFmtId="3" fontId="2" fillId="0" borderId="12"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166" fontId="2" fillId="33" borderId="12" xfId="56" applyFont="1" applyFill="1" applyBorder="1" applyAlignment="1">
      <alignment vertical="center" wrapText="1"/>
    </xf>
    <xf numFmtId="166" fontId="2" fillId="33" borderId="20" xfId="56" applyFont="1" applyFill="1" applyBorder="1" applyAlignment="1">
      <alignment vertical="center" wrapText="1"/>
    </xf>
    <xf numFmtId="166" fontId="2" fillId="33" borderId="13" xfId="56" applyFont="1" applyFill="1" applyBorder="1" applyAlignment="1">
      <alignment vertical="center" wrapText="1"/>
    </xf>
    <xf numFmtId="3" fontId="2" fillId="0" borderId="10" xfId="49" applyNumberFormat="1" applyFont="1" applyFill="1" applyBorder="1" applyAlignment="1" applyProtection="1">
      <alignment horizontal="center" vertical="center" wrapText="1"/>
      <protection/>
    </xf>
    <xf numFmtId="170" fontId="2" fillId="0" borderId="10" xfId="49" applyNumberFormat="1" applyFont="1" applyFill="1" applyBorder="1" applyAlignment="1" applyProtection="1">
      <alignment vertical="center" wrapText="1"/>
      <protection/>
    </xf>
    <xf numFmtId="0" fontId="1" fillId="37" borderId="10" xfId="65" applyFont="1" applyFill="1" applyBorder="1" applyAlignment="1">
      <alignment horizontal="center" vertical="center" wrapText="1"/>
      <protection/>
    </xf>
    <xf numFmtId="0" fontId="2" fillId="33" borderId="13" xfId="0"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0" fontId="1" fillId="37" borderId="10" xfId="65" applyFont="1" applyFill="1" applyBorder="1" applyAlignment="1">
      <alignment horizontal="center" vertical="center" wrapText="1"/>
      <protection/>
    </xf>
    <xf numFmtId="9" fontId="2" fillId="0" borderId="10" xfId="68" applyFont="1" applyFill="1" applyBorder="1" applyAlignment="1">
      <alignment horizontal="center" vertical="center" wrapText="1"/>
    </xf>
    <xf numFmtId="1" fontId="2" fillId="0" borderId="12"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1" fontId="2" fillId="0" borderId="13" xfId="0" applyNumberFormat="1" applyFont="1" applyFill="1" applyBorder="1" applyAlignment="1" applyProtection="1">
      <alignment horizontal="center" vertical="center" wrapText="1"/>
      <protection/>
    </xf>
    <xf numFmtId="1" fontId="2" fillId="0" borderId="20" xfId="0" applyNumberFormat="1" applyFont="1" applyFill="1" applyBorder="1" applyAlignment="1" applyProtection="1">
      <alignment horizontal="center" vertical="center" wrapText="1"/>
      <protection/>
    </xf>
    <xf numFmtId="0" fontId="2" fillId="33" borderId="20" xfId="0" applyNumberFormat="1" applyFont="1" applyFill="1" applyBorder="1" applyAlignment="1" applyProtection="1">
      <alignment horizontal="center" vertical="center" wrapText="1"/>
      <protection/>
    </xf>
    <xf numFmtId="1" fontId="2" fillId="0" borderId="10" xfId="0" applyNumberFormat="1" applyFont="1" applyBorder="1" applyAlignment="1">
      <alignment horizontal="center" vertical="center" wrapText="1"/>
    </xf>
    <xf numFmtId="9" fontId="2" fillId="0" borderId="10" xfId="68" applyFont="1" applyBorder="1" applyAlignment="1">
      <alignment horizontal="center" vertical="center" wrapText="1"/>
    </xf>
    <xf numFmtId="9" fontId="2" fillId="0" borderId="12" xfId="68" applyFont="1" applyFill="1" applyBorder="1" applyAlignment="1">
      <alignment vertical="center" wrapText="1"/>
    </xf>
    <xf numFmtId="9" fontId="2" fillId="33" borderId="10" xfId="68" applyFont="1" applyFill="1" applyBorder="1" applyAlignment="1">
      <alignment horizontal="center" vertical="center" wrapText="1"/>
    </xf>
    <xf numFmtId="9" fontId="2" fillId="33" borderId="10" xfId="0" applyNumberFormat="1" applyFont="1" applyFill="1" applyBorder="1" applyAlignment="1">
      <alignment horizontal="center" vertical="center" wrapText="1"/>
    </xf>
    <xf numFmtId="0" fontId="2" fillId="33" borderId="24" xfId="0" applyFont="1" applyFill="1" applyBorder="1" applyAlignment="1">
      <alignmen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166" fontId="2" fillId="0" borderId="12" xfId="54" applyFont="1" applyBorder="1" applyAlignment="1">
      <alignment horizontal="center" vertical="center" wrapText="1"/>
    </xf>
    <xf numFmtId="9" fontId="2" fillId="0" borderId="10" xfId="68" applyFont="1" applyBorder="1" applyAlignment="1">
      <alignment vertical="center" wrapText="1"/>
    </xf>
    <xf numFmtId="166" fontId="49" fillId="33" borderId="12" xfId="54" applyFont="1" applyFill="1" applyBorder="1" applyAlignment="1">
      <alignment vertical="center" wrapText="1"/>
    </xf>
    <xf numFmtId="166" fontId="49" fillId="33" borderId="20" xfId="54" applyFont="1" applyFill="1" applyBorder="1" applyAlignment="1">
      <alignment vertical="center" wrapText="1"/>
    </xf>
    <xf numFmtId="166" fontId="49" fillId="33" borderId="13" xfId="54" applyFont="1" applyFill="1" applyBorder="1" applyAlignment="1">
      <alignment vertical="center" wrapText="1"/>
    </xf>
    <xf numFmtId="0" fontId="1" fillId="37" borderId="10" xfId="65" applyFont="1" applyFill="1" applyBorder="1" applyAlignment="1">
      <alignment horizontal="center" vertical="center" wrapText="1"/>
      <protection/>
    </xf>
    <xf numFmtId="3" fontId="1" fillId="37" borderId="10" xfId="65" applyNumberFormat="1" applyFont="1" applyFill="1" applyBorder="1" applyAlignment="1">
      <alignment horizontal="center" vertical="center" wrapText="1"/>
      <protection/>
    </xf>
    <xf numFmtId="0" fontId="2" fillId="33" borderId="13" xfId="0" applyFont="1" applyFill="1" applyBorder="1" applyAlignment="1">
      <alignment horizontal="center" vertical="center" wrapText="1"/>
    </xf>
    <xf numFmtId="0" fontId="2" fillId="33" borderId="12" xfId="0" applyFont="1" applyFill="1" applyBorder="1" applyAlignment="1">
      <alignment vertical="center" wrapText="1"/>
    </xf>
    <xf numFmtId="0" fontId="2" fillId="33" borderId="10" xfId="0" applyFont="1" applyFill="1" applyBorder="1" applyAlignment="1">
      <alignment vertical="center" wrapText="1"/>
    </xf>
    <xf numFmtId="0" fontId="49" fillId="0" borderId="10" xfId="0" applyFont="1" applyFill="1" applyBorder="1" applyAlignment="1">
      <alignment vertical="center" wrapText="1"/>
    </xf>
    <xf numFmtId="166" fontId="49" fillId="0" borderId="10" xfId="54" applyFont="1" applyFill="1" applyBorder="1" applyAlignment="1">
      <alignment vertical="center" wrapText="1"/>
    </xf>
    <xf numFmtId="166" fontId="49" fillId="33" borderId="12" xfId="54" applyFont="1" applyFill="1" applyBorder="1" applyAlignment="1">
      <alignment vertical="center" wrapText="1"/>
    </xf>
    <xf numFmtId="0" fontId="2" fillId="0" borderId="0" xfId="0" applyFont="1" applyBorder="1" applyAlignment="1">
      <alignment horizontal="center" wrapText="1"/>
    </xf>
    <xf numFmtId="0" fontId="2" fillId="33" borderId="12" xfId="0" applyNumberFormat="1" applyFont="1" applyFill="1" applyBorder="1" applyAlignment="1" applyProtection="1">
      <alignment horizontal="center" vertical="center" wrapText="1"/>
      <protection/>
    </xf>
    <xf numFmtId="166" fontId="2" fillId="33" borderId="10" xfId="56" applyFont="1" applyFill="1" applyBorder="1" applyAlignment="1">
      <alignment vertical="center" wrapText="1"/>
    </xf>
    <xf numFmtId="0" fontId="2" fillId="0" borderId="17" xfId="0" applyFont="1" applyFill="1" applyBorder="1" applyAlignment="1">
      <alignment horizontal="center" vertical="center" wrapText="1"/>
    </xf>
    <xf numFmtId="166" fontId="2" fillId="0" borderId="10" xfId="54" applyFont="1" applyFill="1" applyBorder="1" applyAlignment="1" applyProtection="1">
      <alignment vertical="center" wrapText="1"/>
      <protection/>
    </xf>
    <xf numFmtId="0" fontId="2" fillId="33" borderId="17" xfId="0" applyFont="1" applyFill="1" applyBorder="1" applyAlignment="1">
      <alignment horizontal="center" vertical="center" wrapText="1"/>
    </xf>
    <xf numFmtId="166" fontId="2" fillId="33" borderId="12" xfId="54"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41" borderId="20" xfId="0" applyFont="1" applyFill="1" applyBorder="1" applyAlignment="1">
      <alignment vertical="center" wrapText="1"/>
    </xf>
    <xf numFmtId="0" fontId="1" fillId="18" borderId="14" xfId="0" applyFont="1" applyFill="1" applyBorder="1" applyAlignment="1">
      <alignment vertical="center" wrapText="1"/>
    </xf>
    <xf numFmtId="0" fontId="2" fillId="0" borderId="23" xfId="0" applyFont="1" applyFill="1" applyBorder="1" applyAlignment="1">
      <alignment horizontal="center" vertical="center" wrapText="1"/>
    </xf>
    <xf numFmtId="0" fontId="49" fillId="33" borderId="12" xfId="0"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0" fontId="49" fillId="33" borderId="24"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0" xfId="0" applyNumberFormat="1" applyFont="1" applyFill="1" applyBorder="1" applyAlignment="1" applyProtection="1">
      <alignment vertical="center" wrapText="1"/>
      <protection/>
    </xf>
    <xf numFmtId="1" fontId="2" fillId="33" borderId="10" xfId="0" applyNumberFormat="1" applyFont="1" applyFill="1" applyBorder="1" applyAlignment="1" applyProtection="1">
      <alignment horizontal="center" vertical="center" wrapText="1"/>
      <protection/>
    </xf>
    <xf numFmtId="2" fontId="2" fillId="33" borderId="12" xfId="0" applyNumberFormat="1" applyFont="1" applyFill="1" applyBorder="1" applyAlignment="1">
      <alignment vertical="center" wrapText="1"/>
    </xf>
    <xf numFmtId="2" fontId="2" fillId="33" borderId="20" xfId="0" applyNumberFormat="1" applyFont="1" applyFill="1" applyBorder="1" applyAlignment="1">
      <alignment vertical="center" wrapText="1"/>
    </xf>
    <xf numFmtId="2" fontId="2" fillId="33" borderId="13" xfId="0" applyNumberFormat="1" applyFont="1" applyFill="1" applyBorder="1" applyAlignment="1">
      <alignment vertical="center" wrapText="1"/>
    </xf>
    <xf numFmtId="1" fontId="2" fillId="33" borderId="12" xfId="0" applyNumberFormat="1" applyFont="1" applyFill="1" applyBorder="1" applyAlignment="1">
      <alignment horizontal="center" vertical="center" wrapText="1"/>
    </xf>
    <xf numFmtId="0" fontId="1" fillId="38" borderId="17"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0" xfId="0" applyNumberFormat="1" applyFont="1" applyFill="1" applyBorder="1" applyAlignment="1">
      <alignment horizontal="center" vertical="center" wrapText="1"/>
    </xf>
    <xf numFmtId="1" fontId="2" fillId="38" borderId="10" xfId="0" applyNumberFormat="1" applyFont="1" applyFill="1" applyBorder="1" applyAlignment="1">
      <alignment horizontal="center" vertical="center" wrapText="1"/>
    </xf>
    <xf numFmtId="10" fontId="2" fillId="38" borderId="12" xfId="68" applyNumberFormat="1" applyFont="1" applyFill="1" applyBorder="1" applyAlignment="1">
      <alignment horizontal="center" vertical="center" wrapText="1"/>
    </xf>
    <xf numFmtId="166" fontId="1" fillId="38" borderId="12" xfId="54" applyFont="1" applyFill="1" applyBorder="1" applyAlignment="1">
      <alignment horizontal="center" vertical="center" wrapText="1"/>
    </xf>
    <xf numFmtId="166" fontId="2" fillId="38" borderId="10" xfId="56" applyFont="1" applyFill="1" applyBorder="1" applyAlignment="1">
      <alignment horizontal="center" vertical="center" wrapText="1"/>
    </xf>
    <xf numFmtId="0" fontId="2" fillId="33" borderId="17" xfId="0" applyFont="1" applyFill="1" applyBorder="1" applyAlignment="1">
      <alignment vertical="center" wrapText="1"/>
    </xf>
    <xf numFmtId="3" fontId="2" fillId="33" borderId="12" xfId="49" applyNumberFormat="1" applyFont="1" applyFill="1" applyBorder="1" applyAlignment="1" applyProtection="1">
      <alignment horizontal="center" vertical="center" wrapText="1"/>
      <protection/>
    </xf>
    <xf numFmtId="3" fontId="2" fillId="33" borderId="13" xfId="49" applyNumberFormat="1" applyFont="1" applyFill="1" applyBorder="1" applyAlignment="1" applyProtection="1">
      <alignment horizontal="center" vertical="center" wrapText="1"/>
      <protection/>
    </xf>
    <xf numFmtId="3" fontId="2" fillId="33" borderId="12" xfId="0" applyNumberFormat="1" applyFont="1" applyFill="1" applyBorder="1" applyAlignment="1">
      <alignment horizontal="center" vertical="center" wrapText="1"/>
    </xf>
    <xf numFmtId="3" fontId="2" fillId="33" borderId="20" xfId="0" applyNumberFormat="1" applyFont="1" applyFill="1" applyBorder="1" applyAlignment="1">
      <alignment horizontal="center" vertical="center" wrapText="1"/>
    </xf>
    <xf numFmtId="3" fontId="2" fillId="33" borderId="13" xfId="0" applyNumberFormat="1" applyFont="1" applyFill="1" applyBorder="1" applyAlignment="1">
      <alignment horizontal="center" vertical="center" wrapText="1"/>
    </xf>
    <xf numFmtId="9" fontId="2" fillId="33" borderId="12" xfId="68" applyFont="1" applyFill="1" applyBorder="1" applyAlignment="1" applyProtection="1">
      <alignment horizontal="center" vertical="center" wrapText="1"/>
      <protection/>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2" fontId="2" fillId="33" borderId="12" xfId="0" applyNumberFormat="1" applyFont="1" applyFill="1" applyBorder="1" applyAlignment="1">
      <alignment horizontal="center" vertical="center" wrapText="1"/>
    </xf>
    <xf numFmtId="2" fontId="2" fillId="33" borderId="12" xfId="0" applyNumberFormat="1" applyFont="1" applyFill="1" applyBorder="1" applyAlignment="1" applyProtection="1">
      <alignment horizontal="center" vertical="center" wrapText="1"/>
      <protection/>
    </xf>
    <xf numFmtId="9" fontId="2" fillId="0" borderId="14" xfId="65" applyNumberFormat="1" applyFont="1" applyFill="1" applyBorder="1" applyAlignment="1">
      <alignment horizontal="center" vertical="center" wrapText="1"/>
      <protection/>
    </xf>
    <xf numFmtId="9" fontId="2" fillId="0" borderId="12"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1" fontId="2" fillId="33" borderId="20" xfId="0" applyNumberFormat="1" applyFont="1" applyFill="1" applyBorder="1" applyAlignment="1">
      <alignment vertical="center" wrapText="1"/>
    </xf>
    <xf numFmtId="1" fontId="2" fillId="33" borderId="13" xfId="0" applyNumberFormat="1" applyFont="1" applyFill="1" applyBorder="1" applyAlignment="1">
      <alignment vertical="center" wrapText="1"/>
    </xf>
    <xf numFmtId="0" fontId="1" fillId="35" borderId="27" xfId="0" applyFont="1" applyFill="1" applyBorder="1" applyAlignment="1">
      <alignment horizontal="left" vertical="center" wrapText="1"/>
    </xf>
    <xf numFmtId="0" fontId="7" fillId="35" borderId="19" xfId="0" applyFont="1" applyFill="1" applyBorder="1" applyAlignment="1">
      <alignment horizontal="center"/>
    </xf>
    <xf numFmtId="10" fontId="2" fillId="33" borderId="12" xfId="0" applyNumberFormat="1" applyFont="1" applyFill="1" applyBorder="1" applyAlignment="1">
      <alignment horizontal="center" vertical="center" wrapText="1"/>
    </xf>
    <xf numFmtId="167" fontId="2" fillId="0" borderId="10" xfId="49" applyFont="1" applyFill="1" applyBorder="1" applyAlignment="1">
      <alignment horizontal="center" vertical="center" wrapText="1"/>
    </xf>
    <xf numFmtId="9" fontId="2" fillId="0" borderId="13" xfId="68" applyFont="1" applyFill="1" applyBorder="1" applyAlignment="1" applyProtection="1">
      <alignment horizontal="center" vertical="center" wrapText="1"/>
      <protection/>
    </xf>
    <xf numFmtId="10" fontId="2" fillId="0" borderId="14" xfId="0" applyNumberFormat="1" applyFont="1" applyFill="1" applyBorder="1" applyAlignment="1">
      <alignment horizontal="center" vertical="center" wrapText="1"/>
    </xf>
    <xf numFmtId="16" fontId="2" fillId="0" borderId="10" xfId="0" applyNumberFormat="1" applyFont="1" applyFill="1" applyBorder="1" applyAlignment="1" applyProtection="1">
      <alignment horizontal="center" vertical="center" wrapText="1"/>
      <protection/>
    </xf>
    <xf numFmtId="9" fontId="2" fillId="0" borderId="12" xfId="68" applyFont="1" applyBorder="1" applyAlignment="1">
      <alignment horizontal="center" vertical="center" wrapText="1"/>
    </xf>
    <xf numFmtId="0" fontId="2" fillId="33" borderId="23" xfId="0" applyFont="1" applyFill="1" applyBorder="1" applyAlignment="1">
      <alignment vertical="center" wrapText="1"/>
    </xf>
    <xf numFmtId="1" fontId="2" fillId="33" borderId="20" xfId="0" applyNumberFormat="1" applyFont="1" applyFill="1" applyBorder="1" applyAlignment="1">
      <alignment horizontal="center" vertical="center" wrapText="1"/>
    </xf>
    <xf numFmtId="9" fontId="2" fillId="33" borderId="20" xfId="68" applyFont="1" applyFill="1" applyBorder="1" applyAlignment="1">
      <alignment horizontal="center" vertical="center" wrapText="1"/>
    </xf>
    <xf numFmtId="1" fontId="2" fillId="33" borderId="12"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3" fontId="1" fillId="37" borderId="10" xfId="65" applyNumberFormat="1" applyFont="1" applyFill="1" applyBorder="1" applyAlignment="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0" fillId="35" borderId="19" xfId="0" applyFill="1" applyBorder="1" applyAlignment="1">
      <alignment/>
    </xf>
    <xf numFmtId="0" fontId="2" fillId="0" borderId="14" xfId="0" applyFont="1" applyBorder="1" applyAlignment="1">
      <alignment horizontal="center" vertical="center" wrapText="1"/>
    </xf>
    <xf numFmtId="0" fontId="1" fillId="16" borderId="14" xfId="0" applyFont="1" applyFill="1" applyBorder="1" applyAlignment="1">
      <alignment/>
    </xf>
    <xf numFmtId="0" fontId="1" fillId="35" borderId="12" xfId="0" applyFont="1" applyFill="1" applyBorder="1" applyAlignment="1">
      <alignment vertical="center" wrapText="1"/>
    </xf>
    <xf numFmtId="0" fontId="2" fillId="0" borderId="23" xfId="0" applyFont="1" applyBorder="1" applyAlignment="1">
      <alignment vertical="center" wrapText="1"/>
    </xf>
    <xf numFmtId="0" fontId="0" fillId="33" borderId="14" xfId="0" applyFill="1" applyBorder="1" applyAlignment="1">
      <alignment/>
    </xf>
    <xf numFmtId="0" fontId="0" fillId="0" borderId="10" xfId="0" applyBorder="1" applyAlignment="1">
      <alignment/>
    </xf>
    <xf numFmtId="0" fontId="7" fillId="35" borderId="28" xfId="0" applyFont="1" applyFill="1" applyBorder="1" applyAlignment="1">
      <alignment/>
    </xf>
    <xf numFmtId="0" fontId="7" fillId="35" borderId="0" xfId="0" applyFont="1" applyFill="1" applyAlignment="1">
      <alignment/>
    </xf>
    <xf numFmtId="0" fontId="7" fillId="10" borderId="0" xfId="0" applyFont="1" applyFill="1" applyAlignment="1">
      <alignment/>
    </xf>
    <xf numFmtId="0" fontId="0" fillId="33" borderId="12" xfId="0" applyFill="1" applyBorder="1" applyAlignment="1">
      <alignment/>
    </xf>
    <xf numFmtId="0" fontId="0" fillId="33" borderId="20" xfId="0" applyFill="1" applyBorder="1" applyAlignment="1">
      <alignment/>
    </xf>
    <xf numFmtId="0" fontId="0" fillId="33" borderId="13" xfId="0" applyFill="1" applyBorder="1" applyAlignment="1">
      <alignment/>
    </xf>
    <xf numFmtId="0" fontId="2" fillId="0" borderId="24" xfId="65" applyFont="1" applyFill="1" applyBorder="1" applyAlignment="1">
      <alignment horizontal="center" vertical="center" wrapText="1"/>
      <protection/>
    </xf>
    <xf numFmtId="0" fontId="2" fillId="33" borderId="27" xfId="0" applyFont="1" applyFill="1" applyBorder="1" applyAlignment="1">
      <alignment vertical="center" wrapText="1"/>
    </xf>
    <xf numFmtId="0" fontId="2" fillId="0" borderId="18" xfId="0" applyFont="1" applyFill="1" applyBorder="1" applyAlignment="1">
      <alignment horizontal="center" vertical="center" wrapText="1"/>
    </xf>
    <xf numFmtId="9" fontId="1" fillId="18" borderId="18" xfId="0" applyNumberFormat="1" applyFont="1" applyFill="1" applyBorder="1" applyAlignment="1">
      <alignment horizontal="center" vertical="center" wrapText="1"/>
    </xf>
    <xf numFmtId="10" fontId="2" fillId="41" borderId="18" xfId="0" applyNumberFormat="1" applyFont="1" applyFill="1" applyBorder="1" applyAlignment="1">
      <alignment horizontal="center" vertical="center" wrapText="1"/>
    </xf>
    <xf numFmtId="0" fontId="2" fillId="33" borderId="29" xfId="0" applyFont="1" applyFill="1" applyBorder="1" applyAlignment="1">
      <alignment vertical="center" wrapText="1"/>
    </xf>
    <xf numFmtId="0" fontId="2" fillId="33" borderId="30" xfId="0" applyFont="1" applyFill="1" applyBorder="1" applyAlignment="1">
      <alignment vertical="center" wrapText="1"/>
    </xf>
    <xf numFmtId="166" fontId="2" fillId="33" borderId="27" xfId="56" applyFont="1" applyFill="1" applyBorder="1" applyAlignment="1">
      <alignment vertical="center" wrapText="1"/>
    </xf>
    <xf numFmtId="166" fontId="2" fillId="33" borderId="30" xfId="56" applyFont="1" applyFill="1" applyBorder="1" applyAlignment="1">
      <alignment vertical="center" wrapText="1"/>
    </xf>
    <xf numFmtId="0" fontId="2" fillId="0" borderId="10" xfId="0" applyFont="1" applyBorder="1" applyAlignment="1">
      <alignment/>
    </xf>
    <xf numFmtId="0" fontId="2" fillId="0" borderId="17" xfId="0" applyFont="1" applyFill="1" applyBorder="1" applyAlignment="1">
      <alignment vertical="center" wrapText="1"/>
    </xf>
    <xf numFmtId="0" fontId="2" fillId="33" borderId="12" xfId="0" applyFont="1" applyFill="1" applyBorder="1" applyAlignment="1">
      <alignment/>
    </xf>
    <xf numFmtId="0" fontId="2" fillId="33" borderId="13" xfId="0" applyFont="1" applyFill="1" applyBorder="1" applyAlignment="1">
      <alignment/>
    </xf>
    <xf numFmtId="0" fontId="2" fillId="0" borderId="24" xfId="0" applyFont="1" applyFill="1" applyBorder="1" applyAlignment="1">
      <alignment horizontal="center" vertical="center" wrapText="1"/>
    </xf>
    <xf numFmtId="166" fontId="2" fillId="33" borderId="27" xfId="54" applyFont="1" applyFill="1" applyBorder="1" applyAlignment="1">
      <alignment vertical="center" wrapText="1"/>
    </xf>
    <xf numFmtId="166" fontId="2" fillId="33" borderId="29" xfId="54" applyFont="1" applyFill="1" applyBorder="1" applyAlignment="1">
      <alignment vertical="center" wrapText="1"/>
    </xf>
    <xf numFmtId="0" fontId="2" fillId="0" borderId="18" xfId="0" applyFont="1" applyFill="1" applyBorder="1" applyAlignment="1">
      <alignment vertical="center" wrapText="1"/>
    </xf>
    <xf numFmtId="166" fontId="2" fillId="33" borderId="29" xfId="56" applyFont="1" applyFill="1" applyBorder="1" applyAlignment="1">
      <alignment vertical="center" wrapText="1"/>
    </xf>
    <xf numFmtId="0" fontId="2" fillId="33" borderId="20" xfId="0" applyFont="1" applyFill="1" applyBorder="1" applyAlignment="1">
      <alignment/>
    </xf>
    <xf numFmtId="0" fontId="2" fillId="0" borderId="18" xfId="0" applyFont="1" applyBorder="1" applyAlignment="1">
      <alignment horizontal="center" vertical="center" wrapText="1"/>
    </xf>
    <xf numFmtId="10" fontId="2" fillId="0" borderId="18" xfId="0" applyNumberFormat="1" applyFont="1" applyFill="1" applyBorder="1" applyAlignment="1">
      <alignment horizontal="center" vertical="center" wrapText="1"/>
    </xf>
    <xf numFmtId="0" fontId="1" fillId="37" borderId="0" xfId="0" applyFont="1" applyFill="1" applyAlignment="1">
      <alignment vertical="center" wrapText="1"/>
    </xf>
    <xf numFmtId="0" fontId="1" fillId="18" borderId="0" xfId="0" applyFont="1" applyFill="1" applyAlignment="1">
      <alignment vertical="center" wrapText="1"/>
    </xf>
    <xf numFmtId="10" fontId="2" fillId="33" borderId="20" xfId="0" applyNumberFormat="1" applyFont="1" applyFill="1" applyBorder="1" applyAlignment="1">
      <alignment horizontal="center" vertical="center" wrapText="1"/>
    </xf>
    <xf numFmtId="10" fontId="2" fillId="0" borderId="20" xfId="0" applyNumberFormat="1" applyFont="1" applyFill="1" applyBorder="1" applyAlignment="1">
      <alignment horizontal="center" vertical="center" wrapText="1"/>
    </xf>
    <xf numFmtId="167" fontId="2" fillId="0" borderId="13" xfId="49" applyFont="1" applyFill="1" applyBorder="1" applyAlignment="1">
      <alignment horizontal="center" vertical="center" wrapText="1"/>
    </xf>
    <xf numFmtId="166" fontId="2" fillId="33" borderId="30" xfId="54" applyFont="1" applyFill="1" applyBorder="1" applyAlignment="1">
      <alignment vertical="center" wrapText="1"/>
    </xf>
    <xf numFmtId="166" fontId="2" fillId="0" borderId="27" xfId="54" applyFont="1" applyFill="1" applyBorder="1" applyAlignment="1">
      <alignment vertical="center" wrapText="1"/>
    </xf>
    <xf numFmtId="9" fontId="2" fillId="33" borderId="18" xfId="0" applyNumberFormat="1" applyFont="1" applyFill="1" applyBorder="1" applyAlignment="1">
      <alignment horizontal="center" vertical="center" wrapText="1"/>
    </xf>
    <xf numFmtId="0" fontId="2" fillId="33" borderId="10" xfId="0" applyFont="1" applyFill="1" applyBorder="1" applyAlignment="1">
      <alignment/>
    </xf>
    <xf numFmtId="0" fontId="1" fillId="36" borderId="14" xfId="0" applyFont="1" applyFill="1" applyBorder="1" applyAlignment="1">
      <alignment horizontal="center" vertical="center" wrapText="1"/>
    </xf>
    <xf numFmtId="0" fontId="2" fillId="0" borderId="12" xfId="0" applyFont="1" applyBorder="1" applyAlignment="1">
      <alignment horizontal="center" wrapText="1"/>
    </xf>
    <xf numFmtId="3" fontId="1" fillId="38" borderId="10" xfId="65" applyNumberFormat="1" applyFont="1" applyFill="1" applyBorder="1" applyAlignment="1">
      <alignment horizontal="center" vertical="center" wrapText="1"/>
      <protection/>
    </xf>
    <xf numFmtId="0" fontId="2" fillId="0" borderId="14" xfId="0" applyFont="1" applyBorder="1" applyAlignment="1">
      <alignment horizontal="center" wrapText="1"/>
    </xf>
    <xf numFmtId="0" fontId="2" fillId="33" borderId="10" xfId="0" applyFont="1" applyFill="1" applyBorder="1" applyAlignment="1">
      <alignment horizontal="center" wrapText="1"/>
    </xf>
    <xf numFmtId="0" fontId="1" fillId="38" borderId="0" xfId="0" applyFont="1" applyFill="1" applyAlignment="1">
      <alignment vertical="center" wrapText="1"/>
    </xf>
    <xf numFmtId="0" fontId="1" fillId="36" borderId="0" xfId="0" applyFont="1" applyFill="1" applyAlignment="1">
      <alignment vertical="center" wrapText="1"/>
    </xf>
    <xf numFmtId="166" fontId="1" fillId="41" borderId="10" xfId="0" applyNumberFormat="1" applyFont="1" applyFill="1" applyBorder="1" applyAlignment="1">
      <alignment horizontal="center" vertical="center" wrapText="1"/>
    </xf>
    <xf numFmtId="0" fontId="2" fillId="38" borderId="10" xfId="0" applyFont="1" applyFill="1" applyBorder="1" applyAlignment="1">
      <alignment/>
    </xf>
    <xf numFmtId="0" fontId="2" fillId="38" borderId="10" xfId="0" applyFont="1" applyFill="1" applyBorder="1" applyAlignment="1">
      <alignment horizontal="center"/>
    </xf>
    <xf numFmtId="0" fontId="1" fillId="38" borderId="10" xfId="0" applyFont="1" applyFill="1" applyBorder="1" applyAlignment="1">
      <alignment/>
    </xf>
    <xf numFmtId="44" fontId="1" fillId="38" borderId="10" xfId="0" applyNumberFormat="1" applyFont="1" applyFill="1" applyBorder="1" applyAlignment="1">
      <alignment/>
    </xf>
    <xf numFmtId="0" fontId="2" fillId="38" borderId="20" xfId="0" applyNumberFormat="1" applyFont="1" applyFill="1" applyBorder="1" applyAlignment="1" applyProtection="1">
      <alignment vertical="center" wrapText="1"/>
      <protection/>
    </xf>
    <xf numFmtId="0" fontId="2" fillId="38" borderId="12" xfId="0" applyFont="1" applyFill="1" applyBorder="1" applyAlignment="1">
      <alignment vertical="center" wrapText="1"/>
    </xf>
    <xf numFmtId="9" fontId="2" fillId="38" borderId="10" xfId="0" applyNumberFormat="1" applyFont="1" applyFill="1" applyBorder="1" applyAlignment="1">
      <alignment horizontal="center" vertical="center" wrapText="1"/>
    </xf>
    <xf numFmtId="9" fontId="2" fillId="38" borderId="12" xfId="0" applyNumberFormat="1" applyFont="1" applyFill="1" applyBorder="1" applyAlignment="1">
      <alignment horizontal="center" vertical="center" wrapText="1"/>
    </xf>
    <xf numFmtId="10" fontId="2" fillId="38" borderId="27" xfId="0" applyNumberFormat="1" applyFont="1" applyFill="1" applyBorder="1" applyAlignment="1">
      <alignment horizontal="center" vertical="center" wrapText="1"/>
    </xf>
    <xf numFmtId="0" fontId="2" fillId="38" borderId="20" xfId="0" applyFont="1" applyFill="1" applyBorder="1" applyAlignment="1">
      <alignment vertical="center" wrapText="1"/>
    </xf>
    <xf numFmtId="0" fontId="2" fillId="38" borderId="13" xfId="0" applyFont="1" applyFill="1" applyBorder="1" applyAlignment="1">
      <alignment vertical="center" wrapText="1"/>
    </xf>
    <xf numFmtId="0" fontId="2" fillId="38" borderId="17" xfId="0" applyFont="1" applyFill="1" applyBorder="1" applyAlignment="1">
      <alignment horizontal="center" vertical="center" wrapText="1"/>
    </xf>
    <xf numFmtId="0" fontId="2" fillId="38" borderId="24" xfId="0" applyFont="1" applyFill="1" applyBorder="1" applyAlignment="1">
      <alignment horizontal="center" vertical="center" wrapText="1"/>
    </xf>
    <xf numFmtId="166" fontId="2" fillId="38" borderId="29" xfId="54" applyFont="1" applyFill="1" applyBorder="1" applyAlignment="1">
      <alignment vertical="center" wrapText="1"/>
    </xf>
    <xf numFmtId="166" fontId="1" fillId="38" borderId="20" xfId="54" applyFont="1" applyFill="1" applyBorder="1" applyAlignment="1">
      <alignment vertical="center" wrapText="1"/>
    </xf>
    <xf numFmtId="0" fontId="49" fillId="38" borderId="20" xfId="0" applyFont="1" applyFill="1" applyBorder="1" applyAlignment="1">
      <alignment vertical="center" wrapText="1"/>
    </xf>
    <xf numFmtId="1" fontId="2" fillId="38" borderId="20" xfId="0" applyNumberFormat="1" applyFont="1" applyFill="1" applyBorder="1" applyAlignment="1" applyProtection="1">
      <alignment horizontal="center" vertical="center" wrapText="1"/>
      <protection/>
    </xf>
    <xf numFmtId="1" fontId="2" fillId="38" borderId="20" xfId="0" applyNumberFormat="1" applyFont="1" applyFill="1" applyBorder="1" applyAlignment="1">
      <alignment horizontal="center" vertical="center" wrapText="1"/>
    </xf>
    <xf numFmtId="0" fontId="2" fillId="38" borderId="23" xfId="65" applyFont="1" applyFill="1" applyBorder="1" applyAlignment="1">
      <alignment horizontal="center" vertical="center" wrapText="1"/>
      <protection/>
    </xf>
    <xf numFmtId="166" fontId="2" fillId="38" borderId="27" xfId="56" applyFont="1" applyFill="1" applyBorder="1" applyAlignment="1">
      <alignment vertical="center" wrapText="1"/>
    </xf>
    <xf numFmtId="166" fontId="1" fillId="38" borderId="10" xfId="56" applyFont="1" applyFill="1" applyBorder="1" applyAlignment="1">
      <alignment vertical="center" wrapText="1"/>
    </xf>
    <xf numFmtId="0" fontId="1" fillId="0" borderId="0" xfId="0" applyFont="1" applyBorder="1" applyAlignment="1">
      <alignment vertical="center"/>
    </xf>
    <xf numFmtId="166" fontId="1" fillId="39" borderId="10" xfId="56" applyFont="1" applyFill="1" applyBorder="1" applyAlignment="1">
      <alignment horizontal="center" vertical="center"/>
    </xf>
    <xf numFmtId="0" fontId="0" fillId="38" borderId="10" xfId="0" applyFill="1" applyBorder="1" applyAlignment="1">
      <alignment/>
    </xf>
    <xf numFmtId="0" fontId="7" fillId="38" borderId="10" xfId="0" applyFont="1" applyFill="1" applyBorder="1" applyAlignment="1">
      <alignment/>
    </xf>
    <xf numFmtId="44" fontId="7" fillId="38" borderId="10" xfId="0" applyNumberFormat="1" applyFont="1" applyFill="1" applyBorder="1" applyAlignment="1">
      <alignment/>
    </xf>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9" fontId="2" fillId="33" borderId="10" xfId="65" applyNumberFormat="1" applyFont="1" applyFill="1" applyBorder="1" applyAlignment="1" applyProtection="1">
      <alignment vertical="center" wrapText="1"/>
      <protection/>
    </xf>
    <xf numFmtId="0" fontId="49" fillId="33"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81" fontId="49" fillId="33" borderId="12" xfId="0" applyNumberFormat="1" applyFont="1" applyFill="1" applyBorder="1" applyAlignment="1">
      <alignment horizontal="center" vertical="center" wrapText="1"/>
    </xf>
    <xf numFmtId="181" fontId="6" fillId="34" borderId="10" xfId="63" applyNumberFormat="1" applyFont="1" applyFill="1" applyBorder="1" applyAlignment="1" applyProtection="1">
      <alignment horizontal="center" vertical="center" wrapText="1"/>
      <protection locked="0"/>
    </xf>
    <xf numFmtId="173" fontId="6" fillId="0" borderId="10" xfId="0" applyNumberFormat="1" applyFont="1" applyBorder="1" applyAlignment="1">
      <alignment horizontal="center" vertical="center" wrapText="1"/>
    </xf>
    <xf numFmtId="181" fontId="6" fillId="0" borderId="10" xfId="0" applyNumberFormat="1" applyFont="1" applyBorder="1" applyAlignment="1">
      <alignment horizontal="center" vertical="center" wrapText="1"/>
    </xf>
    <xf numFmtId="181" fontId="6" fillId="0" borderId="13" xfId="0" applyNumberFormat="1" applyFont="1" applyBorder="1" applyAlignment="1">
      <alignment horizontal="center" vertical="center" wrapText="1"/>
    </xf>
    <xf numFmtId="181" fontId="2" fillId="0" borderId="10" xfId="0" applyNumberFormat="1" applyFont="1" applyFill="1" applyBorder="1" applyAlignment="1" applyProtection="1">
      <alignment horizontal="center" vertical="center" wrapText="1"/>
      <protection/>
    </xf>
    <xf numFmtId="181" fontId="6" fillId="0" borderId="12" xfId="0" applyNumberFormat="1" applyFont="1" applyBorder="1" applyAlignment="1">
      <alignment horizontal="center" vertical="center" wrapText="1"/>
    </xf>
    <xf numFmtId="181" fontId="2" fillId="33" borderId="10" xfId="0" applyNumberFormat="1" applyFont="1" applyFill="1" applyBorder="1" applyAlignment="1" applyProtection="1">
      <alignment horizontal="center" vertical="center" wrapText="1"/>
      <protection/>
    </xf>
    <xf numFmtId="173" fontId="2" fillId="33" borderId="12" xfId="0" applyNumberFormat="1" applyFont="1" applyFill="1" applyBorder="1" applyAlignment="1">
      <alignment horizontal="center" vertical="center" wrapText="1"/>
    </xf>
    <xf numFmtId="173" fontId="6" fillId="0" borderId="10" xfId="0" applyNumberFormat="1" applyFont="1" applyFill="1" applyBorder="1" applyAlignment="1">
      <alignment horizontal="center" vertical="center" wrapText="1"/>
    </xf>
    <xf numFmtId="173" fontId="2" fillId="0" borderId="10" xfId="0" applyNumberFormat="1" applyFont="1" applyFill="1" applyBorder="1" applyAlignment="1" applyProtection="1">
      <alignment horizontal="center" vertical="center" wrapText="1"/>
      <protection/>
    </xf>
    <xf numFmtId="173" fontId="49" fillId="33" borderId="12"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181" fontId="2" fillId="33" borderId="12" xfId="0" applyNumberFormat="1" applyFont="1" applyFill="1" applyBorder="1" applyAlignment="1" applyProtection="1">
      <alignment horizontal="center" vertical="center" wrapText="1"/>
      <protection/>
    </xf>
    <xf numFmtId="173" fontId="2" fillId="33" borderId="12" xfId="0" applyNumberFormat="1" applyFont="1" applyFill="1" applyBorder="1" applyAlignment="1" applyProtection="1">
      <alignment horizontal="center" vertical="center" wrapText="1"/>
      <protection/>
    </xf>
    <xf numFmtId="173" fontId="2" fillId="33" borderId="20" xfId="0" applyNumberFormat="1" applyFont="1" applyFill="1" applyBorder="1" applyAlignment="1" applyProtection="1">
      <alignment horizontal="center" vertical="center" wrapText="1"/>
      <protection/>
    </xf>
    <xf numFmtId="173" fontId="2" fillId="33" borderId="13" xfId="0" applyNumberFormat="1" applyFont="1" applyFill="1" applyBorder="1" applyAlignment="1" applyProtection="1">
      <alignment horizontal="center" vertical="center" wrapText="1"/>
      <protection/>
    </xf>
    <xf numFmtId="173" fontId="2" fillId="33" borderId="13" xfId="0" applyNumberFormat="1" applyFont="1" applyFill="1" applyBorder="1" applyAlignment="1">
      <alignment horizontal="center" vertical="center" wrapText="1"/>
    </xf>
    <xf numFmtId="181" fontId="2" fillId="0" borderId="12"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1" fontId="2" fillId="0" borderId="13" xfId="0" applyNumberFormat="1" applyFont="1" applyFill="1" applyBorder="1" applyAlignment="1" applyProtection="1">
      <alignment vertical="center" wrapText="1"/>
      <protection/>
    </xf>
    <xf numFmtId="181" fontId="2" fillId="0" borderId="12" xfId="0" applyNumberFormat="1" applyFont="1" applyFill="1" applyBorder="1" applyAlignment="1" applyProtection="1">
      <alignment horizontal="center" vertical="center" wrapText="1"/>
      <protection/>
    </xf>
    <xf numFmtId="181" fontId="2" fillId="33" borderId="20" xfId="0" applyNumberFormat="1" applyFont="1" applyFill="1" applyBorder="1" applyAlignment="1" applyProtection="1">
      <alignment horizontal="center" vertical="center" wrapText="1"/>
      <protection/>
    </xf>
    <xf numFmtId="181" fontId="2" fillId="33" borderId="13" xfId="0" applyNumberFormat="1" applyFont="1" applyFill="1" applyBorder="1" applyAlignment="1" applyProtection="1">
      <alignment horizontal="center" vertical="center" wrapText="1"/>
      <protection/>
    </xf>
    <xf numFmtId="198" fontId="2" fillId="33" borderId="12" xfId="0" applyNumberFormat="1" applyFont="1" applyFill="1" applyBorder="1" applyAlignment="1" applyProtection="1">
      <alignment horizontal="center" vertical="center" wrapText="1"/>
      <protection/>
    </xf>
    <xf numFmtId="181" fontId="2" fillId="33" borderId="12" xfId="0" applyNumberFormat="1" applyFont="1" applyFill="1" applyBorder="1" applyAlignment="1">
      <alignment horizontal="center" vertical="center" wrapText="1"/>
    </xf>
    <xf numFmtId="181" fontId="2" fillId="33" borderId="13" xfId="0" applyNumberFormat="1" applyFont="1" applyFill="1" applyBorder="1" applyAlignment="1">
      <alignment horizontal="center" vertical="center" wrapText="1"/>
    </xf>
    <xf numFmtId="173" fontId="2" fillId="33" borderId="20" xfId="0" applyNumberFormat="1" applyFont="1" applyFill="1" applyBorder="1" applyAlignment="1" applyProtection="1">
      <alignment vertical="center" wrapText="1"/>
      <protection/>
    </xf>
    <xf numFmtId="173" fontId="2" fillId="33" borderId="13" xfId="0" applyNumberFormat="1" applyFont="1" applyFill="1" applyBorder="1" applyAlignment="1" applyProtection="1">
      <alignment vertical="center" wrapText="1"/>
      <protection/>
    </xf>
    <xf numFmtId="198" fontId="2" fillId="33" borderId="20" xfId="0" applyNumberFormat="1" applyFont="1" applyFill="1" applyBorder="1" applyAlignment="1" applyProtection="1">
      <alignment horizontal="center" vertical="center" wrapText="1"/>
      <protection/>
    </xf>
    <xf numFmtId="198" fontId="2" fillId="33" borderId="13" xfId="0" applyNumberFormat="1" applyFont="1" applyFill="1" applyBorder="1" applyAlignment="1" applyProtection="1">
      <alignment horizontal="center" vertical="center" wrapText="1"/>
      <protection/>
    </xf>
    <xf numFmtId="0" fontId="1" fillId="18" borderId="10" xfId="0" applyNumberFormat="1" applyFont="1" applyFill="1" applyBorder="1" applyAlignment="1" applyProtection="1">
      <alignment vertical="center" wrapText="1"/>
      <protection/>
    </xf>
    <xf numFmtId="2" fontId="2" fillId="0" borderId="12" xfId="0" applyNumberFormat="1" applyFont="1" applyFill="1" applyBorder="1" applyAlignment="1">
      <alignment horizontal="center" vertical="center" wrapText="1"/>
    </xf>
    <xf numFmtId="181" fontId="2" fillId="33" borderId="10" xfId="0" applyNumberFormat="1" applyFont="1" applyFill="1" applyBorder="1" applyAlignment="1">
      <alignment horizontal="center" vertical="center" wrapText="1"/>
    </xf>
    <xf numFmtId="2" fontId="2" fillId="33" borderId="10" xfId="0" applyNumberFormat="1" applyFont="1" applyFill="1" applyBorder="1" applyAlignment="1" applyProtection="1">
      <alignment horizontal="center" vertical="center" wrapText="1"/>
      <protection/>
    </xf>
    <xf numFmtId="191" fontId="2" fillId="33" borderId="12" xfId="0" applyNumberFormat="1" applyFont="1" applyFill="1" applyBorder="1" applyAlignment="1">
      <alignment horizontal="center" vertical="center" wrapText="1"/>
    </xf>
    <xf numFmtId="191" fontId="2" fillId="0" borderId="10" xfId="49" applyNumberFormat="1" applyFont="1" applyFill="1" applyBorder="1" applyAlignment="1" applyProtection="1">
      <alignment horizontal="center" vertical="center" wrapText="1"/>
      <protection/>
    </xf>
    <xf numFmtId="173" fontId="2"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181" fontId="2" fillId="33" borderId="20" xfId="0" applyNumberFormat="1" applyFont="1" applyFill="1" applyBorder="1" applyAlignment="1">
      <alignment horizontal="center" vertical="center" wrapText="1"/>
    </xf>
    <xf numFmtId="2" fontId="2" fillId="0" borderId="10" xfId="0" applyNumberFormat="1" applyFont="1" applyFill="1" applyBorder="1" applyAlignment="1" applyProtection="1">
      <alignment horizontal="center" vertical="center" wrapText="1"/>
      <protection/>
    </xf>
    <xf numFmtId="0" fontId="49" fillId="33" borderId="12" xfId="0" applyFont="1" applyFill="1" applyBorder="1" applyAlignment="1">
      <alignment horizontal="center" wrapText="1"/>
    </xf>
    <xf numFmtId="0" fontId="49" fillId="33" borderId="13" xfId="0" applyFont="1" applyFill="1" applyBorder="1" applyAlignment="1">
      <alignment horizontal="center" wrapText="1"/>
    </xf>
    <xf numFmtId="3" fontId="1" fillId="37" borderId="10" xfId="65" applyNumberFormat="1" applyFont="1" applyFill="1" applyBorder="1" applyAlignment="1">
      <alignment horizontal="center" vertical="center" wrapText="1"/>
      <protection/>
    </xf>
    <xf numFmtId="166" fontId="2" fillId="0" borderId="13" xfId="54" applyFont="1" applyFill="1" applyBorder="1" applyAlignment="1" applyProtection="1">
      <alignment horizontal="center" vertical="center" wrapText="1"/>
      <protection/>
    </xf>
    <xf numFmtId="166" fontId="2" fillId="0" borderId="20" xfId="54" applyFont="1" applyFill="1" applyBorder="1" applyAlignment="1">
      <alignment horizontal="center" vertical="center" wrapText="1"/>
    </xf>
    <xf numFmtId="166" fontId="2" fillId="0" borderId="14" xfId="54" applyFont="1" applyFill="1" applyBorder="1" applyAlignment="1">
      <alignment horizontal="center" vertical="center" wrapText="1"/>
    </xf>
    <xf numFmtId="166" fontId="2" fillId="0" borderId="17" xfId="54" applyFont="1" applyFill="1" applyBorder="1" applyAlignment="1">
      <alignment horizontal="center" vertical="center" wrapText="1"/>
    </xf>
    <xf numFmtId="166" fontId="2" fillId="0" borderId="23" xfId="54" applyFont="1" applyFill="1" applyBorder="1" applyAlignment="1">
      <alignment horizontal="center" vertical="center" wrapText="1"/>
    </xf>
    <xf numFmtId="166" fontId="2" fillId="0" borderId="24" xfId="54" applyFont="1" applyFill="1" applyBorder="1" applyAlignment="1">
      <alignment horizontal="center" vertical="center" wrapText="1"/>
    </xf>
    <xf numFmtId="166" fontId="2" fillId="33" borderId="10" xfId="54" applyFont="1" applyFill="1" applyBorder="1" applyAlignment="1">
      <alignment vertical="center" wrapText="1"/>
    </xf>
    <xf numFmtId="166" fontId="2" fillId="0" borderId="13"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166" fontId="2" fillId="0" borderId="14" xfId="0" applyNumberFormat="1" applyFont="1" applyFill="1" applyBorder="1" applyAlignment="1" applyProtection="1">
      <alignment horizontal="center" vertical="center" wrapText="1"/>
      <protection/>
    </xf>
    <xf numFmtId="0" fontId="7" fillId="35" borderId="19" xfId="0" applyFont="1" applyFill="1" applyBorder="1" applyAlignment="1">
      <alignment horizontal="center"/>
    </xf>
    <xf numFmtId="0" fontId="49"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13" fontId="2" fillId="0" borderId="10" xfId="68" applyNumberFormat="1" applyFont="1" applyFill="1" applyBorder="1" applyAlignment="1">
      <alignment horizontal="center" vertical="center" wrapText="1"/>
    </xf>
    <xf numFmtId="0" fontId="7" fillId="0" borderId="0" xfId="0" applyFont="1" applyAlignment="1">
      <alignment horizontal="center"/>
    </xf>
    <xf numFmtId="0" fontId="9" fillId="0" borderId="0" xfId="0" applyFont="1" applyAlignment="1">
      <alignment horizontal="left"/>
    </xf>
    <xf numFmtId="0" fontId="7" fillId="35" borderId="28" xfId="0" applyFont="1" applyFill="1" applyBorder="1" applyAlignment="1">
      <alignment horizontal="center"/>
    </xf>
    <xf numFmtId="0" fontId="7" fillId="35" borderId="31" xfId="0" applyFont="1" applyFill="1" applyBorder="1" applyAlignment="1">
      <alignment horizontal="center"/>
    </xf>
    <xf numFmtId="0" fontId="7" fillId="35" borderId="19" xfId="0" applyFont="1" applyFill="1" applyBorder="1" applyAlignment="1">
      <alignment horizontal="center"/>
    </xf>
    <xf numFmtId="0" fontId="9" fillId="0" borderId="0" xfId="0" applyNumberFormat="1" applyFont="1" applyAlignment="1">
      <alignment horizontal="left" vertical="justify" wrapText="1"/>
    </xf>
    <xf numFmtId="0" fontId="9" fillId="0" borderId="0" xfId="0" applyFont="1" applyAlignment="1">
      <alignment horizontal="left" vertical="justify" wrapText="1"/>
    </xf>
    <xf numFmtId="0" fontId="1" fillId="18" borderId="0" xfId="0" applyFont="1" applyFill="1" applyAlignment="1">
      <alignment horizontal="center" vertical="center" wrapText="1"/>
    </xf>
    <xf numFmtId="0" fontId="1" fillId="0" borderId="0" xfId="0" applyFont="1" applyBorder="1" applyAlignment="1">
      <alignment horizontal="left" vertical="center" wrapText="1"/>
    </xf>
    <xf numFmtId="0" fontId="1" fillId="37" borderId="15"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0" borderId="0" xfId="0" applyFont="1" applyAlignment="1">
      <alignment horizontal="center" vertical="center" wrapText="1"/>
    </xf>
    <xf numFmtId="0" fontId="1" fillId="37" borderId="0" xfId="0" applyFont="1" applyFill="1" applyAlignment="1">
      <alignment horizontal="center" vertical="center" wrapText="1"/>
    </xf>
    <xf numFmtId="0" fontId="1" fillId="37" borderId="32" xfId="0" applyFont="1" applyFill="1" applyBorder="1" applyAlignment="1">
      <alignment horizontal="center" vertical="center" wrapText="1"/>
    </xf>
    <xf numFmtId="0" fontId="1" fillId="37" borderId="13" xfId="0" applyFont="1" applyFill="1" applyBorder="1" applyAlignment="1">
      <alignment horizontal="center" vertical="center" wrapText="1"/>
    </xf>
    <xf numFmtId="0" fontId="1" fillId="37" borderId="16" xfId="65" applyFont="1" applyFill="1" applyBorder="1" applyAlignment="1">
      <alignment horizontal="center" vertical="center" wrapText="1"/>
      <protection/>
    </xf>
    <xf numFmtId="0" fontId="1" fillId="37" borderId="10" xfId="65" applyFont="1" applyFill="1" applyBorder="1" applyAlignment="1">
      <alignment horizontal="center" vertical="center" wrapText="1"/>
      <protection/>
    </xf>
    <xf numFmtId="0" fontId="1" fillId="37" borderId="32" xfId="65" applyFont="1" applyFill="1" applyBorder="1" applyAlignment="1">
      <alignment horizontal="center" vertical="center" wrapText="1"/>
      <protection/>
    </xf>
    <xf numFmtId="0" fontId="1" fillId="37" borderId="13" xfId="65" applyFont="1" applyFill="1" applyBorder="1" applyAlignment="1">
      <alignment horizontal="center" vertical="center" wrapText="1"/>
      <protection/>
    </xf>
    <xf numFmtId="0" fontId="1" fillId="37" borderId="16" xfId="65" applyNumberFormat="1" applyFont="1" applyFill="1" applyBorder="1" applyAlignment="1">
      <alignment horizontal="center" vertical="center" wrapText="1"/>
      <protection/>
    </xf>
    <xf numFmtId="0" fontId="1" fillId="37" borderId="10" xfId="65" applyNumberFormat="1" applyFont="1" applyFill="1" applyBorder="1" applyAlignment="1">
      <alignment horizontal="center" vertical="center" wrapText="1"/>
      <protection/>
    </xf>
    <xf numFmtId="3" fontId="1" fillId="37" borderId="16" xfId="65" applyNumberFormat="1" applyFont="1" applyFill="1" applyBorder="1" applyAlignment="1">
      <alignment horizontal="center" vertical="center" wrapText="1"/>
      <protection/>
    </xf>
    <xf numFmtId="3" fontId="1" fillId="37" borderId="10" xfId="65" applyNumberFormat="1" applyFont="1" applyFill="1" applyBorder="1" applyAlignment="1">
      <alignment horizontal="center" vertical="center" wrapText="1"/>
      <protection/>
    </xf>
    <xf numFmtId="0" fontId="1" fillId="37" borderId="12" xfId="65" applyFont="1" applyFill="1" applyBorder="1" applyAlignment="1">
      <alignment horizontal="center" vertical="center" wrapText="1"/>
      <protection/>
    </xf>
    <xf numFmtId="0" fontId="1" fillId="37"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1" fillId="37" borderId="33" xfId="65" applyFont="1" applyFill="1" applyBorder="1" applyAlignment="1">
      <alignment horizontal="center" vertical="center" wrapText="1"/>
      <protection/>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1" fillId="36" borderId="0" xfId="0" applyFont="1" applyFill="1" applyAlignment="1">
      <alignment horizontal="center" vertical="center" wrapText="1"/>
    </xf>
    <xf numFmtId="0" fontId="1" fillId="38" borderId="32" xfId="0" applyFont="1" applyFill="1" applyBorder="1" applyAlignment="1">
      <alignment horizontal="center" vertical="center" wrapText="1"/>
    </xf>
    <xf numFmtId="0" fontId="1" fillId="38" borderId="13" xfId="0" applyFont="1" applyFill="1" applyBorder="1" applyAlignment="1">
      <alignment horizontal="center" vertical="center" wrapText="1"/>
    </xf>
    <xf numFmtId="3" fontId="1" fillId="38" borderId="32" xfId="0" applyNumberFormat="1" applyFont="1" applyFill="1" applyBorder="1" applyAlignment="1">
      <alignment horizontal="center" vertical="center" wrapText="1"/>
    </xf>
    <xf numFmtId="3" fontId="1" fillId="38" borderId="13" xfId="0" applyNumberFormat="1" applyFont="1" applyFill="1" applyBorder="1" applyAlignment="1">
      <alignment horizontal="center" vertical="center" wrapText="1"/>
    </xf>
    <xf numFmtId="0" fontId="1" fillId="38" borderId="0" xfId="0" applyFont="1" applyFill="1" applyAlignment="1">
      <alignment horizontal="center" vertical="center" wrapText="1"/>
    </xf>
    <xf numFmtId="0" fontId="1" fillId="38" borderId="32" xfId="65" applyFont="1" applyFill="1" applyBorder="1" applyAlignment="1">
      <alignment horizontal="center" vertical="center" wrapText="1"/>
      <protection/>
    </xf>
    <xf numFmtId="0" fontId="1" fillId="38" borderId="13" xfId="65" applyFont="1" applyFill="1" applyBorder="1" applyAlignment="1">
      <alignment horizontal="center" vertical="center" wrapText="1"/>
      <protection/>
    </xf>
    <xf numFmtId="3" fontId="1" fillId="38" borderId="16" xfId="65" applyNumberFormat="1" applyFont="1" applyFill="1" applyBorder="1" applyAlignment="1">
      <alignment horizontal="center" vertical="center" wrapText="1"/>
      <protection/>
    </xf>
    <xf numFmtId="0" fontId="1" fillId="38" borderId="28" xfId="0" applyFont="1" applyFill="1" applyBorder="1" applyAlignment="1">
      <alignment horizontal="center" vertical="center" wrapText="1"/>
    </xf>
    <xf numFmtId="0" fontId="1" fillId="38" borderId="31" xfId="0" applyFont="1" applyFill="1" applyBorder="1" applyAlignment="1">
      <alignment horizontal="center" vertical="center" wrapText="1"/>
    </xf>
    <xf numFmtId="0" fontId="1" fillId="38" borderId="1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8" borderId="34" xfId="0" applyFont="1" applyFill="1" applyBorder="1" applyAlignment="1">
      <alignment horizontal="center" vertical="center" wrapText="1"/>
    </xf>
    <xf numFmtId="0" fontId="1" fillId="38" borderId="35" xfId="0" applyFont="1" applyFill="1" applyBorder="1" applyAlignment="1">
      <alignment horizontal="center" vertical="center" wrapText="1"/>
    </xf>
    <xf numFmtId="0" fontId="1" fillId="37" borderId="32" xfId="65" applyNumberFormat="1" applyFont="1" applyFill="1" applyBorder="1" applyAlignment="1">
      <alignment horizontal="center" vertical="center" wrapText="1"/>
      <protection/>
    </xf>
    <xf numFmtId="0" fontId="1" fillId="37" borderId="13" xfId="65" applyNumberFormat="1" applyFont="1" applyFill="1" applyBorder="1" applyAlignment="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Moneda 2" xfId="56"/>
    <cellStyle name="Moneda 3" xfId="57"/>
    <cellStyle name="Neutral" xfId="58"/>
    <cellStyle name="Normal 10" xfId="59"/>
    <cellStyle name="Normal 11" xfId="60"/>
    <cellStyle name="Normal 12" xfId="61"/>
    <cellStyle name="Normal 15" xfId="62"/>
    <cellStyle name="Normal 2" xfId="63"/>
    <cellStyle name="Normal 3" xfId="64"/>
    <cellStyle name="Normal 4" xfId="65"/>
    <cellStyle name="Normal 5" xfId="66"/>
    <cellStyle name="Notas" xfId="67"/>
    <cellStyle name="Percent" xfId="68"/>
    <cellStyle name="Porcentaje 2" xfId="69"/>
    <cellStyle name="Porcentaje 3" xfId="70"/>
    <cellStyle name="Porcentaje 4"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yrlegu\Downloads\Plan%20Indicativo%202012-2015%20Norbe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DO"/>
    </sheetNames>
    <sheetDataSet>
      <sheetData sheetId="0">
        <row r="7">
          <cell r="AK7">
            <v>0.03956666666666667</v>
          </cell>
        </row>
        <row r="9">
          <cell r="AK9">
            <v>0.00013333333333333334</v>
          </cell>
        </row>
        <row r="10">
          <cell r="AK10">
            <v>0.0031000000000000003</v>
          </cell>
        </row>
        <row r="11">
          <cell r="AK11">
            <v>0.004</v>
          </cell>
        </row>
        <row r="19">
          <cell r="AK19">
            <v>0.008900000000000002</v>
          </cell>
        </row>
        <row r="24">
          <cell r="AK24">
            <v>0.00294</v>
          </cell>
        </row>
        <row r="26">
          <cell r="AK26">
            <v>0.09198</v>
          </cell>
        </row>
        <row r="27">
          <cell r="AK27">
            <v>0.00254</v>
          </cell>
        </row>
        <row r="28">
          <cell r="AK28">
            <v>0.001</v>
          </cell>
        </row>
        <row r="29">
          <cell r="AK29">
            <v>0.00054</v>
          </cell>
        </row>
        <row r="30">
          <cell r="AK30">
            <v>0.0009</v>
          </cell>
        </row>
        <row r="34">
          <cell r="AK34">
            <v>0.015840000000000003</v>
          </cell>
        </row>
        <row r="35">
          <cell r="AK35">
            <v>0.005600000000000001</v>
          </cell>
        </row>
        <row r="36">
          <cell r="AK36">
            <v>0.009680000000000001</v>
          </cell>
        </row>
        <row r="38">
          <cell r="AK38">
            <v>0.00536</v>
          </cell>
        </row>
        <row r="39">
          <cell r="AK39">
            <v>0.014079999999999999</v>
          </cell>
        </row>
        <row r="41">
          <cell r="AK41">
            <v>0.021560000000000003</v>
          </cell>
        </row>
        <row r="46">
          <cell r="AK46">
            <v>0.011439999999999999</v>
          </cell>
        </row>
        <row r="47">
          <cell r="AK47">
            <v>0.01532</v>
          </cell>
        </row>
        <row r="48">
          <cell r="AK48">
            <v>0.007720000000000001</v>
          </cell>
        </row>
        <row r="52">
          <cell r="AK52">
            <v>0.05335</v>
          </cell>
        </row>
        <row r="53">
          <cell r="AK53">
            <v>0.0358</v>
          </cell>
        </row>
        <row r="56">
          <cell r="AK56">
            <v>0.007066666666666667</v>
          </cell>
        </row>
        <row r="58">
          <cell r="AK58">
            <v>0.03913333333333333</v>
          </cell>
        </row>
        <row r="59">
          <cell r="AK59">
            <v>0.0051</v>
          </cell>
        </row>
        <row r="60">
          <cell r="AK60">
            <v>0.012933333333333333</v>
          </cell>
        </row>
        <row r="61">
          <cell r="AK61">
            <v>0.013766666666666667</v>
          </cell>
        </row>
        <row r="62">
          <cell r="AK62">
            <v>0.004533333333333334</v>
          </cell>
        </row>
        <row r="63">
          <cell r="AK63">
            <v>0.002266666666666667</v>
          </cell>
        </row>
        <row r="66">
          <cell r="AK66">
            <v>0.07454</v>
          </cell>
        </row>
        <row r="69">
          <cell r="AK69">
            <v>0.005260000000000001</v>
          </cell>
        </row>
        <row r="70">
          <cell r="AK70">
            <v>0.00872</v>
          </cell>
        </row>
        <row r="71">
          <cell r="AK71">
            <v>0.0051600000000000005</v>
          </cell>
        </row>
        <row r="79">
          <cell r="AK79">
            <v>0.036</v>
          </cell>
        </row>
        <row r="80">
          <cell r="AK80">
            <v>0.0305</v>
          </cell>
        </row>
        <row r="81">
          <cell r="AK81">
            <v>0.0055000000000000005</v>
          </cell>
        </row>
        <row r="89">
          <cell r="AK89">
            <v>0.0004</v>
          </cell>
        </row>
        <row r="93">
          <cell r="AK93">
            <v>0.00095</v>
          </cell>
        </row>
        <row r="95">
          <cell r="AK95">
            <v>0.022699999999999998</v>
          </cell>
        </row>
        <row r="97">
          <cell r="AK97">
            <v>0.01915</v>
          </cell>
        </row>
        <row r="99">
          <cell r="AK99">
            <v>0.012750000000000001</v>
          </cell>
        </row>
        <row r="100">
          <cell r="AK100">
            <v>0.00025</v>
          </cell>
        </row>
        <row r="101">
          <cell r="AK101">
            <v>0.0002</v>
          </cell>
        </row>
        <row r="104">
          <cell r="AK104">
            <v>0.00256</v>
          </cell>
        </row>
        <row r="107">
          <cell r="AK107">
            <v>0.001</v>
          </cell>
        </row>
        <row r="112">
          <cell r="AK112">
            <v>0.0016800000000000003</v>
          </cell>
        </row>
        <row r="113">
          <cell r="AK113">
            <v>0.0016800000000000003</v>
          </cell>
        </row>
        <row r="114">
          <cell r="AK114">
            <v>0.0016800000000000003</v>
          </cell>
        </row>
        <row r="115">
          <cell r="AK115">
            <v>0.0017200000000000002</v>
          </cell>
        </row>
        <row r="116">
          <cell r="AK116">
            <v>0.00016</v>
          </cell>
        </row>
        <row r="117">
          <cell r="AK117">
            <v>0.00016</v>
          </cell>
        </row>
        <row r="118">
          <cell r="AK118">
            <v>0.0008400000000000001</v>
          </cell>
        </row>
        <row r="125">
          <cell r="AK125">
            <v>0.010920000000000001</v>
          </cell>
        </row>
        <row r="126">
          <cell r="AK126">
            <v>0</v>
          </cell>
        </row>
        <row r="135">
          <cell r="AK135">
            <v>0.00024000000000000003</v>
          </cell>
        </row>
        <row r="140">
          <cell r="AK140">
            <v>0.0018</v>
          </cell>
        </row>
        <row r="157">
          <cell r="AK157">
            <v>0.0023599999999999997</v>
          </cell>
        </row>
        <row r="159">
          <cell r="AK159">
            <v>0</v>
          </cell>
        </row>
        <row r="160">
          <cell r="AK160">
            <v>0</v>
          </cell>
        </row>
        <row r="161">
          <cell r="AK161">
            <v>0</v>
          </cell>
        </row>
        <row r="162">
          <cell r="AK162">
            <v>0</v>
          </cell>
        </row>
        <row r="163">
          <cell r="AK163">
            <v>0.00036</v>
          </cell>
        </row>
        <row r="164">
          <cell r="AK164">
            <v>0</v>
          </cell>
        </row>
        <row r="165">
          <cell r="AK165">
            <v>0.06376</v>
          </cell>
        </row>
        <row r="167">
          <cell r="AK167">
            <v>0.033</v>
          </cell>
        </row>
        <row r="176">
          <cell r="AK176">
            <v>0.067</v>
          </cell>
        </row>
        <row r="178">
          <cell r="AK178">
            <v>0.1</v>
          </cell>
        </row>
        <row r="181">
          <cell r="AK181">
            <v>0.1</v>
          </cell>
        </row>
        <row r="186">
          <cell r="AK186">
            <v>0.025840000000000002</v>
          </cell>
        </row>
        <row r="187">
          <cell r="AK187">
            <v>0.0168</v>
          </cell>
        </row>
        <row r="189">
          <cell r="AK189">
            <v>0.03530769230769231</v>
          </cell>
        </row>
        <row r="191">
          <cell r="AK191">
            <v>0.02107692307692308</v>
          </cell>
        </row>
        <row r="194">
          <cell r="AK194">
            <v>0.015538461538461541</v>
          </cell>
        </row>
        <row r="195">
          <cell r="AK195">
            <v>0.015</v>
          </cell>
        </row>
        <row r="198">
          <cell r="AK198">
            <v>0.005538461538461538</v>
          </cell>
        </row>
        <row r="201">
          <cell r="AK201">
            <v>0.013200000000000002</v>
          </cell>
        </row>
        <row r="203">
          <cell r="AK203">
            <v>0.010800000000000002</v>
          </cell>
        </row>
        <row r="204">
          <cell r="AK204">
            <v>0.0016</v>
          </cell>
        </row>
        <row r="207">
          <cell r="AK207">
            <v>0.0016800000000000003</v>
          </cell>
        </row>
        <row r="213">
          <cell r="AK213">
            <v>0.012640000000000002</v>
          </cell>
        </row>
        <row r="214">
          <cell r="AK214">
            <v>0.0388</v>
          </cell>
        </row>
        <row r="220">
          <cell r="AK220">
            <v>0.1</v>
          </cell>
        </row>
        <row r="223">
          <cell r="AK223">
            <v>0.0125</v>
          </cell>
        </row>
        <row r="224">
          <cell r="AK224">
            <v>0.028499999999999998</v>
          </cell>
        </row>
        <row r="225">
          <cell r="AK225">
            <v>0.0589</v>
          </cell>
        </row>
        <row r="227">
          <cell r="AK227">
            <v>0.1</v>
          </cell>
        </row>
        <row r="229">
          <cell r="AK229">
            <v>0.1</v>
          </cell>
        </row>
        <row r="231">
          <cell r="AK231">
            <v>0.1</v>
          </cell>
        </row>
        <row r="234">
          <cell r="AK234">
            <v>0.06765957446808511</v>
          </cell>
        </row>
        <row r="235">
          <cell r="AK235">
            <v>0.0174468085106383</v>
          </cell>
        </row>
        <row r="236">
          <cell r="AK236">
            <v>0.015035460992907802</v>
          </cell>
        </row>
        <row r="238">
          <cell r="AK238">
            <v>0.0005714285714285716</v>
          </cell>
        </row>
        <row r="239">
          <cell r="AK239">
            <v>0.025142857142857147</v>
          </cell>
        </row>
        <row r="240">
          <cell r="AK240">
            <v>0.004714285714285715</v>
          </cell>
        </row>
        <row r="241">
          <cell r="AK241">
            <v>0.004428571428571429</v>
          </cell>
        </row>
        <row r="242">
          <cell r="AK242">
            <v>0.022000000000000002</v>
          </cell>
        </row>
        <row r="243">
          <cell r="AK243">
            <v>0.009714285714285717</v>
          </cell>
        </row>
        <row r="245">
          <cell r="AK245">
            <v>0.03257142857142858</v>
          </cell>
        </row>
        <row r="247">
          <cell r="AK247">
            <v>0.1</v>
          </cell>
        </row>
        <row r="249">
          <cell r="AK249">
            <v>0.1</v>
          </cell>
        </row>
        <row r="252">
          <cell r="AK252">
            <v>0.0009600000000000001</v>
          </cell>
        </row>
        <row r="253">
          <cell r="AK253">
            <v>0.01976</v>
          </cell>
        </row>
        <row r="254">
          <cell r="AK254">
            <v>0.006540000000000001</v>
          </cell>
        </row>
        <row r="255">
          <cell r="AK255">
            <v>0.0335</v>
          </cell>
        </row>
        <row r="256">
          <cell r="AK256">
            <v>0.01154</v>
          </cell>
        </row>
        <row r="257">
          <cell r="AK257">
            <v>0.010640000000000002</v>
          </cell>
        </row>
        <row r="258">
          <cell r="AK258">
            <v>0.017060000000000002</v>
          </cell>
        </row>
        <row r="260">
          <cell r="AK260">
            <v>0.09900000000000002</v>
          </cell>
        </row>
        <row r="263">
          <cell r="AK263">
            <v>0.08166666666666668</v>
          </cell>
        </row>
        <row r="267">
          <cell r="AK267">
            <v>0.03538461538461538</v>
          </cell>
        </row>
        <row r="269">
          <cell r="AK269">
            <v>0.036</v>
          </cell>
        </row>
        <row r="273">
          <cell r="AK273">
            <v>0.033</v>
          </cell>
        </row>
        <row r="277">
          <cell r="AK277">
            <v>0.04413333333333334</v>
          </cell>
        </row>
        <row r="278">
          <cell r="AK278">
            <v>0.030933333333333337</v>
          </cell>
        </row>
        <row r="288">
          <cell r="AK288">
            <v>0.0337</v>
          </cell>
        </row>
        <row r="290">
          <cell r="AK290">
            <v>0.00135</v>
          </cell>
        </row>
        <row r="291">
          <cell r="AK291">
            <v>0.013450000000000002</v>
          </cell>
        </row>
        <row r="292">
          <cell r="AK292">
            <v>0.0147</v>
          </cell>
        </row>
        <row r="293">
          <cell r="AK293">
            <v>0.01765</v>
          </cell>
        </row>
        <row r="296">
          <cell r="AK296">
            <v>0.0302</v>
          </cell>
        </row>
        <row r="297">
          <cell r="AK297">
            <v>0.0012000000000000001</v>
          </cell>
        </row>
        <row r="298">
          <cell r="AK298">
            <v>0.012</v>
          </cell>
        </row>
        <row r="299">
          <cell r="AK299">
            <v>0.0024000000000000002</v>
          </cell>
        </row>
        <row r="300">
          <cell r="AK300">
            <v>0.0241</v>
          </cell>
        </row>
        <row r="301">
          <cell r="AK301">
            <v>0.006</v>
          </cell>
        </row>
        <row r="302">
          <cell r="AK302">
            <v>0.0241</v>
          </cell>
        </row>
        <row r="306">
          <cell r="AK306">
            <v>0.0019</v>
          </cell>
        </row>
        <row r="307">
          <cell r="AK307">
            <v>0.0073</v>
          </cell>
        </row>
        <row r="308">
          <cell r="AK308">
            <v>0.0089</v>
          </cell>
        </row>
        <row r="316">
          <cell r="AK316">
            <v>0.013800000000000002</v>
          </cell>
        </row>
        <row r="320">
          <cell r="AK320">
            <v>0.005600000000000001</v>
          </cell>
        </row>
        <row r="321">
          <cell r="AK321">
            <v>0.0021000000000000003</v>
          </cell>
        </row>
        <row r="322">
          <cell r="AK322">
            <v>0.006500000000000001</v>
          </cell>
        </row>
        <row r="323">
          <cell r="AK323">
            <v>0.006200000000000001</v>
          </cell>
        </row>
        <row r="324">
          <cell r="AK324">
            <v>0.0032</v>
          </cell>
        </row>
        <row r="332">
          <cell r="AK332">
            <v>0.008960000000000001</v>
          </cell>
        </row>
        <row r="333">
          <cell r="AK333">
            <v>0.0031600000000000005</v>
          </cell>
        </row>
        <row r="334">
          <cell r="AK334">
            <v>0.02672</v>
          </cell>
        </row>
        <row r="335">
          <cell r="AK335">
            <v>0.0031600000000000005</v>
          </cell>
        </row>
        <row r="340">
          <cell r="AK340">
            <v>0.0052</v>
          </cell>
        </row>
        <row r="342">
          <cell r="AK342">
            <v>0.0016</v>
          </cell>
        </row>
        <row r="343">
          <cell r="AK343">
            <v>0.025</v>
          </cell>
        </row>
        <row r="344">
          <cell r="AK344">
            <v>0.006200000000000001</v>
          </cell>
        </row>
        <row r="346">
          <cell r="AK346">
            <v>0.0005</v>
          </cell>
        </row>
        <row r="348">
          <cell r="AK348">
            <v>0.00030000000000000003</v>
          </cell>
        </row>
        <row r="350">
          <cell r="AK350">
            <v>0.0036</v>
          </cell>
        </row>
        <row r="361">
          <cell r="AK361">
            <v>0.0007000000000000001</v>
          </cell>
        </row>
        <row r="362">
          <cell r="AK362">
            <v>0.00030000000000000003</v>
          </cell>
        </row>
        <row r="363">
          <cell r="AK363">
            <v>0.0013</v>
          </cell>
        </row>
        <row r="372">
          <cell r="AK372">
            <v>0.0027</v>
          </cell>
        </row>
        <row r="385">
          <cell r="AK385">
            <v>0.0026</v>
          </cell>
        </row>
        <row r="386">
          <cell r="AK386">
            <v>0.001</v>
          </cell>
        </row>
        <row r="391">
          <cell r="AK391">
            <v>0.0292</v>
          </cell>
        </row>
        <row r="392">
          <cell r="AK392">
            <v>0.012</v>
          </cell>
        </row>
        <row r="393">
          <cell r="AK393">
            <v>0.0034000000000000002</v>
          </cell>
        </row>
        <row r="394">
          <cell r="AK394">
            <v>0.0024000000000000002</v>
          </cell>
        </row>
        <row r="397">
          <cell r="AK397">
            <v>0.0054</v>
          </cell>
        </row>
        <row r="399">
          <cell r="AK399">
            <v>0.0058000000000000005</v>
          </cell>
        </row>
        <row r="400">
          <cell r="AK400">
            <v>0.005000000000000001</v>
          </cell>
        </row>
        <row r="407">
          <cell r="AK407">
            <v>0.003</v>
          </cell>
        </row>
        <row r="408">
          <cell r="AK408">
            <v>0.004</v>
          </cell>
        </row>
        <row r="411">
          <cell r="AK411">
            <v>0.0036</v>
          </cell>
        </row>
        <row r="415">
          <cell r="AK415">
            <v>0.036</v>
          </cell>
        </row>
        <row r="416">
          <cell r="AK416">
            <v>0.010000000000000002</v>
          </cell>
        </row>
        <row r="418">
          <cell r="AK418">
            <v>0.0344</v>
          </cell>
        </row>
        <row r="420">
          <cell r="AK420">
            <v>0.0016</v>
          </cell>
        </row>
        <row r="421">
          <cell r="AK421">
            <v>0.03</v>
          </cell>
        </row>
        <row r="425">
          <cell r="AK425">
            <v>0.0003533333333333333</v>
          </cell>
        </row>
        <row r="426">
          <cell r="AK426">
            <v>0.000905</v>
          </cell>
        </row>
        <row r="435">
          <cell r="AK435">
            <v>0.005575</v>
          </cell>
        </row>
        <row r="439">
          <cell r="AK439">
            <v>0.012333333333333335</v>
          </cell>
        </row>
        <row r="440">
          <cell r="AK440">
            <v>0.020166666666666666</v>
          </cell>
        </row>
        <row r="444">
          <cell r="AK444">
            <v>0.035333333333333335</v>
          </cell>
        </row>
        <row r="445">
          <cell r="AK445">
            <v>0.002</v>
          </cell>
        </row>
        <row r="449">
          <cell r="AK449">
            <v>0.011666666666666665</v>
          </cell>
        </row>
        <row r="454">
          <cell r="AK454">
            <v>0.006666666666666667</v>
          </cell>
        </row>
        <row r="455">
          <cell r="AK455">
            <v>0.0016666666666666668</v>
          </cell>
        </row>
        <row r="456">
          <cell r="AK456">
            <v>0.0013333333333333335</v>
          </cell>
        </row>
        <row r="461">
          <cell r="AK461">
            <v>0.027000000000000003</v>
          </cell>
        </row>
        <row r="466">
          <cell r="AK466">
            <v>0.002</v>
          </cell>
        </row>
        <row r="467">
          <cell r="AK467">
            <v>0.05</v>
          </cell>
        </row>
        <row r="468">
          <cell r="AK468">
            <v>0.009</v>
          </cell>
        </row>
        <row r="469">
          <cell r="AK469">
            <v>0</v>
          </cell>
        </row>
        <row r="474">
          <cell r="AK474">
            <v>0.002</v>
          </cell>
        </row>
        <row r="478">
          <cell r="AK478">
            <v>0.001</v>
          </cell>
        </row>
        <row r="480">
          <cell r="AK480">
            <v>0.001</v>
          </cell>
        </row>
        <row r="482">
          <cell r="AK482">
            <v>0.0055000000000000005</v>
          </cell>
        </row>
        <row r="484">
          <cell r="AK484">
            <v>0.0076</v>
          </cell>
        </row>
        <row r="486">
          <cell r="AK486">
            <v>0.0029000000000000002</v>
          </cell>
        </row>
        <row r="487">
          <cell r="AK487">
            <v>0.016800000000000002</v>
          </cell>
        </row>
        <row r="488">
          <cell r="AK488">
            <v>0.0006000000000000001</v>
          </cell>
        </row>
        <row r="490">
          <cell r="AK490">
            <v>0.0727</v>
          </cell>
        </row>
        <row r="491">
          <cell r="AK491">
            <v>0.0212</v>
          </cell>
        </row>
        <row r="504">
          <cell r="AK504">
            <v>0.0004</v>
          </cell>
        </row>
        <row r="512">
          <cell r="AK512">
            <v>0.0045</v>
          </cell>
        </row>
        <row r="513">
          <cell r="AK513">
            <v>0.0015</v>
          </cell>
        </row>
        <row r="514">
          <cell r="AK514">
            <v>0.0005</v>
          </cell>
        </row>
        <row r="517">
          <cell r="AK517">
            <v>0.0005</v>
          </cell>
        </row>
        <row r="518">
          <cell r="AK518">
            <v>0.002</v>
          </cell>
        </row>
        <row r="522">
          <cell r="AK522">
            <v>0.004050000000000001</v>
          </cell>
        </row>
        <row r="523">
          <cell r="AK523">
            <v>0.00655</v>
          </cell>
        </row>
        <row r="525">
          <cell r="AK525">
            <v>0.0037</v>
          </cell>
        </row>
        <row r="526">
          <cell r="AK526">
            <v>0.023499999999999997</v>
          </cell>
        </row>
        <row r="529">
          <cell r="AK529">
            <v>0.016050000000000002</v>
          </cell>
        </row>
        <row r="530">
          <cell r="AK530">
            <v>0.01205</v>
          </cell>
        </row>
        <row r="531">
          <cell r="AK531">
            <v>0.022400000000000003</v>
          </cell>
        </row>
        <row r="533">
          <cell r="AK533">
            <v>0.053000000000000005</v>
          </cell>
        </row>
        <row r="534">
          <cell r="AK534">
            <v>0.017499999999999998</v>
          </cell>
        </row>
        <row r="535">
          <cell r="AK535">
            <v>0.008</v>
          </cell>
        </row>
        <row r="536">
          <cell r="AK536">
            <v>0.021500000000000002</v>
          </cell>
        </row>
        <row r="538">
          <cell r="AK538">
            <v>0.013750000000000002</v>
          </cell>
        </row>
        <row r="539">
          <cell r="AK539">
            <v>0.006900000000000001</v>
          </cell>
        </row>
        <row r="541">
          <cell r="AK541">
            <v>0.0091</v>
          </cell>
        </row>
        <row r="542">
          <cell r="AK542">
            <v>0.01195</v>
          </cell>
        </row>
        <row r="543">
          <cell r="AK543">
            <v>0.006900000000000001</v>
          </cell>
        </row>
        <row r="544">
          <cell r="AK544">
            <v>0.011899999999999999</v>
          </cell>
        </row>
        <row r="546">
          <cell r="AK546">
            <v>0.0052</v>
          </cell>
        </row>
        <row r="547">
          <cell r="AK547">
            <v>0.0014500000000000001</v>
          </cell>
        </row>
        <row r="548">
          <cell r="AK548">
            <v>0.006850000000000001</v>
          </cell>
        </row>
        <row r="549">
          <cell r="AK549">
            <v>0.0052</v>
          </cell>
        </row>
        <row r="556">
          <cell r="AK556">
            <v>0.006666666666666667</v>
          </cell>
        </row>
        <row r="557">
          <cell r="AK557">
            <v>0.006666666666666667</v>
          </cell>
        </row>
        <row r="558">
          <cell r="AK558">
            <v>0.006666666666666667</v>
          </cell>
        </row>
        <row r="559">
          <cell r="AK559">
            <v>0.006666666666666667</v>
          </cell>
        </row>
        <row r="561">
          <cell r="AK561">
            <v>0.006666666666666667</v>
          </cell>
        </row>
        <row r="562">
          <cell r="AK562">
            <v>0.006666666666666667</v>
          </cell>
        </row>
        <row r="563">
          <cell r="AK563">
            <v>0.006666666666666667</v>
          </cell>
        </row>
        <row r="564">
          <cell r="AK564">
            <v>0.006666666666666667</v>
          </cell>
        </row>
        <row r="565">
          <cell r="AK565">
            <v>0.006666666666666667</v>
          </cell>
        </row>
        <row r="568">
          <cell r="AK568">
            <v>0.054700000000000006</v>
          </cell>
        </row>
        <row r="571">
          <cell r="AK571">
            <v>0.0151</v>
          </cell>
        </row>
        <row r="573">
          <cell r="AK573">
            <v>0.01</v>
          </cell>
        </row>
        <row r="574">
          <cell r="AK574">
            <v>0.01</v>
          </cell>
        </row>
        <row r="576">
          <cell r="AK576">
            <v>0.01</v>
          </cell>
        </row>
        <row r="577">
          <cell r="AK577">
            <v>0.01</v>
          </cell>
        </row>
        <row r="578">
          <cell r="AK578">
            <v>0.01</v>
          </cell>
        </row>
        <row r="582">
          <cell r="AK582">
            <v>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A128"/>
  <sheetViews>
    <sheetView tabSelected="1" zoomScalePageLayoutView="0" workbookViewId="0" topLeftCell="U98">
      <selection activeCell="AA113" sqref="AA113"/>
    </sheetView>
  </sheetViews>
  <sheetFormatPr defaultColWidth="11.421875" defaultRowHeight="12.75"/>
  <cols>
    <col min="1" max="1" width="23.57421875" style="0" customWidth="1"/>
    <col min="2" max="2" width="10.28125" style="0" customWidth="1"/>
    <col min="3" max="3" width="13.28125" style="0" customWidth="1"/>
    <col min="4" max="4" width="14.140625" style="0" customWidth="1"/>
    <col min="5" max="5" width="13.8515625" style="0" customWidth="1"/>
    <col min="6" max="6" width="11.00390625" style="0" customWidth="1"/>
    <col min="7" max="7" width="17.7109375" style="89" customWidth="1"/>
    <col min="8" max="8" width="9.8515625" style="89" bestFit="1" customWidth="1"/>
    <col min="9" max="9" width="30.7109375" style="89" customWidth="1"/>
    <col min="10" max="10" width="24.28125" style="89" customWidth="1"/>
    <col min="11" max="11" width="15.7109375" style="0" customWidth="1"/>
    <col min="12" max="12" width="17.7109375" style="0" customWidth="1"/>
    <col min="13" max="14" width="14.00390625" style="0" customWidth="1"/>
    <col min="15" max="16" width="22.28125" style="89" customWidth="1"/>
    <col min="17" max="17" width="20.421875" style="0" bestFit="1" customWidth="1"/>
    <col min="18" max="18" width="15.57421875" style="0" bestFit="1" customWidth="1"/>
    <col min="19" max="19" width="14.28125" style="0" customWidth="1"/>
    <col min="20" max="20" width="15.140625" style="0" bestFit="1" customWidth="1"/>
    <col min="21" max="21" width="15.57421875" style="0" bestFit="1" customWidth="1"/>
    <col min="22" max="26" width="14.28125" style="0" customWidth="1"/>
    <col min="27" max="27" width="21.421875" style="0" bestFit="1" customWidth="1"/>
    <col min="28" max="28" width="20.421875" style="89" bestFit="1" customWidth="1"/>
    <col min="29" max="29" width="22.140625" style="0" customWidth="1"/>
  </cols>
  <sheetData>
    <row r="1" spans="1:29" ht="12.75">
      <c r="A1" s="506" t="s">
        <v>5</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row>
    <row r="2" spans="1:28" ht="12.75">
      <c r="A2" s="506" t="s">
        <v>6</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row>
    <row r="3" spans="1:28" ht="12.75">
      <c r="A3" s="506"/>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row>
    <row r="4" spans="1:28" ht="12.75">
      <c r="A4" s="506" t="s">
        <v>39</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row>
    <row r="5" spans="1:28" ht="12.75">
      <c r="A5" s="506" t="s">
        <v>1834</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row>
    <row r="6" spans="7:27" ht="12.75">
      <c r="G6" s="22"/>
      <c r="H6" s="22"/>
      <c r="I6" s="22"/>
      <c r="J6" s="22"/>
      <c r="K6" s="22"/>
      <c r="L6" s="22"/>
      <c r="M6" s="22"/>
      <c r="N6" s="22"/>
      <c r="O6" s="22"/>
      <c r="P6" s="22"/>
      <c r="Q6" s="22"/>
      <c r="R6" s="22"/>
      <c r="S6" s="22"/>
      <c r="T6" s="22"/>
      <c r="U6" s="22"/>
      <c r="V6" s="22"/>
      <c r="W6" s="22"/>
      <c r="X6" s="22"/>
      <c r="Y6" s="22"/>
      <c r="Z6" s="22"/>
      <c r="AA6" s="22"/>
    </row>
    <row r="7" spans="1:53" ht="12.7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46"/>
      <c r="AE7" s="46"/>
      <c r="AF7" s="46"/>
      <c r="AG7" s="46"/>
      <c r="AH7" s="46"/>
      <c r="AI7" s="46"/>
      <c r="AJ7" s="46"/>
      <c r="AK7" s="46"/>
      <c r="AL7" s="46"/>
      <c r="AM7" s="46"/>
      <c r="AN7" s="46"/>
      <c r="AO7" s="46"/>
      <c r="AP7" s="46"/>
      <c r="AQ7" s="46"/>
      <c r="AR7" s="46"/>
      <c r="AS7" s="46"/>
      <c r="AT7" s="46"/>
      <c r="AU7" s="46"/>
      <c r="AV7" s="46"/>
      <c r="AW7" s="46"/>
      <c r="AX7" s="46"/>
      <c r="AY7" s="46"/>
      <c r="AZ7" s="46"/>
      <c r="BA7" s="46"/>
    </row>
    <row r="8" spans="1:29" ht="12.75">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row>
    <row r="10" spans="7:16" ht="12.75">
      <c r="G10" s="88"/>
      <c r="H10" s="88"/>
      <c r="I10" s="511"/>
      <c r="J10" s="511"/>
      <c r="K10" s="12"/>
      <c r="L10" s="12"/>
      <c r="M10" s="12"/>
      <c r="N10" s="12"/>
      <c r="O10" s="110"/>
      <c r="P10" s="110"/>
    </row>
    <row r="11" spans="1:16" ht="12.75">
      <c r="A11" s="13" t="s">
        <v>16</v>
      </c>
      <c r="B11" s="507" t="s">
        <v>1430</v>
      </c>
      <c r="C11" s="507"/>
      <c r="D11" s="507"/>
      <c r="E11" s="507"/>
      <c r="F11" s="507"/>
      <c r="G11" s="507"/>
      <c r="H11" s="86"/>
      <c r="I11" s="512"/>
      <c r="J11" s="512"/>
      <c r="K11" s="512"/>
      <c r="L11" s="512"/>
      <c r="M11" s="512"/>
      <c r="N11" s="512"/>
      <c r="O11" s="111"/>
      <c r="P11" s="111"/>
    </row>
    <row r="12" spans="7:27" ht="12.75">
      <c r="G12" s="86"/>
      <c r="H12" s="86"/>
      <c r="I12" s="86"/>
      <c r="J12" s="86"/>
      <c r="K12" s="12"/>
      <c r="L12" s="12"/>
      <c r="M12" s="12"/>
      <c r="N12" s="12"/>
      <c r="O12" s="110"/>
      <c r="P12" s="110"/>
      <c r="Q12" s="87"/>
      <c r="R12" s="87"/>
      <c r="S12" s="87"/>
      <c r="T12" s="87"/>
      <c r="U12" s="87"/>
      <c r="V12" s="87"/>
      <c r="W12" s="87"/>
      <c r="X12" s="87"/>
      <c r="Y12" s="87"/>
      <c r="Z12" s="87"/>
      <c r="AA12" s="99"/>
    </row>
    <row r="13" spans="7:9" ht="13.5" thickBot="1">
      <c r="G13" s="22"/>
      <c r="H13" s="22"/>
      <c r="I13" s="22"/>
    </row>
    <row r="14" spans="1:29" ht="12.75" customHeight="1">
      <c r="A14" s="78"/>
      <c r="B14" s="364"/>
      <c r="C14" s="79"/>
      <c r="D14" s="79"/>
      <c r="E14" s="79"/>
      <c r="F14" s="79"/>
      <c r="G14" s="85"/>
      <c r="H14" s="85"/>
      <c r="I14" s="85"/>
      <c r="J14" s="90"/>
      <c r="K14" s="371"/>
      <c r="L14" s="508" t="s">
        <v>4</v>
      </c>
      <c r="M14" s="509"/>
      <c r="N14" s="510"/>
      <c r="O14" s="104"/>
      <c r="P14" s="350"/>
      <c r="Q14" s="85"/>
      <c r="R14" s="508" t="s">
        <v>15</v>
      </c>
      <c r="S14" s="509"/>
      <c r="T14" s="509"/>
      <c r="U14" s="509"/>
      <c r="V14" s="509"/>
      <c r="W14" s="509"/>
      <c r="X14" s="509"/>
      <c r="Y14" s="509"/>
      <c r="Z14" s="510"/>
      <c r="AA14" s="80"/>
      <c r="AB14" s="85"/>
      <c r="AC14" s="85"/>
    </row>
    <row r="15" spans="1:29" ht="69.75" customHeight="1">
      <c r="A15" s="81" t="s">
        <v>9</v>
      </c>
      <c r="B15" s="81" t="s">
        <v>11</v>
      </c>
      <c r="C15" s="81" t="s">
        <v>0</v>
      </c>
      <c r="D15" s="81" t="s">
        <v>11</v>
      </c>
      <c r="E15" s="81" t="s">
        <v>13</v>
      </c>
      <c r="F15" s="81" t="s">
        <v>11</v>
      </c>
      <c r="G15" s="81" t="s">
        <v>17</v>
      </c>
      <c r="H15" s="81" t="s">
        <v>11</v>
      </c>
      <c r="I15" s="81" t="s">
        <v>18</v>
      </c>
      <c r="J15" s="81" t="s">
        <v>1417</v>
      </c>
      <c r="K15" s="81" t="s">
        <v>14</v>
      </c>
      <c r="L15" s="81" t="s">
        <v>1418</v>
      </c>
      <c r="M15" s="81" t="s">
        <v>19</v>
      </c>
      <c r="N15" s="81" t="s">
        <v>1411</v>
      </c>
      <c r="O15" s="81" t="s">
        <v>1412</v>
      </c>
      <c r="P15" s="81" t="s">
        <v>1413</v>
      </c>
      <c r="Q15" s="81" t="s">
        <v>27</v>
      </c>
      <c r="R15" s="81" t="s">
        <v>28</v>
      </c>
      <c r="S15" s="81" t="s">
        <v>8</v>
      </c>
      <c r="T15" s="81" t="s">
        <v>1</v>
      </c>
      <c r="U15" s="81" t="s">
        <v>7</v>
      </c>
      <c r="V15" s="81" t="s">
        <v>29</v>
      </c>
      <c r="W15" s="81" t="s">
        <v>2</v>
      </c>
      <c r="X15" s="81" t="s">
        <v>30</v>
      </c>
      <c r="Y15" s="81" t="s">
        <v>1414</v>
      </c>
      <c r="Z15" s="81" t="s">
        <v>31</v>
      </c>
      <c r="AA15" s="81" t="s">
        <v>1415</v>
      </c>
      <c r="AB15" s="81" t="s">
        <v>3</v>
      </c>
      <c r="AC15" s="81" t="s">
        <v>1416</v>
      </c>
    </row>
    <row r="16" spans="1:29" ht="409.5">
      <c r="A16" s="36" t="s">
        <v>40</v>
      </c>
      <c r="B16" s="365"/>
      <c r="C16" s="34" t="s">
        <v>41</v>
      </c>
      <c r="D16" s="34"/>
      <c r="E16" s="34" t="s">
        <v>42</v>
      </c>
      <c r="F16" s="34"/>
      <c r="G16" s="9" t="s">
        <v>43</v>
      </c>
      <c r="H16" s="9"/>
      <c r="I16" s="135" t="s">
        <v>44</v>
      </c>
      <c r="J16" s="9" t="s">
        <v>45</v>
      </c>
      <c r="K16" s="37" t="s">
        <v>940</v>
      </c>
      <c r="L16" s="37"/>
      <c r="M16" s="9">
        <v>8</v>
      </c>
      <c r="N16" s="9">
        <v>8</v>
      </c>
      <c r="O16" s="9" t="s">
        <v>939</v>
      </c>
      <c r="P16" s="9" t="s">
        <v>1796</v>
      </c>
      <c r="Q16" s="7"/>
      <c r="R16" s="7"/>
      <c r="S16" s="7"/>
      <c r="T16" s="7"/>
      <c r="U16" s="7"/>
      <c r="V16" s="7"/>
      <c r="W16" s="7"/>
      <c r="X16" s="7"/>
      <c r="Y16" s="7"/>
      <c r="Z16" s="7">
        <v>399852000</v>
      </c>
      <c r="AA16" s="6">
        <v>399852000</v>
      </c>
      <c r="AB16" s="135" t="s">
        <v>1350</v>
      </c>
      <c r="AC16" s="370"/>
    </row>
    <row r="17" spans="1:29" ht="12.75">
      <c r="A17" s="45" t="s">
        <v>10</v>
      </c>
      <c r="B17" s="197"/>
      <c r="C17" s="41"/>
      <c r="D17" s="41"/>
      <c r="E17" s="42"/>
      <c r="F17" s="42"/>
      <c r="G17" s="42"/>
      <c r="H17" s="42"/>
      <c r="I17" s="43"/>
      <c r="J17" s="43"/>
      <c r="K17" s="43"/>
      <c r="L17" s="43"/>
      <c r="M17" s="43"/>
      <c r="N17" s="43"/>
      <c r="O17" s="43"/>
      <c r="P17" s="43"/>
      <c r="Q17" s="44">
        <f>SUM(Q16)</f>
        <v>0</v>
      </c>
      <c r="R17" s="44"/>
      <c r="S17" s="44"/>
      <c r="T17" s="44"/>
      <c r="U17" s="44"/>
      <c r="V17" s="44"/>
      <c r="W17" s="44"/>
      <c r="X17" s="44"/>
      <c r="Y17" s="44"/>
      <c r="Z17" s="44"/>
      <c r="AA17" s="44">
        <f>SUM(AA16)</f>
        <v>399852000</v>
      </c>
      <c r="AB17" s="43"/>
      <c r="AC17" s="370"/>
    </row>
    <row r="18" spans="1:29" ht="78.75">
      <c r="A18" s="36" t="s">
        <v>40</v>
      </c>
      <c r="B18" s="365"/>
      <c r="C18" s="34" t="s">
        <v>41</v>
      </c>
      <c r="D18" s="34"/>
      <c r="E18" s="34" t="s">
        <v>46</v>
      </c>
      <c r="F18" s="34"/>
      <c r="G18" s="9"/>
      <c r="H18" s="9"/>
      <c r="I18" s="135" t="s">
        <v>47</v>
      </c>
      <c r="J18" s="9" t="s">
        <v>45</v>
      </c>
      <c r="K18" s="37"/>
      <c r="L18" s="37"/>
      <c r="M18" s="9"/>
      <c r="N18" s="9"/>
      <c r="O18" s="9" t="s">
        <v>1366</v>
      </c>
      <c r="P18" s="33" t="s">
        <v>1797</v>
      </c>
      <c r="Q18" s="7"/>
      <c r="R18" s="7"/>
      <c r="S18" s="7"/>
      <c r="T18" s="7"/>
      <c r="U18" s="7">
        <v>20000000</v>
      </c>
      <c r="V18" s="7"/>
      <c r="W18" s="7"/>
      <c r="X18" s="7"/>
      <c r="Y18" s="7"/>
      <c r="Z18" s="7"/>
      <c r="AA18" s="7">
        <v>20000000</v>
      </c>
      <c r="AB18" s="135" t="s">
        <v>1348</v>
      </c>
      <c r="AC18" s="370"/>
    </row>
    <row r="19" spans="1:29" ht="12.75">
      <c r="A19" s="45" t="s">
        <v>10</v>
      </c>
      <c r="B19" s="197"/>
      <c r="C19" s="41"/>
      <c r="D19" s="41"/>
      <c r="E19" s="42"/>
      <c r="F19" s="42"/>
      <c r="G19" s="42"/>
      <c r="H19" s="42"/>
      <c r="I19" s="43"/>
      <c r="J19" s="43"/>
      <c r="K19" s="43"/>
      <c r="L19" s="43"/>
      <c r="M19" s="43"/>
      <c r="N19" s="43"/>
      <c r="O19" s="43"/>
      <c r="P19" s="43"/>
      <c r="Q19" s="44">
        <f>SUM(Q18)</f>
        <v>0</v>
      </c>
      <c r="R19" s="44"/>
      <c r="S19" s="44"/>
      <c r="T19" s="44"/>
      <c r="U19" s="44"/>
      <c r="V19" s="44"/>
      <c r="W19" s="44"/>
      <c r="X19" s="44"/>
      <c r="Y19" s="44"/>
      <c r="Z19" s="44"/>
      <c r="AA19" s="44">
        <f>+AA18</f>
        <v>20000000</v>
      </c>
      <c r="AB19" s="43"/>
      <c r="AC19" s="43"/>
    </row>
    <row r="20" spans="1:29" ht="90" customHeight="1">
      <c r="A20" s="176"/>
      <c r="B20" s="298">
        <v>4</v>
      </c>
      <c r="C20" s="176"/>
      <c r="D20" s="298"/>
      <c r="E20" s="176" t="s">
        <v>150</v>
      </c>
      <c r="F20" s="298" t="s">
        <v>1452</v>
      </c>
      <c r="G20" s="176" t="s">
        <v>1453</v>
      </c>
      <c r="H20" s="298" t="s">
        <v>1454</v>
      </c>
      <c r="I20" s="299" t="s">
        <v>158</v>
      </c>
      <c r="J20" s="248" t="s">
        <v>159</v>
      </c>
      <c r="K20" s="248" t="s">
        <v>1270</v>
      </c>
      <c r="L20" s="446">
        <f>+'[1]CONSOLIDADO'!$AK$523</f>
        <v>0.00655</v>
      </c>
      <c r="M20" s="314">
        <v>0</v>
      </c>
      <c r="N20" s="314">
        <v>1</v>
      </c>
      <c r="O20" s="135" t="s">
        <v>1368</v>
      </c>
      <c r="P20" s="286" t="s">
        <v>1546</v>
      </c>
      <c r="Q20" s="175"/>
      <c r="R20" s="175"/>
      <c r="S20" s="175"/>
      <c r="T20" s="175"/>
      <c r="U20" s="175">
        <v>80500000</v>
      </c>
      <c r="V20" s="175"/>
      <c r="W20" s="175"/>
      <c r="X20" s="175"/>
      <c r="Y20" s="175"/>
      <c r="Z20" s="175"/>
      <c r="AA20" s="175">
        <v>80500000</v>
      </c>
      <c r="AB20" s="135" t="s">
        <v>1349</v>
      </c>
      <c r="AC20" s="370"/>
    </row>
    <row r="21" spans="1:29" ht="56.25">
      <c r="A21" s="179"/>
      <c r="B21" s="179"/>
      <c r="C21" s="179"/>
      <c r="D21" s="179"/>
      <c r="E21" s="179"/>
      <c r="F21" s="179"/>
      <c r="G21" s="179"/>
      <c r="H21" s="179"/>
      <c r="I21" s="179" t="s">
        <v>160</v>
      </c>
      <c r="J21" s="249"/>
      <c r="K21" s="249"/>
      <c r="L21" s="249"/>
      <c r="M21" s="249"/>
      <c r="N21" s="249"/>
      <c r="O21" s="135" t="s">
        <v>1367</v>
      </c>
      <c r="P21" s="135" t="s">
        <v>1798</v>
      </c>
      <c r="Q21" s="175"/>
      <c r="R21" s="175"/>
      <c r="S21" s="175"/>
      <c r="T21" s="175"/>
      <c r="U21" s="175">
        <v>44500000</v>
      </c>
      <c r="V21" s="175"/>
      <c r="W21" s="175"/>
      <c r="X21" s="175"/>
      <c r="Y21" s="175"/>
      <c r="Z21" s="175"/>
      <c r="AA21" s="175">
        <v>44500000</v>
      </c>
      <c r="AB21" s="135" t="s">
        <v>1349</v>
      </c>
      <c r="AC21" s="370"/>
    </row>
    <row r="22" spans="1:29" ht="12.75">
      <c r="A22" s="197"/>
      <c r="B22" s="197"/>
      <c r="C22" s="41"/>
      <c r="D22" s="41"/>
      <c r="E22" s="42"/>
      <c r="F22" s="42"/>
      <c r="G22" s="42"/>
      <c r="H22" s="42"/>
      <c r="I22" s="43"/>
      <c r="J22" s="43"/>
      <c r="K22" s="43"/>
      <c r="L22" s="43"/>
      <c r="M22" s="43"/>
      <c r="N22" s="43"/>
      <c r="O22" s="43"/>
      <c r="P22" s="43"/>
      <c r="Q22" s="44">
        <f>SUM(Q20:Q21)</f>
        <v>0</v>
      </c>
      <c r="R22" s="44"/>
      <c r="S22" s="44"/>
      <c r="T22" s="44"/>
      <c r="U22" s="44"/>
      <c r="V22" s="44"/>
      <c r="W22" s="44"/>
      <c r="X22" s="44"/>
      <c r="Y22" s="44"/>
      <c r="Z22" s="44"/>
      <c r="AA22" s="44">
        <f>+AA20+AA21</f>
        <v>125000000</v>
      </c>
      <c r="AB22" s="43"/>
      <c r="AC22" s="43"/>
    </row>
    <row r="23" spans="1:29" s="158" customFormat="1" ht="12.75">
      <c r="A23" s="159" t="s">
        <v>77</v>
      </c>
      <c r="B23" s="159"/>
      <c r="C23" s="160"/>
      <c r="D23" s="160"/>
      <c r="E23" s="161"/>
      <c r="F23" s="161"/>
      <c r="G23" s="161"/>
      <c r="H23" s="161"/>
      <c r="I23" s="162"/>
      <c r="J23" s="162"/>
      <c r="K23" s="162"/>
      <c r="L23" s="162"/>
      <c r="M23" s="162"/>
      <c r="N23" s="162"/>
      <c r="O23" s="162"/>
      <c r="P23" s="162"/>
      <c r="Q23" s="163">
        <f>+Q19+Q17+Q22</f>
        <v>0</v>
      </c>
      <c r="R23" s="163"/>
      <c r="S23" s="163"/>
      <c r="T23" s="163"/>
      <c r="U23" s="163"/>
      <c r="V23" s="163"/>
      <c r="W23" s="163"/>
      <c r="X23" s="163"/>
      <c r="Y23" s="163"/>
      <c r="Z23" s="163"/>
      <c r="AA23" s="163">
        <f>+AA22+AA19+AA17</f>
        <v>544852000</v>
      </c>
      <c r="AB23" s="162"/>
      <c r="AC23" s="162"/>
    </row>
    <row r="24" spans="1:29" ht="141.75" customHeight="1">
      <c r="A24" s="298" t="s">
        <v>48</v>
      </c>
      <c r="B24" s="298">
        <v>1</v>
      </c>
      <c r="C24" s="298"/>
      <c r="D24" s="298"/>
      <c r="E24" s="298" t="s">
        <v>49</v>
      </c>
      <c r="F24" s="298" t="s">
        <v>1455</v>
      </c>
      <c r="G24" s="298" t="s">
        <v>50</v>
      </c>
      <c r="H24" s="298" t="s">
        <v>1456</v>
      </c>
      <c r="I24" s="135" t="s">
        <v>51</v>
      </c>
      <c r="J24" s="91" t="s">
        <v>52</v>
      </c>
      <c r="K24" s="38" t="s">
        <v>1271</v>
      </c>
      <c r="L24" s="447">
        <f>+'[1]CONSOLIDADO'!$AK$46</f>
        <v>0.011439999999999999</v>
      </c>
      <c r="M24" s="9">
        <v>0</v>
      </c>
      <c r="N24" s="9">
        <v>0.2</v>
      </c>
      <c r="O24" s="9" t="s">
        <v>1376</v>
      </c>
      <c r="P24" s="9" t="s">
        <v>1799</v>
      </c>
      <c r="Q24" s="139"/>
      <c r="R24" s="301">
        <v>200000000</v>
      </c>
      <c r="S24" s="301"/>
      <c r="T24" s="301"/>
      <c r="U24" s="301"/>
      <c r="V24" s="301"/>
      <c r="W24" s="301"/>
      <c r="X24" s="301"/>
      <c r="Y24" s="301"/>
      <c r="Z24" s="301"/>
      <c r="AA24" s="7">
        <v>200000000</v>
      </c>
      <c r="AB24" s="9" t="s">
        <v>1349</v>
      </c>
      <c r="AC24" s="370"/>
    </row>
    <row r="25" spans="1:29" ht="108" customHeight="1">
      <c r="A25" s="177"/>
      <c r="B25" s="177"/>
      <c r="C25" s="177"/>
      <c r="D25" s="177"/>
      <c r="E25" s="177"/>
      <c r="F25" s="177"/>
      <c r="G25" s="177"/>
      <c r="H25" s="177"/>
      <c r="I25" s="299" t="s">
        <v>53</v>
      </c>
      <c r="J25" s="138" t="s">
        <v>54</v>
      </c>
      <c r="K25" s="38" t="s">
        <v>1272</v>
      </c>
      <c r="L25" s="144">
        <f>+'[1]CONSOLIDADO'!$AK$47</f>
        <v>0.01532</v>
      </c>
      <c r="M25" s="314">
        <v>2</v>
      </c>
      <c r="N25" s="314">
        <v>3</v>
      </c>
      <c r="O25" s="299" t="s">
        <v>53</v>
      </c>
      <c r="P25" s="135" t="s">
        <v>1800</v>
      </c>
      <c r="Q25" s="139"/>
      <c r="R25" s="301"/>
      <c r="S25" s="301"/>
      <c r="T25" s="301"/>
      <c r="U25" s="301">
        <v>420000000</v>
      </c>
      <c r="V25" s="301"/>
      <c r="W25" s="301"/>
      <c r="X25" s="301"/>
      <c r="Y25" s="301"/>
      <c r="Z25" s="301"/>
      <c r="AA25" s="7">
        <v>420000000</v>
      </c>
      <c r="AB25" s="9" t="s">
        <v>1356</v>
      </c>
      <c r="AC25" s="370"/>
    </row>
    <row r="26" spans="1:29" ht="63.75" customHeight="1">
      <c r="A26" s="179"/>
      <c r="B26" s="179"/>
      <c r="C26" s="179"/>
      <c r="D26" s="179"/>
      <c r="E26" s="179"/>
      <c r="F26" s="179"/>
      <c r="G26" s="179"/>
      <c r="H26" s="177"/>
      <c r="I26" s="298" t="s">
        <v>55</v>
      </c>
      <c r="J26" s="143" t="s">
        <v>56</v>
      </c>
      <c r="K26" s="144" t="s">
        <v>1273</v>
      </c>
      <c r="L26" s="144">
        <f>+'[1]CONSOLIDADO'!$AK$48</f>
        <v>0.007720000000000001</v>
      </c>
      <c r="M26" s="345">
        <v>0.1</v>
      </c>
      <c r="N26" s="345">
        <v>0.2</v>
      </c>
      <c r="O26" s="143" t="s">
        <v>56</v>
      </c>
      <c r="P26" s="47" t="s">
        <v>1801</v>
      </c>
      <c r="Q26" s="49"/>
      <c r="R26" s="49"/>
      <c r="S26" s="49"/>
      <c r="T26" s="49"/>
      <c r="U26" s="49"/>
      <c r="V26" s="49"/>
      <c r="W26" s="49"/>
      <c r="X26" s="49"/>
      <c r="Y26" s="49"/>
      <c r="Z26" s="49"/>
      <c r="AA26" s="131">
        <v>0</v>
      </c>
      <c r="AB26" s="9" t="s">
        <v>1349</v>
      </c>
      <c r="AC26" s="370"/>
    </row>
    <row r="27" spans="1:29" ht="12.75">
      <c r="A27" s="146" t="s">
        <v>57</v>
      </c>
      <c r="B27" s="146"/>
      <c r="C27" s="145"/>
      <c r="D27" s="145"/>
      <c r="E27" s="145"/>
      <c r="F27" s="145"/>
      <c r="G27" s="145"/>
      <c r="H27" s="145"/>
      <c r="I27" s="141"/>
      <c r="J27" s="140"/>
      <c r="K27" s="140"/>
      <c r="L27" s="140"/>
      <c r="M27" s="141"/>
      <c r="N27" s="141"/>
      <c r="O27" s="141"/>
      <c r="P27" s="141"/>
      <c r="Q27" s="142"/>
      <c r="R27" s="142"/>
      <c r="S27" s="142"/>
      <c r="T27" s="142"/>
      <c r="U27" s="142"/>
      <c r="V27" s="142"/>
      <c r="W27" s="142"/>
      <c r="X27" s="142"/>
      <c r="Y27" s="142"/>
      <c r="Z27" s="142"/>
      <c r="AA27" s="437">
        <f>SUM(AA24:AA26)</f>
        <v>620000000</v>
      </c>
      <c r="AB27" s="141"/>
      <c r="AC27" s="141"/>
    </row>
    <row r="28" spans="1:29" ht="67.5">
      <c r="A28" s="19" t="s">
        <v>62</v>
      </c>
      <c r="B28" s="19">
        <v>1</v>
      </c>
      <c r="C28" s="19"/>
      <c r="D28" s="19"/>
      <c r="E28" s="248" t="s">
        <v>58</v>
      </c>
      <c r="F28" s="248" t="s">
        <v>1457</v>
      </c>
      <c r="G28" s="248" t="s">
        <v>59</v>
      </c>
      <c r="H28" s="488" t="s">
        <v>1458</v>
      </c>
      <c r="I28" s="133" t="s">
        <v>60</v>
      </c>
      <c r="J28" s="138" t="s">
        <v>61</v>
      </c>
      <c r="K28" s="60" t="s">
        <v>1274</v>
      </c>
      <c r="L28" s="363">
        <f>+'[1]CONSOLIDADO'!$AK$52</f>
        <v>0.05335</v>
      </c>
      <c r="M28" s="314">
        <v>0</v>
      </c>
      <c r="N28" s="314">
        <v>0.25</v>
      </c>
      <c r="O28" s="134" t="s">
        <v>61</v>
      </c>
      <c r="P28" s="134" t="s">
        <v>1802</v>
      </c>
      <c r="Q28" s="66"/>
      <c r="R28" s="66"/>
      <c r="S28" s="66"/>
      <c r="T28" s="66"/>
      <c r="U28" s="66"/>
      <c r="V28" s="66"/>
      <c r="W28" s="66"/>
      <c r="X28" s="66"/>
      <c r="Y28" s="66"/>
      <c r="Z28" s="66"/>
      <c r="AA28" s="132">
        <v>0</v>
      </c>
      <c r="AB28" s="302" t="s">
        <v>1348</v>
      </c>
      <c r="AC28" s="370"/>
    </row>
    <row r="29" spans="1:29" ht="90">
      <c r="A29" s="19"/>
      <c r="B29" s="19"/>
      <c r="C29" s="19"/>
      <c r="D29" s="19"/>
      <c r="E29" s="250"/>
      <c r="F29" s="250"/>
      <c r="G29" s="249"/>
      <c r="H29" s="489"/>
      <c r="I29" s="136" t="s">
        <v>63</v>
      </c>
      <c r="J29" s="138" t="s">
        <v>64</v>
      </c>
      <c r="K29" s="39" t="s">
        <v>1275</v>
      </c>
      <c r="L29" s="39">
        <f>+'[1]CONSOLIDADO'!$AK$53</f>
        <v>0.0358</v>
      </c>
      <c r="M29" s="9">
        <v>0</v>
      </c>
      <c r="N29" s="9">
        <v>0</v>
      </c>
      <c r="O29" s="47" t="s">
        <v>1357</v>
      </c>
      <c r="P29" s="47" t="s">
        <v>1803</v>
      </c>
      <c r="Q29" s="147"/>
      <c r="R29" s="147">
        <v>450000000</v>
      </c>
      <c r="S29" s="147"/>
      <c r="T29" s="147"/>
      <c r="U29" s="147">
        <v>500000000</v>
      </c>
      <c r="V29" s="147"/>
      <c r="W29" s="147"/>
      <c r="X29" s="147"/>
      <c r="Y29" s="147"/>
      <c r="Z29" s="147"/>
      <c r="AA29" s="7">
        <v>950000000</v>
      </c>
      <c r="AB29" s="302" t="s">
        <v>1348</v>
      </c>
      <c r="AC29" s="370"/>
    </row>
    <row r="30" spans="1:29" ht="202.5">
      <c r="A30" s="298"/>
      <c r="B30" s="298"/>
      <c r="C30" s="298"/>
      <c r="D30" s="298"/>
      <c r="E30" s="250"/>
      <c r="F30" s="250"/>
      <c r="G30" s="298" t="s">
        <v>65</v>
      </c>
      <c r="H30" s="298" t="s">
        <v>1459</v>
      </c>
      <c r="I30" s="136" t="s">
        <v>66</v>
      </c>
      <c r="J30" s="138" t="s">
        <v>67</v>
      </c>
      <c r="K30" s="20" t="s">
        <v>1276</v>
      </c>
      <c r="L30" s="449">
        <f>+'[1]CONSOLIDADO'!$AK$56</f>
        <v>0.007066666666666667</v>
      </c>
      <c r="M30" s="355" t="s">
        <v>1277</v>
      </c>
      <c r="N30" s="40" t="s">
        <v>1278</v>
      </c>
      <c r="O30" s="9" t="s">
        <v>66</v>
      </c>
      <c r="P30" s="9" t="s">
        <v>1804</v>
      </c>
      <c r="Q30" s="139"/>
      <c r="R30" s="301">
        <v>915297747</v>
      </c>
      <c r="S30" s="301"/>
      <c r="T30" s="301"/>
      <c r="U30" s="301"/>
      <c r="V30" s="301"/>
      <c r="W30" s="301"/>
      <c r="X30" s="301"/>
      <c r="Y30" s="301"/>
      <c r="Z30" s="301"/>
      <c r="AA30" s="7">
        <v>915297747</v>
      </c>
      <c r="AB30" s="9" t="s">
        <v>1350</v>
      </c>
      <c r="AC30" s="370"/>
    </row>
    <row r="31" spans="1:29" ht="136.5" customHeight="1">
      <c r="A31" s="177"/>
      <c r="B31" s="177"/>
      <c r="C31" s="177"/>
      <c r="D31" s="177"/>
      <c r="E31" s="177"/>
      <c r="F31" s="177"/>
      <c r="G31" s="177"/>
      <c r="H31" s="177"/>
      <c r="I31" s="136" t="s">
        <v>68</v>
      </c>
      <c r="J31" s="138" t="s">
        <v>69</v>
      </c>
      <c r="K31" s="20" t="s">
        <v>1279</v>
      </c>
      <c r="L31" s="449">
        <f>+'[1]CONSOLIDADO'!$AK$58</f>
        <v>0.03913333333333333</v>
      </c>
      <c r="M31" s="20">
        <v>0</v>
      </c>
      <c r="N31" s="356">
        <v>1</v>
      </c>
      <c r="O31" s="9" t="s">
        <v>1361</v>
      </c>
      <c r="P31" s="9" t="s">
        <v>1805</v>
      </c>
      <c r="Q31" s="139"/>
      <c r="R31" s="301"/>
      <c r="S31" s="301"/>
      <c r="T31" s="301"/>
      <c r="U31" s="301">
        <v>2000000000</v>
      </c>
      <c r="V31" s="301"/>
      <c r="W31" s="301"/>
      <c r="X31" s="301"/>
      <c r="Y31" s="301"/>
      <c r="Z31" s="301"/>
      <c r="AA31" s="6">
        <v>2000000000</v>
      </c>
      <c r="AB31" s="9" t="s">
        <v>1348</v>
      </c>
      <c r="AC31" s="370"/>
    </row>
    <row r="32" spans="1:29" ht="93.75" customHeight="1">
      <c r="A32" s="177"/>
      <c r="B32" s="177"/>
      <c r="C32" s="177"/>
      <c r="D32" s="177"/>
      <c r="E32" s="177"/>
      <c r="F32" s="177"/>
      <c r="G32" s="177"/>
      <c r="H32" s="177"/>
      <c r="I32" s="298" t="s">
        <v>70</v>
      </c>
      <c r="J32" s="138" t="s">
        <v>71</v>
      </c>
      <c r="K32" s="20" t="s">
        <v>1280</v>
      </c>
      <c r="L32" s="449">
        <f>+'[1]CONSOLIDADO'!$AK$59</f>
        <v>0.0051</v>
      </c>
      <c r="M32" s="20">
        <v>0</v>
      </c>
      <c r="N32" s="356">
        <v>1</v>
      </c>
      <c r="O32" s="9" t="s">
        <v>1351</v>
      </c>
      <c r="P32" s="9" t="s">
        <v>1806</v>
      </c>
      <c r="Q32" s="302"/>
      <c r="R32" s="302">
        <v>1166219732.29</v>
      </c>
      <c r="S32" s="302"/>
      <c r="T32" s="302"/>
      <c r="U32" s="302"/>
      <c r="V32" s="302"/>
      <c r="W32" s="302"/>
      <c r="X32" s="302"/>
      <c r="Y32" s="302"/>
      <c r="Z32" s="302"/>
      <c r="AA32" s="302">
        <v>1166219732.29</v>
      </c>
      <c r="AB32" s="302" t="s">
        <v>1350</v>
      </c>
      <c r="AC32" s="374"/>
    </row>
    <row r="33" spans="1:29" ht="90">
      <c r="A33" s="177"/>
      <c r="B33" s="177"/>
      <c r="C33" s="177"/>
      <c r="D33" s="177"/>
      <c r="E33" s="177"/>
      <c r="F33" s="177"/>
      <c r="G33" s="177"/>
      <c r="H33" s="177"/>
      <c r="I33" s="177"/>
      <c r="J33" s="138" t="s">
        <v>72</v>
      </c>
      <c r="K33" s="20" t="s">
        <v>1281</v>
      </c>
      <c r="L33" s="449">
        <f>+'[1]CONSOLIDADO'!$AK$60</f>
        <v>0.012933333333333333</v>
      </c>
      <c r="M33" s="20">
        <v>0</v>
      </c>
      <c r="N33" s="40">
        <v>0</v>
      </c>
      <c r="O33" s="9" t="s">
        <v>1352</v>
      </c>
      <c r="P33" s="9" t="s">
        <v>1806</v>
      </c>
      <c r="Q33" s="293"/>
      <c r="R33" s="293"/>
      <c r="S33" s="293"/>
      <c r="T33" s="293"/>
      <c r="U33" s="293"/>
      <c r="V33" s="293"/>
      <c r="W33" s="293"/>
      <c r="X33" s="293"/>
      <c r="Y33" s="293"/>
      <c r="Z33" s="293"/>
      <c r="AA33" s="293"/>
      <c r="AB33" s="293"/>
      <c r="AC33" s="375"/>
    </row>
    <row r="34" spans="1:29" ht="146.25">
      <c r="A34" s="177"/>
      <c r="B34" s="177"/>
      <c r="C34" s="177"/>
      <c r="D34" s="177"/>
      <c r="E34" s="177"/>
      <c r="F34" s="177"/>
      <c r="G34" s="177"/>
      <c r="H34" s="177"/>
      <c r="I34" s="177"/>
      <c r="J34" s="138" t="s">
        <v>73</v>
      </c>
      <c r="K34" s="20" t="s">
        <v>1282</v>
      </c>
      <c r="L34" s="449">
        <f>+'[1]CONSOLIDADO'!$AK$61</f>
        <v>0.013766666666666667</v>
      </c>
      <c r="M34" s="20">
        <v>7</v>
      </c>
      <c r="N34" s="40">
        <v>7</v>
      </c>
      <c r="O34" s="9" t="s">
        <v>1353</v>
      </c>
      <c r="P34" s="9" t="s">
        <v>1806</v>
      </c>
      <c r="Q34" s="293"/>
      <c r="R34" s="293"/>
      <c r="S34" s="293"/>
      <c r="T34" s="293"/>
      <c r="U34" s="293"/>
      <c r="V34" s="293"/>
      <c r="W34" s="293"/>
      <c r="X34" s="293"/>
      <c r="Y34" s="293"/>
      <c r="Z34" s="293"/>
      <c r="AA34" s="293"/>
      <c r="AB34" s="293"/>
      <c r="AC34" s="375"/>
    </row>
    <row r="35" spans="1:29" ht="56.25">
      <c r="A35" s="177"/>
      <c r="B35" s="177"/>
      <c r="C35" s="177"/>
      <c r="D35" s="177"/>
      <c r="E35" s="177"/>
      <c r="F35" s="177"/>
      <c r="G35" s="177"/>
      <c r="H35" s="177"/>
      <c r="I35" s="177"/>
      <c r="J35" s="138" t="s">
        <v>74</v>
      </c>
      <c r="K35" s="20" t="s">
        <v>1283</v>
      </c>
      <c r="L35" s="449">
        <f>+'[1]CONSOLIDADO'!$AK$62</f>
        <v>0.004533333333333334</v>
      </c>
      <c r="M35" s="20">
        <v>0</v>
      </c>
      <c r="N35" s="40">
        <v>7</v>
      </c>
      <c r="O35" s="9" t="s">
        <v>1354</v>
      </c>
      <c r="P35" s="9" t="s">
        <v>1807</v>
      </c>
      <c r="Q35" s="293"/>
      <c r="R35" s="293"/>
      <c r="S35" s="293"/>
      <c r="T35" s="293"/>
      <c r="U35" s="293"/>
      <c r="V35" s="293"/>
      <c r="W35" s="293"/>
      <c r="X35" s="293"/>
      <c r="Y35" s="293"/>
      <c r="Z35" s="293"/>
      <c r="AA35" s="293"/>
      <c r="AB35" s="293"/>
      <c r="AC35" s="375"/>
    </row>
    <row r="36" spans="1:29" ht="78.75">
      <c r="A36" s="179"/>
      <c r="B36" s="179"/>
      <c r="C36" s="179"/>
      <c r="D36" s="179"/>
      <c r="E36" s="179"/>
      <c r="F36" s="179"/>
      <c r="G36" s="179"/>
      <c r="H36" s="179"/>
      <c r="I36" s="179"/>
      <c r="J36" s="138" t="s">
        <v>75</v>
      </c>
      <c r="K36" s="20" t="s">
        <v>1284</v>
      </c>
      <c r="L36" s="449">
        <f>+'[1]CONSOLIDADO'!$AK$63</f>
        <v>0.002266666666666667</v>
      </c>
      <c r="M36" s="20">
        <v>0</v>
      </c>
      <c r="N36" s="356">
        <v>1</v>
      </c>
      <c r="O36" s="9" t="s">
        <v>1355</v>
      </c>
      <c r="P36" s="9" t="s">
        <v>1808</v>
      </c>
      <c r="Q36" s="294"/>
      <c r="R36" s="294"/>
      <c r="S36" s="294"/>
      <c r="T36" s="294"/>
      <c r="U36" s="294"/>
      <c r="V36" s="294"/>
      <c r="W36" s="294"/>
      <c r="X36" s="294"/>
      <c r="Y36" s="294"/>
      <c r="Z36" s="294"/>
      <c r="AA36" s="294"/>
      <c r="AB36" s="294"/>
      <c r="AC36" s="376"/>
    </row>
    <row r="37" spans="1:29" ht="12.75">
      <c r="A37" s="42" t="s">
        <v>10</v>
      </c>
      <c r="B37" s="42"/>
      <c r="C37" s="41"/>
      <c r="D37" s="41"/>
      <c r="E37" s="41"/>
      <c r="F37" s="41"/>
      <c r="G37" s="42"/>
      <c r="H37" s="42"/>
      <c r="I37" s="43"/>
      <c r="J37" s="43"/>
      <c r="K37" s="43"/>
      <c r="L37" s="43"/>
      <c r="M37" s="43"/>
      <c r="N37" s="43"/>
      <c r="O37" s="107"/>
      <c r="P37" s="107"/>
      <c r="Q37" s="123"/>
      <c r="R37" s="123"/>
      <c r="S37" s="123"/>
      <c r="T37" s="123"/>
      <c r="U37" s="123"/>
      <c r="V37" s="123"/>
      <c r="W37" s="123"/>
      <c r="X37" s="123"/>
      <c r="Y37" s="123"/>
      <c r="Z37" s="123"/>
      <c r="AA37" s="123">
        <f>SUM(AA24:AA31)</f>
        <v>5105297747</v>
      </c>
      <c r="AB37" s="125"/>
      <c r="AC37" s="125"/>
    </row>
    <row r="38" spans="1:29" ht="19.5" customHeight="1">
      <c r="A38" s="349" t="s">
        <v>76</v>
      </c>
      <c r="B38" s="349"/>
      <c r="C38" s="150"/>
      <c r="D38" s="150"/>
      <c r="E38" s="151"/>
      <c r="F38" s="151"/>
      <c r="G38" s="152"/>
      <c r="H38" s="152"/>
      <c r="I38" s="153"/>
      <c r="J38" s="153"/>
      <c r="K38" s="153"/>
      <c r="L38" s="153"/>
      <c r="M38" s="153"/>
      <c r="N38" s="153"/>
      <c r="O38" s="154"/>
      <c r="P38" s="154"/>
      <c r="Q38" s="155"/>
      <c r="R38" s="155"/>
      <c r="S38" s="155"/>
      <c r="T38" s="155"/>
      <c r="U38" s="155"/>
      <c r="V38" s="155"/>
      <c r="W38" s="155"/>
      <c r="X38" s="155"/>
      <c r="Y38" s="155"/>
      <c r="Z38" s="155"/>
      <c r="AA38" s="155">
        <f>AA37+AA27</f>
        <v>5725297747</v>
      </c>
      <c r="AB38" s="156"/>
      <c r="AC38" s="156"/>
    </row>
    <row r="39" spans="1:30" s="157" customFormat="1" ht="12.75">
      <c r="A39" s="165" t="s">
        <v>78</v>
      </c>
      <c r="B39" s="165"/>
      <c r="C39" s="164"/>
      <c r="D39" s="164"/>
      <c r="E39" s="164"/>
      <c r="F39" s="164"/>
      <c r="G39" s="164"/>
      <c r="H39" s="164"/>
      <c r="I39" s="164"/>
      <c r="J39" s="166"/>
      <c r="K39" s="167"/>
      <c r="L39" s="167"/>
      <c r="M39" s="164"/>
      <c r="N39" s="168"/>
      <c r="O39" s="169"/>
      <c r="P39" s="169"/>
      <c r="Q39" s="181"/>
      <c r="R39" s="181"/>
      <c r="S39" s="181"/>
      <c r="T39" s="181"/>
      <c r="U39" s="181"/>
      <c r="V39" s="181"/>
      <c r="W39" s="181"/>
      <c r="X39" s="181"/>
      <c r="Y39" s="181"/>
      <c r="Z39" s="181"/>
      <c r="AA39" s="181">
        <f>+AA38</f>
        <v>5725297747</v>
      </c>
      <c r="AB39" s="164"/>
      <c r="AC39" s="164"/>
      <c r="AD39" s="369"/>
    </row>
    <row r="40" spans="1:29" ht="181.5" customHeight="1">
      <c r="A40" s="333" t="s">
        <v>79</v>
      </c>
      <c r="B40" s="333">
        <v>2</v>
      </c>
      <c r="C40" s="333"/>
      <c r="D40" s="333"/>
      <c r="E40" s="333" t="s">
        <v>80</v>
      </c>
      <c r="F40" s="333" t="s">
        <v>1460</v>
      </c>
      <c r="G40" s="248" t="s">
        <v>81</v>
      </c>
      <c r="H40" s="248" t="s">
        <v>1461</v>
      </c>
      <c r="I40" s="248" t="s">
        <v>159</v>
      </c>
      <c r="J40" s="138" t="s">
        <v>82</v>
      </c>
      <c r="K40" s="16" t="s">
        <v>932</v>
      </c>
      <c r="L40" s="449">
        <f>+'[1]CONSOLIDADO'!$AK$252</f>
        <v>0.0009600000000000001</v>
      </c>
      <c r="M40" s="9">
        <v>600</v>
      </c>
      <c r="N40" s="14">
        <v>804</v>
      </c>
      <c r="O40" s="14" t="s">
        <v>933</v>
      </c>
      <c r="P40" s="14" t="s">
        <v>1809</v>
      </c>
      <c r="Q40" s="139"/>
      <c r="R40" s="301"/>
      <c r="S40" s="301"/>
      <c r="T40" s="301"/>
      <c r="U40" s="301">
        <v>400000000</v>
      </c>
      <c r="V40" s="301"/>
      <c r="W40" s="301"/>
      <c r="X40" s="301"/>
      <c r="Y40" s="301"/>
      <c r="Z40" s="301"/>
      <c r="AA40" s="18">
        <v>400000000</v>
      </c>
      <c r="AB40" s="19" t="s">
        <v>1356</v>
      </c>
      <c r="AC40" s="370"/>
    </row>
    <row r="41" spans="1:29" ht="107.25" customHeight="1">
      <c r="A41" s="287"/>
      <c r="B41" s="287"/>
      <c r="C41" s="287"/>
      <c r="D41" s="287"/>
      <c r="E41" s="287"/>
      <c r="F41" s="287"/>
      <c r="G41" s="250"/>
      <c r="H41" s="250"/>
      <c r="I41" s="299" t="s">
        <v>83</v>
      </c>
      <c r="J41" s="138" t="s">
        <v>84</v>
      </c>
      <c r="K41" s="16" t="s">
        <v>1285</v>
      </c>
      <c r="L41" s="449">
        <f>+'[1]CONSOLIDADO'!$AK$254</f>
        <v>0.006540000000000001</v>
      </c>
      <c r="M41" s="9">
        <v>0</v>
      </c>
      <c r="N41" s="14">
        <v>3500</v>
      </c>
      <c r="O41" s="14" t="s">
        <v>1377</v>
      </c>
      <c r="P41" s="14" t="s">
        <v>1810</v>
      </c>
      <c r="Q41" s="139"/>
      <c r="R41" s="301"/>
      <c r="S41" s="301"/>
      <c r="T41" s="301"/>
      <c r="U41" s="301">
        <v>200000000</v>
      </c>
      <c r="V41" s="301"/>
      <c r="W41" s="301"/>
      <c r="X41" s="301"/>
      <c r="Y41" s="301"/>
      <c r="Z41" s="301"/>
      <c r="AA41" s="18">
        <v>200000000</v>
      </c>
      <c r="AB41" s="19" t="s">
        <v>1356</v>
      </c>
      <c r="AC41" s="370"/>
    </row>
    <row r="42" spans="1:29" ht="97.5" customHeight="1">
      <c r="A42" s="287"/>
      <c r="B42" s="287"/>
      <c r="C42" s="287"/>
      <c r="D42" s="287"/>
      <c r="E42" s="287"/>
      <c r="F42" s="287"/>
      <c r="G42" s="250"/>
      <c r="H42" s="250"/>
      <c r="I42" s="298" t="s">
        <v>85</v>
      </c>
      <c r="J42" s="138" t="s">
        <v>86</v>
      </c>
      <c r="K42" s="16" t="s">
        <v>1286</v>
      </c>
      <c r="L42" s="449">
        <f>+'[1]CONSOLIDADO'!$AK$253</f>
        <v>0.01976</v>
      </c>
      <c r="M42" s="135">
        <v>1119</v>
      </c>
      <c r="N42" s="135">
        <v>160</v>
      </c>
      <c r="O42" s="14" t="s">
        <v>934</v>
      </c>
      <c r="P42" s="226" t="s">
        <v>1811</v>
      </c>
      <c r="Q42" s="292"/>
      <c r="R42" s="302"/>
      <c r="S42" s="302"/>
      <c r="T42" s="302"/>
      <c r="U42" s="302">
        <v>4769933176.64</v>
      </c>
      <c r="V42" s="302"/>
      <c r="W42" s="302"/>
      <c r="X42" s="302"/>
      <c r="Y42" s="302"/>
      <c r="Z42" s="302"/>
      <c r="AA42" s="292">
        <v>4769933176.64</v>
      </c>
      <c r="AB42" s="292" t="s">
        <v>1356</v>
      </c>
      <c r="AC42" s="374"/>
    </row>
    <row r="43" spans="1:29" ht="146.25">
      <c r="A43" s="287"/>
      <c r="B43" s="287"/>
      <c r="C43" s="287"/>
      <c r="D43" s="287"/>
      <c r="E43" s="287"/>
      <c r="F43" s="287"/>
      <c r="G43" s="250"/>
      <c r="H43" s="250"/>
      <c r="I43" s="177"/>
      <c r="J43" s="138" t="s">
        <v>87</v>
      </c>
      <c r="K43" s="16" t="s">
        <v>1287</v>
      </c>
      <c r="L43" s="450">
        <f>+'[1]CONSOLIDADO'!$AK$255</f>
        <v>0.0335</v>
      </c>
      <c r="M43" s="273">
        <v>407</v>
      </c>
      <c r="N43" s="273">
        <v>172</v>
      </c>
      <c r="O43" s="14" t="s">
        <v>934</v>
      </c>
      <c r="P43" s="226" t="s">
        <v>1811</v>
      </c>
      <c r="Q43" s="293"/>
      <c r="R43" s="293"/>
      <c r="S43" s="293"/>
      <c r="T43" s="293"/>
      <c r="U43" s="293"/>
      <c r="V43" s="293"/>
      <c r="W43" s="293"/>
      <c r="X43" s="293"/>
      <c r="Y43" s="293"/>
      <c r="Z43" s="293"/>
      <c r="AA43" s="293"/>
      <c r="AB43" s="293"/>
      <c r="AC43" s="375"/>
    </row>
    <row r="44" spans="1:29" ht="78.75">
      <c r="A44" s="287"/>
      <c r="B44" s="287"/>
      <c r="C44" s="287"/>
      <c r="D44" s="287"/>
      <c r="E44" s="287"/>
      <c r="F44" s="287"/>
      <c r="G44" s="250"/>
      <c r="H44" s="250"/>
      <c r="I44" s="177"/>
      <c r="J44" s="248" t="s">
        <v>88</v>
      </c>
      <c r="K44" s="248" t="s">
        <v>1288</v>
      </c>
      <c r="L44" s="446">
        <f>+'[1]CONSOLIDADO'!$AK$256</f>
        <v>0.01154</v>
      </c>
      <c r="M44" s="314">
        <v>274</v>
      </c>
      <c r="N44" s="314">
        <v>211</v>
      </c>
      <c r="O44" s="14" t="s">
        <v>935</v>
      </c>
      <c r="P44" s="226" t="s">
        <v>1811</v>
      </c>
      <c r="Q44" s="293"/>
      <c r="R44" s="293"/>
      <c r="S44" s="293"/>
      <c r="T44" s="293"/>
      <c r="U44" s="293"/>
      <c r="V44" s="293"/>
      <c r="W44" s="293"/>
      <c r="X44" s="293"/>
      <c r="Y44" s="293"/>
      <c r="Z44" s="293"/>
      <c r="AA44" s="293"/>
      <c r="AB44" s="293"/>
      <c r="AC44" s="375"/>
    </row>
    <row r="45" spans="1:29" ht="33.75">
      <c r="A45" s="287"/>
      <c r="B45" s="287"/>
      <c r="C45" s="287"/>
      <c r="D45" s="287"/>
      <c r="E45" s="287"/>
      <c r="F45" s="287"/>
      <c r="G45" s="250"/>
      <c r="H45" s="250"/>
      <c r="I45" s="179"/>
      <c r="J45" s="249"/>
      <c r="K45" s="249"/>
      <c r="L45" s="249"/>
      <c r="M45" s="249"/>
      <c r="N45" s="249"/>
      <c r="O45" s="14" t="s">
        <v>936</v>
      </c>
      <c r="P45" s="226" t="s">
        <v>1811</v>
      </c>
      <c r="Q45" s="294"/>
      <c r="R45" s="294"/>
      <c r="S45" s="294"/>
      <c r="T45" s="294"/>
      <c r="U45" s="294"/>
      <c r="V45" s="294"/>
      <c r="W45" s="294"/>
      <c r="X45" s="294"/>
      <c r="Y45" s="294"/>
      <c r="Z45" s="294"/>
      <c r="AA45" s="294"/>
      <c r="AB45" s="294"/>
      <c r="AC45" s="376"/>
    </row>
    <row r="46" spans="1:29" ht="67.5">
      <c r="A46" s="287"/>
      <c r="B46" s="287"/>
      <c r="C46" s="287"/>
      <c r="D46" s="287"/>
      <c r="E46" s="287"/>
      <c r="F46" s="287"/>
      <c r="G46" s="250"/>
      <c r="H46" s="250"/>
      <c r="I46" s="299" t="s">
        <v>89</v>
      </c>
      <c r="J46" s="138" t="s">
        <v>90</v>
      </c>
      <c r="K46" s="170" t="s">
        <v>1289</v>
      </c>
      <c r="L46" s="451">
        <f>+'[1]CONSOLIDADO'!$AK$257</f>
        <v>0.010640000000000002</v>
      </c>
      <c r="M46" s="9">
        <v>17.41</v>
      </c>
      <c r="N46" s="14">
        <v>27.41</v>
      </c>
      <c r="O46" s="14" t="s">
        <v>937</v>
      </c>
      <c r="P46" s="14" t="s">
        <v>1728</v>
      </c>
      <c r="Q46" s="139"/>
      <c r="R46" s="301"/>
      <c r="S46" s="301"/>
      <c r="T46" s="301"/>
      <c r="U46" s="301">
        <v>1500000000</v>
      </c>
      <c r="V46" s="301"/>
      <c r="W46" s="301"/>
      <c r="X46" s="301"/>
      <c r="Y46" s="301"/>
      <c r="Z46" s="301"/>
      <c r="AA46" s="18">
        <v>1500000000</v>
      </c>
      <c r="AB46" s="19" t="s">
        <v>1356</v>
      </c>
      <c r="AC46" s="370"/>
    </row>
    <row r="47" spans="1:29" ht="72" customHeight="1">
      <c r="A47" s="287"/>
      <c r="B47" s="287"/>
      <c r="C47" s="287"/>
      <c r="D47" s="287"/>
      <c r="E47" s="287"/>
      <c r="F47" s="287"/>
      <c r="G47" s="250"/>
      <c r="H47" s="250"/>
      <c r="I47" s="299" t="s">
        <v>91</v>
      </c>
      <c r="J47" s="248" t="s">
        <v>92</v>
      </c>
      <c r="K47" s="248" t="s">
        <v>1290</v>
      </c>
      <c r="L47" s="446">
        <f>+'[1]CONSOLIDADO'!$AK$258</f>
        <v>0.017060000000000002</v>
      </c>
      <c r="M47" s="314">
        <v>5</v>
      </c>
      <c r="N47" s="314">
        <v>6</v>
      </c>
      <c r="O47" s="14" t="s">
        <v>938</v>
      </c>
      <c r="P47" s="14" t="s">
        <v>1812</v>
      </c>
      <c r="Q47" s="139"/>
      <c r="R47" s="301"/>
      <c r="S47" s="301"/>
      <c r="T47" s="301"/>
      <c r="U47" s="301">
        <v>500000000</v>
      </c>
      <c r="V47" s="301"/>
      <c r="W47" s="301"/>
      <c r="X47" s="301"/>
      <c r="Y47" s="301"/>
      <c r="Z47" s="301"/>
      <c r="AA47" s="18">
        <v>500000000</v>
      </c>
      <c r="AB47" s="19" t="s">
        <v>1356</v>
      </c>
      <c r="AC47" s="370"/>
    </row>
    <row r="48" spans="1:29" ht="76.5" customHeight="1">
      <c r="A48" s="357"/>
      <c r="B48" s="357"/>
      <c r="C48" s="357"/>
      <c r="D48" s="357"/>
      <c r="E48" s="357"/>
      <c r="F48" s="357"/>
      <c r="G48" s="249"/>
      <c r="H48" s="249"/>
      <c r="I48" s="299" t="s">
        <v>984</v>
      </c>
      <c r="J48" s="249"/>
      <c r="K48" s="249"/>
      <c r="L48" s="249"/>
      <c r="M48" s="249"/>
      <c r="N48" s="249"/>
      <c r="O48" s="14" t="s">
        <v>938</v>
      </c>
      <c r="P48" s="14" t="s">
        <v>1812</v>
      </c>
      <c r="Q48" s="301"/>
      <c r="R48" s="301"/>
      <c r="S48" s="301"/>
      <c r="T48" s="301"/>
      <c r="U48" s="301">
        <v>4292999980</v>
      </c>
      <c r="V48" s="301"/>
      <c r="W48" s="301"/>
      <c r="X48" s="301"/>
      <c r="Y48" s="301"/>
      <c r="Z48" s="301"/>
      <c r="AA48" s="18">
        <v>4292999980</v>
      </c>
      <c r="AB48" s="19" t="s">
        <v>1356</v>
      </c>
      <c r="AC48" s="370"/>
    </row>
    <row r="49" spans="1:29" ht="12.75">
      <c r="A49" s="30" t="s">
        <v>10</v>
      </c>
      <c r="B49" s="366"/>
      <c r="C49" s="24"/>
      <c r="D49" s="24"/>
      <c r="E49" s="24"/>
      <c r="F49" s="24"/>
      <c r="G49" s="23"/>
      <c r="H49" s="23"/>
      <c r="I49" s="23"/>
      <c r="J49" s="25"/>
      <c r="K49" s="27"/>
      <c r="L49" s="27"/>
      <c r="M49" s="27"/>
      <c r="N49" s="25"/>
      <c r="O49" s="25"/>
      <c r="P49" s="25"/>
      <c r="Q49" s="28"/>
      <c r="R49" s="28"/>
      <c r="S49" s="28"/>
      <c r="T49" s="28"/>
      <c r="U49" s="28"/>
      <c r="V49" s="28"/>
      <c r="W49" s="28"/>
      <c r="X49" s="28"/>
      <c r="Y49" s="28"/>
      <c r="Z49" s="28"/>
      <c r="AA49" s="28">
        <f>SUM(AA40:AA48)</f>
        <v>11662933156.64</v>
      </c>
      <c r="AB49" s="26"/>
      <c r="AC49" s="26"/>
    </row>
    <row r="50" spans="1:29" ht="135" customHeight="1">
      <c r="A50" s="248" t="s">
        <v>79</v>
      </c>
      <c r="B50" s="248">
        <v>2</v>
      </c>
      <c r="C50" s="248"/>
      <c r="D50" s="248"/>
      <c r="E50" s="248" t="s">
        <v>93</v>
      </c>
      <c r="F50" s="248" t="s">
        <v>1462</v>
      </c>
      <c r="G50" s="248" t="s">
        <v>94</v>
      </c>
      <c r="H50" s="248" t="s">
        <v>1463</v>
      </c>
      <c r="I50" s="298" t="s">
        <v>95</v>
      </c>
      <c r="J50" s="138" t="s">
        <v>96</v>
      </c>
      <c r="K50" s="149" t="s">
        <v>1291</v>
      </c>
      <c r="L50" s="452">
        <f>+'[1]CONSOLIDADO'!$AK$288</f>
        <v>0.0337</v>
      </c>
      <c r="M50" s="122">
        <v>0</v>
      </c>
      <c r="N50" s="122">
        <v>0.05</v>
      </c>
      <c r="O50" s="48" t="s">
        <v>1388</v>
      </c>
      <c r="P50" s="48" t="s">
        <v>1813</v>
      </c>
      <c r="Q50" s="302"/>
      <c r="R50" s="302">
        <v>10000000</v>
      </c>
      <c r="S50" s="302"/>
      <c r="T50" s="302"/>
      <c r="U50" s="302">
        <v>300000000</v>
      </c>
      <c r="V50" s="302"/>
      <c r="W50" s="302"/>
      <c r="X50" s="302"/>
      <c r="Y50" s="302"/>
      <c r="Z50" s="302"/>
      <c r="AA50" s="302">
        <v>310000000</v>
      </c>
      <c r="AB50" s="302" t="s">
        <v>1362</v>
      </c>
      <c r="AC50" s="302"/>
    </row>
    <row r="51" spans="1:29" ht="43.5" customHeight="1">
      <c r="A51" s="250"/>
      <c r="B51" s="250"/>
      <c r="C51" s="250"/>
      <c r="D51" s="250"/>
      <c r="E51" s="250"/>
      <c r="F51" s="250"/>
      <c r="G51" s="250"/>
      <c r="H51" s="250"/>
      <c r="I51" s="177"/>
      <c r="J51" s="138" t="s">
        <v>97</v>
      </c>
      <c r="K51" s="16" t="s">
        <v>1292</v>
      </c>
      <c r="L51" s="448">
        <f>+'[1]CONSOLIDADO'!$AK$290</f>
        <v>0.00135</v>
      </c>
      <c r="M51" s="276">
        <v>0.95</v>
      </c>
      <c r="N51" s="276">
        <v>0.96</v>
      </c>
      <c r="O51" s="14" t="s">
        <v>1389</v>
      </c>
      <c r="P51" s="14" t="s">
        <v>1814</v>
      </c>
      <c r="Q51" s="293"/>
      <c r="R51" s="293"/>
      <c r="S51" s="293"/>
      <c r="T51" s="293"/>
      <c r="U51" s="293"/>
      <c r="V51" s="293"/>
      <c r="W51" s="293"/>
      <c r="X51" s="293"/>
      <c r="Y51" s="293"/>
      <c r="Z51" s="293"/>
      <c r="AA51" s="293"/>
      <c r="AB51" s="293"/>
      <c r="AC51" s="293"/>
    </row>
    <row r="52" spans="1:29" ht="56.25">
      <c r="A52" s="250"/>
      <c r="B52" s="250"/>
      <c r="C52" s="250"/>
      <c r="D52" s="250"/>
      <c r="E52" s="250"/>
      <c r="F52" s="250"/>
      <c r="G52" s="250"/>
      <c r="H52" s="250"/>
      <c r="I52" s="177"/>
      <c r="J52" s="138" t="s">
        <v>98</v>
      </c>
      <c r="K52" s="16" t="s">
        <v>1011</v>
      </c>
      <c r="L52" s="449">
        <f>+'[1]CONSOLIDADO'!$AK$291</f>
        <v>0.013450000000000002</v>
      </c>
      <c r="M52" s="9">
        <v>0</v>
      </c>
      <c r="N52" s="14">
        <v>3</v>
      </c>
      <c r="O52" s="14" t="s">
        <v>1390</v>
      </c>
      <c r="P52" s="14" t="s">
        <v>1814</v>
      </c>
      <c r="Q52" s="293"/>
      <c r="R52" s="293"/>
      <c r="S52" s="293"/>
      <c r="T52" s="293"/>
      <c r="U52" s="293"/>
      <c r="V52" s="293"/>
      <c r="W52" s="293"/>
      <c r="X52" s="293"/>
      <c r="Y52" s="293"/>
      <c r="Z52" s="293"/>
      <c r="AA52" s="293"/>
      <c r="AB52" s="293"/>
      <c r="AC52" s="293"/>
    </row>
    <row r="53" spans="1:29" ht="75" customHeight="1">
      <c r="A53" s="250"/>
      <c r="B53" s="250"/>
      <c r="C53" s="250"/>
      <c r="D53" s="250"/>
      <c r="E53" s="250"/>
      <c r="F53" s="250"/>
      <c r="G53" s="250"/>
      <c r="H53" s="250"/>
      <c r="I53" s="177"/>
      <c r="J53" s="138" t="s">
        <v>99</v>
      </c>
      <c r="K53" s="16" t="s">
        <v>1293</v>
      </c>
      <c r="L53" s="449">
        <f>+'[1]CONSOLIDADO'!$AK$292</f>
        <v>0.0147</v>
      </c>
      <c r="M53" s="276" t="s">
        <v>1203</v>
      </c>
      <c r="N53" s="276">
        <v>0.5</v>
      </c>
      <c r="O53" s="14" t="s">
        <v>1391</v>
      </c>
      <c r="P53" s="14" t="s">
        <v>1815</v>
      </c>
      <c r="Q53" s="293"/>
      <c r="R53" s="293"/>
      <c r="S53" s="293"/>
      <c r="T53" s="293"/>
      <c r="U53" s="293"/>
      <c r="V53" s="293"/>
      <c r="W53" s="293"/>
      <c r="X53" s="293"/>
      <c r="Y53" s="293"/>
      <c r="Z53" s="293"/>
      <c r="AA53" s="293"/>
      <c r="AB53" s="293"/>
      <c r="AC53" s="293"/>
    </row>
    <row r="54" spans="1:29" ht="65.25" customHeight="1">
      <c r="A54" s="250"/>
      <c r="B54" s="250"/>
      <c r="C54" s="250"/>
      <c r="D54" s="250"/>
      <c r="E54" s="250"/>
      <c r="F54" s="250"/>
      <c r="G54" s="249"/>
      <c r="H54" s="249"/>
      <c r="I54" s="179"/>
      <c r="J54" s="138" t="s">
        <v>100</v>
      </c>
      <c r="K54" s="449" t="s">
        <v>1294</v>
      </c>
      <c r="L54" s="449">
        <f>+'[1]CONSOLIDADO'!$AK$293</f>
        <v>0.01765</v>
      </c>
      <c r="M54" s="276" t="s">
        <v>1203</v>
      </c>
      <c r="N54" s="276">
        <v>0.1</v>
      </c>
      <c r="O54" s="14" t="s">
        <v>1392</v>
      </c>
      <c r="P54" s="14" t="s">
        <v>1815</v>
      </c>
      <c r="Q54" s="294"/>
      <c r="R54" s="294"/>
      <c r="S54" s="294"/>
      <c r="T54" s="294"/>
      <c r="U54" s="294"/>
      <c r="V54" s="294"/>
      <c r="W54" s="294"/>
      <c r="X54" s="294"/>
      <c r="Y54" s="294"/>
      <c r="Z54" s="294"/>
      <c r="AA54" s="294"/>
      <c r="AB54" s="294"/>
      <c r="AC54" s="294"/>
    </row>
    <row r="55" spans="1:29" ht="90" customHeight="1">
      <c r="A55" s="250"/>
      <c r="B55" s="250"/>
      <c r="C55" s="250"/>
      <c r="D55" s="250"/>
      <c r="E55" s="250"/>
      <c r="F55" s="250"/>
      <c r="G55" s="248" t="s">
        <v>101</v>
      </c>
      <c r="H55" s="248" t="s">
        <v>1464</v>
      </c>
      <c r="I55" s="298" t="s">
        <v>1050</v>
      </c>
      <c r="J55" s="138" t="s">
        <v>102</v>
      </c>
      <c r="K55" s="130" t="s">
        <v>1295</v>
      </c>
      <c r="L55" s="453">
        <f>+'[1]CONSOLIDADO'!$AK$297</f>
        <v>0.0012000000000000001</v>
      </c>
      <c r="M55" s="9">
        <v>0</v>
      </c>
      <c r="N55" s="14">
        <v>1</v>
      </c>
      <c r="O55" s="14" t="s">
        <v>1393</v>
      </c>
      <c r="P55" s="14" t="s">
        <v>1816</v>
      </c>
      <c r="Q55" s="267"/>
      <c r="R55" s="267">
        <v>30000000</v>
      </c>
      <c r="S55" s="267"/>
      <c r="T55" s="267"/>
      <c r="U55" s="267">
        <v>200000000</v>
      </c>
      <c r="V55" s="267"/>
      <c r="W55" s="267"/>
      <c r="X55" s="267"/>
      <c r="Y55" s="267"/>
      <c r="Z55" s="267"/>
      <c r="AA55" s="302">
        <v>230000000</v>
      </c>
      <c r="AB55" s="267" t="s">
        <v>1362</v>
      </c>
      <c r="AC55" s="267"/>
    </row>
    <row r="56" spans="1:29" ht="89.25" customHeight="1">
      <c r="A56" s="250"/>
      <c r="B56" s="250"/>
      <c r="C56" s="250"/>
      <c r="D56" s="250"/>
      <c r="E56" s="250"/>
      <c r="F56" s="250"/>
      <c r="G56" s="250"/>
      <c r="H56" s="250"/>
      <c r="I56" s="177"/>
      <c r="J56" s="138" t="s">
        <v>103</v>
      </c>
      <c r="K56" s="130" t="s">
        <v>1296</v>
      </c>
      <c r="L56" s="453">
        <f>+'[1]CONSOLIDADO'!$AK$299</f>
        <v>0.0024000000000000002</v>
      </c>
      <c r="M56" s="9">
        <v>0</v>
      </c>
      <c r="N56" s="14">
        <v>2</v>
      </c>
      <c r="O56" s="14" t="s">
        <v>1386</v>
      </c>
      <c r="P56" s="14" t="s">
        <v>1817</v>
      </c>
      <c r="Q56" s="268"/>
      <c r="R56" s="268"/>
      <c r="S56" s="268"/>
      <c r="T56" s="268"/>
      <c r="U56" s="268"/>
      <c r="V56" s="268"/>
      <c r="W56" s="268"/>
      <c r="X56" s="268"/>
      <c r="Y56" s="268"/>
      <c r="Z56" s="268"/>
      <c r="AA56" s="268"/>
      <c r="AB56" s="268"/>
      <c r="AC56" s="268"/>
    </row>
    <row r="57" spans="1:29" ht="97.5" customHeight="1">
      <c r="A57" s="250"/>
      <c r="B57" s="250"/>
      <c r="C57" s="250"/>
      <c r="D57" s="250"/>
      <c r="E57" s="250"/>
      <c r="F57" s="250"/>
      <c r="G57" s="250"/>
      <c r="H57" s="250"/>
      <c r="I57" s="177"/>
      <c r="J57" s="138" t="s">
        <v>104</v>
      </c>
      <c r="K57" s="130" t="s">
        <v>1297</v>
      </c>
      <c r="L57" s="453">
        <f>+'[1]CONSOLIDADO'!$AK$300</f>
        <v>0.0241</v>
      </c>
      <c r="M57" s="9">
        <v>0</v>
      </c>
      <c r="N57" s="14">
        <v>0</v>
      </c>
      <c r="O57" s="14" t="s">
        <v>1386</v>
      </c>
      <c r="P57" s="14" t="s">
        <v>1817</v>
      </c>
      <c r="Q57" s="268"/>
      <c r="R57" s="268"/>
      <c r="S57" s="268"/>
      <c r="T57" s="268"/>
      <c r="U57" s="268"/>
      <c r="V57" s="268"/>
      <c r="W57" s="268"/>
      <c r="X57" s="268"/>
      <c r="Y57" s="268"/>
      <c r="Z57" s="268"/>
      <c r="AA57" s="268"/>
      <c r="AB57" s="268"/>
      <c r="AC57" s="268"/>
    </row>
    <row r="58" spans="1:29" ht="91.5" customHeight="1">
      <c r="A58" s="250"/>
      <c r="B58" s="250"/>
      <c r="C58" s="250"/>
      <c r="D58" s="250"/>
      <c r="E58" s="250"/>
      <c r="F58" s="250"/>
      <c r="G58" s="250"/>
      <c r="H58" s="250"/>
      <c r="I58" s="179"/>
      <c r="J58" s="138" t="s">
        <v>105</v>
      </c>
      <c r="K58" s="130" t="s">
        <v>1298</v>
      </c>
      <c r="L58" s="453">
        <f>+'[1]CONSOLIDADO'!$AK$302</f>
        <v>0.0241</v>
      </c>
      <c r="M58" s="9">
        <v>0</v>
      </c>
      <c r="N58" s="14">
        <v>1</v>
      </c>
      <c r="O58" s="14" t="s">
        <v>1387</v>
      </c>
      <c r="P58" s="14" t="s">
        <v>1813</v>
      </c>
      <c r="Q58" s="269"/>
      <c r="R58" s="269"/>
      <c r="S58" s="269"/>
      <c r="T58" s="269"/>
      <c r="U58" s="269"/>
      <c r="V58" s="269"/>
      <c r="W58" s="269"/>
      <c r="X58" s="269"/>
      <c r="Y58" s="269"/>
      <c r="Z58" s="269"/>
      <c r="AA58" s="269"/>
      <c r="AB58" s="269"/>
      <c r="AC58" s="269"/>
    </row>
    <row r="59" spans="1:29" ht="107.25" customHeight="1">
      <c r="A59" s="250"/>
      <c r="B59" s="250"/>
      <c r="C59" s="250"/>
      <c r="D59" s="250"/>
      <c r="E59" s="250"/>
      <c r="F59" s="250"/>
      <c r="G59" s="249"/>
      <c r="H59" s="249"/>
      <c r="I59" s="299" t="s">
        <v>941</v>
      </c>
      <c r="J59" s="138" t="s">
        <v>1299</v>
      </c>
      <c r="K59" s="130" t="s">
        <v>1300</v>
      </c>
      <c r="L59" s="130">
        <f>+'[1]CONSOLIDADO'!$AK$296</f>
        <v>0.0302</v>
      </c>
      <c r="M59" s="276">
        <v>0</v>
      </c>
      <c r="N59" s="276">
        <v>0.05</v>
      </c>
      <c r="O59" s="14" t="s">
        <v>1396</v>
      </c>
      <c r="P59" s="14" t="s">
        <v>1818</v>
      </c>
      <c r="Q59" s="18"/>
      <c r="R59" s="203"/>
      <c r="S59" s="203"/>
      <c r="T59" s="203"/>
      <c r="U59" s="203">
        <v>300750000</v>
      </c>
      <c r="V59" s="203"/>
      <c r="W59" s="203"/>
      <c r="X59" s="203"/>
      <c r="Y59" s="203"/>
      <c r="Z59" s="203"/>
      <c r="AA59" s="302">
        <v>300750000</v>
      </c>
      <c r="AB59" s="34" t="s">
        <v>1362</v>
      </c>
      <c r="AC59" s="370"/>
    </row>
    <row r="60" spans="1:29" ht="65.25" customHeight="1">
      <c r="A60" s="250"/>
      <c r="B60" s="250"/>
      <c r="C60" s="250"/>
      <c r="D60" s="250"/>
      <c r="E60" s="250"/>
      <c r="F60" s="250"/>
      <c r="G60" s="248" t="s">
        <v>106</v>
      </c>
      <c r="H60" s="248" t="s">
        <v>1465</v>
      </c>
      <c r="I60" s="298" t="s">
        <v>107</v>
      </c>
      <c r="J60" s="138" t="s">
        <v>108</v>
      </c>
      <c r="K60" s="130" t="s">
        <v>1301</v>
      </c>
      <c r="L60" s="453">
        <f>+'[1]CONSOLIDADO'!$AK$306</f>
        <v>0.0019</v>
      </c>
      <c r="M60" s="9" t="s">
        <v>1203</v>
      </c>
      <c r="N60" s="14">
        <v>3</v>
      </c>
      <c r="O60" s="14" t="s">
        <v>1397</v>
      </c>
      <c r="P60" s="14" t="s">
        <v>1818</v>
      </c>
      <c r="Q60" s="302"/>
      <c r="R60" s="302">
        <v>90000000</v>
      </c>
      <c r="S60" s="302"/>
      <c r="T60" s="302"/>
      <c r="U60" s="302"/>
      <c r="V60" s="302"/>
      <c r="W60" s="302"/>
      <c r="X60" s="302"/>
      <c r="Y60" s="302"/>
      <c r="Z60" s="302"/>
      <c r="AA60" s="302">
        <v>90000000</v>
      </c>
      <c r="AB60" s="302" t="s">
        <v>1362</v>
      </c>
      <c r="AC60" s="302"/>
    </row>
    <row r="61" spans="1:29" ht="65.25" customHeight="1">
      <c r="A61" s="250"/>
      <c r="B61" s="250"/>
      <c r="C61" s="250"/>
      <c r="D61" s="250"/>
      <c r="E61" s="250"/>
      <c r="F61" s="250"/>
      <c r="G61" s="250"/>
      <c r="H61" s="250"/>
      <c r="I61" s="177"/>
      <c r="J61" s="138" t="s">
        <v>109</v>
      </c>
      <c r="K61" s="130" t="s">
        <v>1302</v>
      </c>
      <c r="L61" s="453">
        <f>+'[1]CONSOLIDADO'!$AK$307</f>
        <v>0.0073</v>
      </c>
      <c r="M61" s="9">
        <v>0</v>
      </c>
      <c r="N61" s="14">
        <v>1</v>
      </c>
      <c r="O61" s="14" t="s">
        <v>1398</v>
      </c>
      <c r="P61" s="14" t="s">
        <v>1818</v>
      </c>
      <c r="Q61" s="293"/>
      <c r="R61" s="293"/>
      <c r="S61" s="293"/>
      <c r="T61" s="293"/>
      <c r="U61" s="293"/>
      <c r="V61" s="293"/>
      <c r="W61" s="293"/>
      <c r="X61" s="293"/>
      <c r="Y61" s="293"/>
      <c r="Z61" s="293"/>
      <c r="AA61" s="293"/>
      <c r="AB61" s="293"/>
      <c r="AC61" s="293"/>
    </row>
    <row r="62" spans="1:29" ht="65.25" customHeight="1">
      <c r="A62" s="249"/>
      <c r="B62" s="249"/>
      <c r="C62" s="249"/>
      <c r="D62" s="249"/>
      <c r="E62" s="249"/>
      <c r="F62" s="249"/>
      <c r="G62" s="249"/>
      <c r="H62" s="249"/>
      <c r="I62" s="179"/>
      <c r="J62" s="138" t="s">
        <v>110</v>
      </c>
      <c r="K62" s="130" t="s">
        <v>1303</v>
      </c>
      <c r="L62" s="453">
        <f>+'[1]CONSOLIDADO'!$AK$308</f>
        <v>0.0089</v>
      </c>
      <c r="M62" s="9">
        <v>0</v>
      </c>
      <c r="N62" s="14">
        <v>0</v>
      </c>
      <c r="O62" s="14" t="s">
        <v>1399</v>
      </c>
      <c r="P62" s="14" t="s">
        <v>1818</v>
      </c>
      <c r="Q62" s="294"/>
      <c r="R62" s="294"/>
      <c r="S62" s="294"/>
      <c r="T62" s="294"/>
      <c r="U62" s="294"/>
      <c r="V62" s="294"/>
      <c r="W62" s="294"/>
      <c r="X62" s="294"/>
      <c r="Y62" s="294"/>
      <c r="Z62" s="294"/>
      <c r="AA62" s="294"/>
      <c r="AB62" s="294"/>
      <c r="AC62" s="294"/>
    </row>
    <row r="63" spans="1:29" ht="21.75" customHeight="1">
      <c r="A63" s="30" t="s">
        <v>10</v>
      </c>
      <c r="B63" s="366"/>
      <c r="C63" s="24"/>
      <c r="D63" s="24"/>
      <c r="E63" s="24"/>
      <c r="F63" s="24"/>
      <c r="G63" s="23"/>
      <c r="H63" s="23"/>
      <c r="I63" s="25"/>
      <c r="J63" s="25"/>
      <c r="K63" s="27"/>
      <c r="L63" s="27"/>
      <c r="M63" s="27"/>
      <c r="N63" s="25"/>
      <c r="O63" s="108"/>
      <c r="P63" s="108"/>
      <c r="Q63" s="124"/>
      <c r="R63" s="124"/>
      <c r="S63" s="124"/>
      <c r="T63" s="124"/>
      <c r="U63" s="124"/>
      <c r="V63" s="124"/>
      <c r="W63" s="124"/>
      <c r="X63" s="124"/>
      <c r="Y63" s="124"/>
      <c r="Z63" s="124"/>
      <c r="AA63" s="124">
        <f>SUM(AA50:AA62)</f>
        <v>930750000</v>
      </c>
      <c r="AB63" s="29"/>
      <c r="AC63" s="29"/>
    </row>
    <row r="64" spans="1:29" ht="219.75" customHeight="1">
      <c r="A64" s="298" t="s">
        <v>79</v>
      </c>
      <c r="B64" s="298">
        <v>2</v>
      </c>
      <c r="C64" s="298"/>
      <c r="D64" s="298"/>
      <c r="E64" s="298" t="s">
        <v>111</v>
      </c>
      <c r="F64" s="298" t="s">
        <v>1466</v>
      </c>
      <c r="G64" s="248" t="s">
        <v>112</v>
      </c>
      <c r="H64" s="248" t="s">
        <v>1467</v>
      </c>
      <c r="I64" s="298" t="s">
        <v>113</v>
      </c>
      <c r="J64" s="138" t="s">
        <v>114</v>
      </c>
      <c r="K64" s="16" t="s">
        <v>1304</v>
      </c>
      <c r="L64" s="448">
        <f>+'[1]CONSOLIDADO'!$AK$333</f>
        <v>0.0031600000000000005</v>
      </c>
      <c r="M64" s="276">
        <v>0</v>
      </c>
      <c r="N64" s="276">
        <v>0.1</v>
      </c>
      <c r="O64" s="14" t="s">
        <v>1394</v>
      </c>
      <c r="P64" s="14" t="s">
        <v>1819</v>
      </c>
      <c r="Q64" s="302"/>
      <c r="R64" s="302"/>
      <c r="S64" s="302"/>
      <c r="T64" s="302"/>
      <c r="U64" s="302">
        <v>50000000</v>
      </c>
      <c r="V64" s="302"/>
      <c r="W64" s="302"/>
      <c r="X64" s="302"/>
      <c r="Y64" s="302"/>
      <c r="Z64" s="302"/>
      <c r="AA64" s="302">
        <v>50000000</v>
      </c>
      <c r="AB64" s="302" t="s">
        <v>1362</v>
      </c>
      <c r="AC64" s="302"/>
    </row>
    <row r="65" spans="1:29" ht="99" customHeight="1">
      <c r="A65" s="177"/>
      <c r="B65" s="177"/>
      <c r="C65" s="177"/>
      <c r="D65" s="177"/>
      <c r="E65" s="177"/>
      <c r="F65" s="177"/>
      <c r="G65" s="250"/>
      <c r="H65" s="250"/>
      <c r="I65" s="179"/>
      <c r="J65" s="138" t="s">
        <v>115</v>
      </c>
      <c r="K65" s="16" t="s">
        <v>1305</v>
      </c>
      <c r="L65" s="448">
        <f>+'[1]CONSOLIDADO'!$AK$335</f>
        <v>0.0031600000000000005</v>
      </c>
      <c r="M65" s="9">
        <v>56</v>
      </c>
      <c r="N65" s="14">
        <v>50</v>
      </c>
      <c r="O65" s="14" t="s">
        <v>1395</v>
      </c>
      <c r="P65" s="14" t="s">
        <v>1820</v>
      </c>
      <c r="Q65" s="294"/>
      <c r="R65" s="294"/>
      <c r="S65" s="294"/>
      <c r="T65" s="294"/>
      <c r="U65" s="294"/>
      <c r="V65" s="294"/>
      <c r="W65" s="294"/>
      <c r="X65" s="294"/>
      <c r="Y65" s="294"/>
      <c r="Z65" s="294"/>
      <c r="AA65" s="294"/>
      <c r="AB65" s="294"/>
      <c r="AC65" s="294"/>
    </row>
    <row r="66" spans="1:29" ht="54.75" customHeight="1">
      <c r="A66" s="177"/>
      <c r="B66" s="177"/>
      <c r="C66" s="177"/>
      <c r="D66" s="177"/>
      <c r="E66" s="177"/>
      <c r="F66" s="177"/>
      <c r="G66" s="249"/>
      <c r="H66" s="249"/>
      <c r="I66" s="299" t="s">
        <v>942</v>
      </c>
      <c r="J66" s="300" t="s">
        <v>1306</v>
      </c>
      <c r="K66" s="16" t="s">
        <v>1307</v>
      </c>
      <c r="L66" s="20">
        <f>+'[1]CONSOLIDADO'!$AK$332</f>
        <v>0.008960000000000001</v>
      </c>
      <c r="M66" s="315">
        <v>0</v>
      </c>
      <c r="N66" s="315">
        <v>0.5</v>
      </c>
      <c r="O66" s="14" t="s">
        <v>1400</v>
      </c>
      <c r="P66" s="14" t="s">
        <v>1801</v>
      </c>
      <c r="Q66" s="18"/>
      <c r="R66" s="203"/>
      <c r="S66" s="203"/>
      <c r="T66" s="203">
        <v>200000000</v>
      </c>
      <c r="U66" s="203"/>
      <c r="V66" s="203"/>
      <c r="W66" s="203"/>
      <c r="X66" s="203"/>
      <c r="Y66" s="203"/>
      <c r="Z66" s="203"/>
      <c r="AA66" s="302">
        <v>200000000</v>
      </c>
      <c r="AB66" s="172" t="s">
        <v>1362</v>
      </c>
      <c r="AC66" s="370"/>
    </row>
    <row r="67" spans="1:29" ht="139.5" customHeight="1">
      <c r="A67" s="177"/>
      <c r="B67" s="177"/>
      <c r="C67" s="177"/>
      <c r="D67" s="177"/>
      <c r="E67" s="177"/>
      <c r="F67" s="177"/>
      <c r="G67" s="298" t="s">
        <v>116</v>
      </c>
      <c r="H67" s="298" t="s">
        <v>1468</v>
      </c>
      <c r="I67" s="299" t="s">
        <v>117</v>
      </c>
      <c r="J67" s="138" t="s">
        <v>117</v>
      </c>
      <c r="K67" s="16" t="s">
        <v>1308</v>
      </c>
      <c r="L67" s="449">
        <f>+'[1]CONSOLIDADO'!$AK$348</f>
        <v>0.00030000000000000003</v>
      </c>
      <c r="M67" s="9">
        <v>3</v>
      </c>
      <c r="N67" s="14">
        <v>0</v>
      </c>
      <c r="O67" s="14" t="s">
        <v>1365</v>
      </c>
      <c r="P67" s="14" t="s">
        <v>1821</v>
      </c>
      <c r="Q67" s="139"/>
      <c r="R67" s="301"/>
      <c r="S67" s="301"/>
      <c r="T67" s="301"/>
      <c r="U67" s="301"/>
      <c r="V67" s="301"/>
      <c r="W67" s="301"/>
      <c r="X67" s="301"/>
      <c r="Y67" s="301"/>
      <c r="Z67" s="301">
        <v>72523592.61</v>
      </c>
      <c r="AA67" s="18">
        <v>72523592.61</v>
      </c>
      <c r="AB67" s="172" t="s">
        <v>1364</v>
      </c>
      <c r="AC67" s="370"/>
    </row>
    <row r="68" spans="1:29" ht="87" customHeight="1">
      <c r="A68" s="177"/>
      <c r="B68" s="177"/>
      <c r="C68" s="177"/>
      <c r="D68" s="177"/>
      <c r="E68" s="177"/>
      <c r="F68" s="177"/>
      <c r="G68" s="179"/>
      <c r="H68" s="179"/>
      <c r="I68" s="299" t="s">
        <v>1363</v>
      </c>
      <c r="J68" s="138" t="s">
        <v>118</v>
      </c>
      <c r="K68" s="20" t="s">
        <v>1309</v>
      </c>
      <c r="L68" s="449">
        <f>+'[1]CONSOLIDADO'!$AK$372</f>
        <v>0.0027</v>
      </c>
      <c r="M68" s="9">
        <v>0</v>
      </c>
      <c r="N68" s="315">
        <v>0.2</v>
      </c>
      <c r="O68" s="14" t="s">
        <v>1378</v>
      </c>
      <c r="P68" s="226" t="s">
        <v>1822</v>
      </c>
      <c r="Q68" s="139"/>
      <c r="R68" s="301"/>
      <c r="S68" s="301"/>
      <c r="T68" s="301">
        <v>250000000</v>
      </c>
      <c r="U68" s="301"/>
      <c r="V68" s="301"/>
      <c r="W68" s="301"/>
      <c r="X68" s="301"/>
      <c r="Y68" s="301"/>
      <c r="Z68" s="301"/>
      <c r="AA68" s="7">
        <v>250000000</v>
      </c>
      <c r="AB68" s="19" t="s">
        <v>1356</v>
      </c>
      <c r="AC68" s="370"/>
    </row>
    <row r="69" spans="1:29" ht="139.5" customHeight="1">
      <c r="A69" s="179"/>
      <c r="B69" s="179"/>
      <c r="C69" s="179"/>
      <c r="D69" s="179"/>
      <c r="E69" s="179"/>
      <c r="F69" s="179"/>
      <c r="G69" s="138" t="s">
        <v>119</v>
      </c>
      <c r="H69" s="300" t="s">
        <v>1469</v>
      </c>
      <c r="I69" s="299" t="s">
        <v>85</v>
      </c>
      <c r="J69" s="138" t="s">
        <v>120</v>
      </c>
      <c r="K69" s="16" t="s">
        <v>1310</v>
      </c>
      <c r="L69" s="449">
        <f>+'[1]CONSOLIDADO'!$AK$391</f>
        <v>0.0292</v>
      </c>
      <c r="M69" s="17">
        <v>0</v>
      </c>
      <c r="N69" s="8">
        <v>64</v>
      </c>
      <c r="O69" s="14" t="s">
        <v>85</v>
      </c>
      <c r="P69" s="14" t="s">
        <v>1823</v>
      </c>
      <c r="Q69" s="7"/>
      <c r="R69" s="7"/>
      <c r="S69" s="7"/>
      <c r="T69" s="7"/>
      <c r="U69" s="7"/>
      <c r="V69" s="7"/>
      <c r="W69" s="7"/>
      <c r="X69" s="7"/>
      <c r="Y69" s="7"/>
      <c r="Z69" s="7"/>
      <c r="AA69" s="7">
        <v>0</v>
      </c>
      <c r="AB69" s="34" t="s">
        <v>1356</v>
      </c>
      <c r="AC69" s="370"/>
    </row>
    <row r="70" spans="1:29" ht="12.75">
      <c r="A70" s="42" t="s">
        <v>10</v>
      </c>
      <c r="B70" s="42"/>
      <c r="C70" s="41"/>
      <c r="D70" s="41"/>
      <c r="E70" s="41"/>
      <c r="F70" s="41"/>
      <c r="G70" s="42"/>
      <c r="H70" s="42"/>
      <c r="I70" s="43"/>
      <c r="J70" s="43"/>
      <c r="K70" s="43"/>
      <c r="L70" s="43"/>
      <c r="M70" s="43"/>
      <c r="N70" s="43"/>
      <c r="O70" s="107"/>
      <c r="P70" s="107"/>
      <c r="Q70" s="123"/>
      <c r="R70" s="123"/>
      <c r="S70" s="123"/>
      <c r="T70" s="123"/>
      <c r="U70" s="123"/>
      <c r="V70" s="123"/>
      <c r="W70" s="123"/>
      <c r="X70" s="123"/>
      <c r="Y70" s="123"/>
      <c r="Z70" s="123"/>
      <c r="AA70" s="123">
        <f>SUM(AA64:AA69)</f>
        <v>572523592.61</v>
      </c>
      <c r="AB70" s="125"/>
      <c r="AC70" s="125"/>
    </row>
    <row r="71" spans="1:29" ht="12.75">
      <c r="A71" s="174" t="s">
        <v>76</v>
      </c>
      <c r="B71" s="367"/>
      <c r="C71" s="150"/>
      <c r="D71" s="150"/>
      <c r="E71" s="151"/>
      <c r="F71" s="151"/>
      <c r="G71" s="152"/>
      <c r="H71" s="152"/>
      <c r="I71" s="153"/>
      <c r="J71" s="153"/>
      <c r="K71" s="153"/>
      <c r="L71" s="153"/>
      <c r="M71" s="153"/>
      <c r="N71" s="153"/>
      <c r="O71" s="154"/>
      <c r="P71" s="154"/>
      <c r="Q71" s="155"/>
      <c r="R71" s="155"/>
      <c r="S71" s="155"/>
      <c r="T71" s="155"/>
      <c r="U71" s="155"/>
      <c r="V71" s="155"/>
      <c r="W71" s="155"/>
      <c r="X71" s="155"/>
      <c r="Y71" s="155"/>
      <c r="Z71" s="155"/>
      <c r="AA71" s="155">
        <f>+AA70+AA63+AA49</f>
        <v>13166206749.25</v>
      </c>
      <c r="AB71" s="156"/>
      <c r="AC71" s="156"/>
    </row>
    <row r="72" spans="1:29" ht="12.75">
      <c r="A72" s="165" t="s">
        <v>78</v>
      </c>
      <c r="B72" s="165"/>
      <c r="C72" s="164"/>
      <c r="D72" s="164"/>
      <c r="E72" s="164"/>
      <c r="F72" s="164"/>
      <c r="G72" s="164"/>
      <c r="H72" s="164"/>
      <c r="I72" s="164"/>
      <c r="J72" s="166"/>
      <c r="K72" s="167"/>
      <c r="L72" s="167"/>
      <c r="M72" s="164"/>
      <c r="N72" s="168"/>
      <c r="O72" s="169"/>
      <c r="P72" s="169"/>
      <c r="Q72" s="181"/>
      <c r="R72" s="181"/>
      <c r="S72" s="181"/>
      <c r="T72" s="181"/>
      <c r="U72" s="181"/>
      <c r="V72" s="181"/>
      <c r="W72" s="181"/>
      <c r="X72" s="181"/>
      <c r="Y72" s="181"/>
      <c r="Z72" s="181"/>
      <c r="AA72" s="181">
        <f>+AA71</f>
        <v>13166206749.25</v>
      </c>
      <c r="AB72" s="164"/>
      <c r="AC72" s="164"/>
    </row>
    <row r="73" spans="1:29" ht="147.75" customHeight="1">
      <c r="A73" s="248" t="s">
        <v>121</v>
      </c>
      <c r="B73" s="248">
        <v>3</v>
      </c>
      <c r="C73" s="248"/>
      <c r="D73" s="248"/>
      <c r="E73" s="248" t="s">
        <v>122</v>
      </c>
      <c r="F73" s="248" t="s">
        <v>1470</v>
      </c>
      <c r="G73" s="248" t="s">
        <v>123</v>
      </c>
      <c r="H73" s="248" t="s">
        <v>1471</v>
      </c>
      <c r="I73" s="135" t="s">
        <v>124</v>
      </c>
      <c r="J73" s="298" t="s">
        <v>125</v>
      </c>
      <c r="K73" s="298" t="s">
        <v>1311</v>
      </c>
      <c r="L73" s="454">
        <f>+'[1]CONSOLIDADO'!$AK$467</f>
        <v>0.05</v>
      </c>
      <c r="M73" s="136">
        <v>2</v>
      </c>
      <c r="N73" s="136">
        <v>3</v>
      </c>
      <c r="O73" s="14" t="s">
        <v>1375</v>
      </c>
      <c r="P73" s="14" t="s">
        <v>1824</v>
      </c>
      <c r="Q73" s="2"/>
      <c r="R73" s="2"/>
      <c r="S73" s="2"/>
      <c r="T73" s="2"/>
      <c r="U73" s="2">
        <v>100000000</v>
      </c>
      <c r="V73" s="2"/>
      <c r="W73" s="2"/>
      <c r="X73" s="2"/>
      <c r="Y73" s="2"/>
      <c r="Z73" s="2"/>
      <c r="AA73" s="7">
        <v>100000000</v>
      </c>
      <c r="AB73" s="34" t="s">
        <v>1349</v>
      </c>
      <c r="AC73" s="370"/>
    </row>
    <row r="74" spans="1:29" ht="178.5" customHeight="1">
      <c r="A74" s="249"/>
      <c r="B74" s="249"/>
      <c r="C74" s="249"/>
      <c r="D74" s="249"/>
      <c r="E74" s="249"/>
      <c r="F74" s="249"/>
      <c r="G74" s="249"/>
      <c r="H74" s="252"/>
      <c r="I74" s="357" t="s">
        <v>985</v>
      </c>
      <c r="J74" s="179"/>
      <c r="K74" s="179"/>
      <c r="L74" s="179"/>
      <c r="M74" s="179"/>
      <c r="N74" s="179"/>
      <c r="O74" s="14" t="s">
        <v>1374</v>
      </c>
      <c r="P74" s="14" t="s">
        <v>1825</v>
      </c>
      <c r="Q74" s="301"/>
      <c r="R74" s="301"/>
      <c r="S74" s="301"/>
      <c r="T74" s="301">
        <v>1043460138</v>
      </c>
      <c r="U74" s="301"/>
      <c r="V74" s="301"/>
      <c r="W74" s="301"/>
      <c r="X74" s="301"/>
      <c r="Y74" s="301"/>
      <c r="Z74" s="301"/>
      <c r="AA74" s="7">
        <v>1043460138</v>
      </c>
      <c r="AB74" s="34" t="s">
        <v>1349</v>
      </c>
      <c r="AC74" s="370"/>
    </row>
    <row r="75" spans="1:29" ht="12.75">
      <c r="A75" s="42" t="s">
        <v>10</v>
      </c>
      <c r="B75" s="42"/>
      <c r="C75" s="25"/>
      <c r="D75" s="25"/>
      <c r="E75" s="25"/>
      <c r="F75" s="25"/>
      <c r="G75" s="23"/>
      <c r="H75" s="23"/>
      <c r="I75" s="25"/>
      <c r="J75" s="25"/>
      <c r="K75" s="27"/>
      <c r="L75" s="27"/>
      <c r="M75" s="27"/>
      <c r="N75" s="25"/>
      <c r="O75" s="25"/>
      <c r="P75" s="25"/>
      <c r="Q75" s="28"/>
      <c r="R75" s="28"/>
      <c r="S75" s="28"/>
      <c r="T75" s="28"/>
      <c r="U75" s="28"/>
      <c r="V75" s="28"/>
      <c r="W75" s="28"/>
      <c r="X75" s="28"/>
      <c r="Y75" s="28"/>
      <c r="Z75" s="28"/>
      <c r="AA75" s="28">
        <f>SUM(AA73:AA74)</f>
        <v>1143460138</v>
      </c>
      <c r="AB75" s="25"/>
      <c r="AC75" s="25"/>
    </row>
    <row r="76" spans="1:29" ht="56.25">
      <c r="A76" s="298" t="s">
        <v>121</v>
      </c>
      <c r="B76" s="298">
        <v>3</v>
      </c>
      <c r="C76" s="298"/>
      <c r="D76" s="298"/>
      <c r="E76" s="298" t="s">
        <v>122</v>
      </c>
      <c r="F76" s="298" t="s">
        <v>1470</v>
      </c>
      <c r="G76" s="298" t="s">
        <v>126</v>
      </c>
      <c r="H76" s="298" t="s">
        <v>1472</v>
      </c>
      <c r="I76" s="298" t="s">
        <v>127</v>
      </c>
      <c r="J76" s="138" t="s">
        <v>128</v>
      </c>
      <c r="K76" s="31" t="s">
        <v>1312</v>
      </c>
      <c r="L76" s="455">
        <f>+'[1]CONSOLIDADO'!$AK$474</f>
        <v>0.002</v>
      </c>
      <c r="M76" s="4">
        <v>0</v>
      </c>
      <c r="N76" s="14">
        <v>1</v>
      </c>
      <c r="O76" s="360" t="s">
        <v>127</v>
      </c>
      <c r="P76" s="360" t="s">
        <v>1826</v>
      </c>
      <c r="Q76" s="360"/>
      <c r="R76" s="360"/>
      <c r="S76" s="360"/>
      <c r="T76" s="360"/>
      <c r="U76" s="360"/>
      <c r="V76" s="360"/>
      <c r="W76" s="360"/>
      <c r="X76" s="360"/>
      <c r="Y76" s="360"/>
      <c r="Z76" s="360"/>
      <c r="AA76" s="267">
        <v>0</v>
      </c>
      <c r="AB76" s="298" t="s">
        <v>1369</v>
      </c>
      <c r="AC76" s="298"/>
    </row>
    <row r="77" spans="1:29" ht="45">
      <c r="A77" s="177"/>
      <c r="B77" s="177"/>
      <c r="C77" s="177"/>
      <c r="D77" s="177"/>
      <c r="E77" s="177"/>
      <c r="F77" s="177"/>
      <c r="G77" s="177"/>
      <c r="H77" s="177"/>
      <c r="I77" s="177"/>
      <c r="J77" s="138" t="s">
        <v>129</v>
      </c>
      <c r="K77" s="4" t="s">
        <v>1313</v>
      </c>
      <c r="L77" s="456">
        <f>+'[1]CONSOLIDADO'!$AK$478</f>
        <v>0.001</v>
      </c>
      <c r="M77" s="15">
        <v>0</v>
      </c>
      <c r="N77" s="14">
        <v>1</v>
      </c>
      <c r="O77" s="347"/>
      <c r="P77" s="347"/>
      <c r="Q77" s="347"/>
      <c r="R77" s="347"/>
      <c r="S77" s="347"/>
      <c r="T77" s="347"/>
      <c r="U77" s="347"/>
      <c r="V77" s="347"/>
      <c r="W77" s="347"/>
      <c r="X77" s="347"/>
      <c r="Y77" s="347"/>
      <c r="Z77" s="347"/>
      <c r="AA77" s="268"/>
      <c r="AB77" s="177"/>
      <c r="AC77" s="177"/>
    </row>
    <row r="78" spans="1:29" ht="129" customHeight="1">
      <c r="A78" s="179"/>
      <c r="B78" s="179"/>
      <c r="C78" s="179"/>
      <c r="D78" s="179"/>
      <c r="E78" s="179"/>
      <c r="F78" s="179"/>
      <c r="G78" s="179"/>
      <c r="H78" s="179"/>
      <c r="I78" s="179"/>
      <c r="J78" s="138" t="s">
        <v>130</v>
      </c>
      <c r="K78" s="4" t="s">
        <v>1060</v>
      </c>
      <c r="L78" s="456">
        <f>+'[1]CONSOLIDADO'!$AK$480</f>
        <v>0.001</v>
      </c>
      <c r="M78" s="15">
        <v>0</v>
      </c>
      <c r="N78" s="14">
        <v>1</v>
      </c>
      <c r="O78" s="348"/>
      <c r="P78" s="348"/>
      <c r="Q78" s="348"/>
      <c r="R78" s="348"/>
      <c r="S78" s="348"/>
      <c r="T78" s="348"/>
      <c r="U78" s="348"/>
      <c r="V78" s="348"/>
      <c r="W78" s="348"/>
      <c r="X78" s="348"/>
      <c r="Y78" s="348"/>
      <c r="Z78" s="348"/>
      <c r="AA78" s="269"/>
      <c r="AB78" s="179"/>
      <c r="AC78" s="179"/>
    </row>
    <row r="79" spans="1:29" ht="12.75">
      <c r="A79" s="42" t="s">
        <v>10</v>
      </c>
      <c r="B79" s="42"/>
      <c r="C79" s="25"/>
      <c r="D79" s="25"/>
      <c r="E79" s="25"/>
      <c r="F79" s="25"/>
      <c r="G79" s="23"/>
      <c r="H79" s="23"/>
      <c r="I79" s="25"/>
      <c r="J79" s="25"/>
      <c r="K79" s="27"/>
      <c r="L79" s="27"/>
      <c r="M79" s="27"/>
      <c r="N79" s="25"/>
      <c r="O79" s="25"/>
      <c r="P79" s="25"/>
      <c r="Q79" s="28"/>
      <c r="R79" s="28"/>
      <c r="S79" s="28"/>
      <c r="T79" s="28"/>
      <c r="U79" s="28"/>
      <c r="V79" s="28"/>
      <c r="W79" s="28"/>
      <c r="X79" s="28"/>
      <c r="Y79" s="28"/>
      <c r="Z79" s="28"/>
      <c r="AA79" s="28">
        <f>SUM(AA76:AA78)</f>
        <v>0</v>
      </c>
      <c r="AB79" s="25"/>
      <c r="AC79" s="25"/>
    </row>
    <row r="80" spans="1:29" ht="84.75" customHeight="1">
      <c r="A80" s="248" t="s">
        <v>121</v>
      </c>
      <c r="B80" s="248">
        <v>3</v>
      </c>
      <c r="C80" s="248"/>
      <c r="D80" s="248"/>
      <c r="E80" s="248" t="s">
        <v>122</v>
      </c>
      <c r="F80" s="248" t="s">
        <v>1473</v>
      </c>
      <c r="G80" s="248" t="s">
        <v>131</v>
      </c>
      <c r="H80" s="248" t="s">
        <v>1474</v>
      </c>
      <c r="I80" s="299" t="s">
        <v>132</v>
      </c>
      <c r="J80" s="248" t="s">
        <v>133</v>
      </c>
      <c r="K80" s="248" t="s">
        <v>1314</v>
      </c>
      <c r="L80" s="457">
        <f>+'[1]CONSOLIDADO'!$AK$484</f>
        <v>0.0076</v>
      </c>
      <c r="M80" s="314">
        <v>0</v>
      </c>
      <c r="N80" s="314">
        <v>400</v>
      </c>
      <c r="O80" s="360" t="s">
        <v>1370</v>
      </c>
      <c r="P80" s="360" t="s">
        <v>1827</v>
      </c>
      <c r="Q80" s="139"/>
      <c r="R80" s="301"/>
      <c r="S80" s="301"/>
      <c r="T80" s="301"/>
      <c r="U80" s="301">
        <v>448000000</v>
      </c>
      <c r="V80" s="301"/>
      <c r="W80" s="301"/>
      <c r="X80" s="301"/>
      <c r="Y80" s="301"/>
      <c r="Z80" s="301"/>
      <c r="AA80" s="7">
        <v>448000000</v>
      </c>
      <c r="AB80" s="34" t="s">
        <v>1349</v>
      </c>
      <c r="AC80" s="370"/>
    </row>
    <row r="81" spans="1:29" ht="95.25" customHeight="1">
      <c r="A81" s="250"/>
      <c r="B81" s="250"/>
      <c r="C81" s="250"/>
      <c r="D81" s="250"/>
      <c r="E81" s="250"/>
      <c r="F81" s="250"/>
      <c r="G81" s="250"/>
      <c r="H81" s="316"/>
      <c r="I81" s="357" t="s">
        <v>1371</v>
      </c>
      <c r="J81" s="249"/>
      <c r="K81" s="249"/>
      <c r="L81" s="249"/>
      <c r="M81" s="249"/>
      <c r="N81" s="249"/>
      <c r="O81" s="348"/>
      <c r="P81" s="348"/>
      <c r="Q81" s="301"/>
      <c r="R81" s="301"/>
      <c r="S81" s="301"/>
      <c r="T81" s="301"/>
      <c r="U81" s="301">
        <v>500000000</v>
      </c>
      <c r="V81" s="301"/>
      <c r="W81" s="301"/>
      <c r="X81" s="301"/>
      <c r="Y81" s="301"/>
      <c r="Z81" s="301"/>
      <c r="AA81" s="7">
        <v>500000000</v>
      </c>
      <c r="AB81" s="34" t="s">
        <v>1349</v>
      </c>
      <c r="AC81" s="370"/>
    </row>
    <row r="82" spans="1:29" ht="101.25" customHeight="1">
      <c r="A82" s="250"/>
      <c r="B82" s="250"/>
      <c r="C82" s="250"/>
      <c r="D82" s="250"/>
      <c r="E82" s="250"/>
      <c r="F82" s="250"/>
      <c r="G82" s="250"/>
      <c r="H82" s="316"/>
      <c r="I82" s="333" t="s">
        <v>134</v>
      </c>
      <c r="J82" s="138" t="s">
        <v>135</v>
      </c>
      <c r="K82" s="4" t="s">
        <v>1315</v>
      </c>
      <c r="L82" s="456">
        <f>+'[1]CONSOLIDADO'!$AK$482</f>
        <v>0.0055000000000000005</v>
      </c>
      <c r="M82" s="15">
        <v>597</v>
      </c>
      <c r="N82" s="14">
        <v>557</v>
      </c>
      <c r="O82" s="360" t="s">
        <v>1373</v>
      </c>
      <c r="P82" s="360" t="s">
        <v>1828</v>
      </c>
      <c r="Q82" s="302"/>
      <c r="R82" s="302">
        <v>250000000</v>
      </c>
      <c r="S82" s="302"/>
      <c r="T82" s="302"/>
      <c r="U82" s="302">
        <v>100000000</v>
      </c>
      <c r="V82" s="302"/>
      <c r="W82" s="302"/>
      <c r="X82" s="302"/>
      <c r="Y82" s="302"/>
      <c r="Z82" s="302"/>
      <c r="AA82" s="302">
        <v>350000000</v>
      </c>
      <c r="AB82" s="302" t="s">
        <v>1349</v>
      </c>
      <c r="AC82" s="302"/>
    </row>
    <row r="83" spans="1:29" ht="92.25" customHeight="1">
      <c r="A83" s="250"/>
      <c r="B83" s="250"/>
      <c r="C83" s="250"/>
      <c r="D83" s="250"/>
      <c r="E83" s="250"/>
      <c r="F83" s="250"/>
      <c r="G83" s="250"/>
      <c r="H83" s="316"/>
      <c r="I83" s="287"/>
      <c r="J83" s="138" t="s">
        <v>136</v>
      </c>
      <c r="K83" s="4" t="s">
        <v>1316</v>
      </c>
      <c r="L83" s="456">
        <f>+'[1]CONSOLIDADO'!$AK$487</f>
        <v>0.016800000000000002</v>
      </c>
      <c r="M83" s="15">
        <v>0</v>
      </c>
      <c r="N83" s="14">
        <v>0</v>
      </c>
      <c r="O83" s="347"/>
      <c r="P83" s="347"/>
      <c r="Q83" s="293"/>
      <c r="R83" s="293"/>
      <c r="S83" s="293"/>
      <c r="T83" s="293"/>
      <c r="U83" s="293"/>
      <c r="V83" s="293"/>
      <c r="W83" s="293"/>
      <c r="X83" s="293"/>
      <c r="Y83" s="293"/>
      <c r="Z83" s="293"/>
      <c r="AA83" s="293"/>
      <c r="AB83" s="293"/>
      <c r="AC83" s="293"/>
    </row>
    <row r="84" spans="1:29" ht="63" customHeight="1">
      <c r="A84" s="250"/>
      <c r="B84" s="250"/>
      <c r="C84" s="250"/>
      <c r="D84" s="250"/>
      <c r="E84" s="250"/>
      <c r="F84" s="250"/>
      <c r="G84" s="250"/>
      <c r="H84" s="316"/>
      <c r="I84" s="357"/>
      <c r="J84" s="138" t="s">
        <v>137</v>
      </c>
      <c r="K84" s="4" t="s">
        <v>1317</v>
      </c>
      <c r="L84" s="456">
        <f>+'[1]CONSOLIDADO'!$AK$488</f>
        <v>0.0006000000000000001</v>
      </c>
      <c r="M84" s="15">
        <v>0</v>
      </c>
      <c r="N84" s="14">
        <v>2</v>
      </c>
      <c r="O84" s="348"/>
      <c r="P84" s="348"/>
      <c r="Q84" s="294"/>
      <c r="R84" s="294"/>
      <c r="S84" s="294"/>
      <c r="T84" s="294"/>
      <c r="U84" s="294"/>
      <c r="V84" s="294"/>
      <c r="W84" s="294"/>
      <c r="X84" s="294"/>
      <c r="Y84" s="294"/>
      <c r="Z84" s="294"/>
      <c r="AA84" s="294"/>
      <c r="AB84" s="294"/>
      <c r="AC84" s="294"/>
    </row>
    <row r="85" spans="1:29" ht="12.75">
      <c r="A85" s="42" t="s">
        <v>10</v>
      </c>
      <c r="B85" s="42"/>
      <c r="C85" s="25"/>
      <c r="D85" s="25"/>
      <c r="E85" s="25"/>
      <c r="F85" s="25"/>
      <c r="G85" s="23"/>
      <c r="H85" s="23"/>
      <c r="I85" s="25"/>
      <c r="J85" s="25"/>
      <c r="K85" s="27"/>
      <c r="L85" s="27"/>
      <c r="M85" s="27"/>
      <c r="N85" s="25"/>
      <c r="O85" s="25"/>
      <c r="P85" s="25"/>
      <c r="Q85" s="28"/>
      <c r="R85" s="28"/>
      <c r="S85" s="28"/>
      <c r="T85" s="28"/>
      <c r="U85" s="28"/>
      <c r="V85" s="28"/>
      <c r="W85" s="28"/>
      <c r="X85" s="28"/>
      <c r="Y85" s="28"/>
      <c r="Z85" s="28"/>
      <c r="AA85" s="28">
        <f>SUM(AA80:AA84)</f>
        <v>1298000000</v>
      </c>
      <c r="AB85" s="25"/>
      <c r="AC85" s="25"/>
    </row>
    <row r="86" spans="1:29" ht="90" customHeight="1">
      <c r="A86" s="248" t="s">
        <v>121</v>
      </c>
      <c r="B86" s="248">
        <v>3</v>
      </c>
      <c r="C86" s="248"/>
      <c r="D86" s="248"/>
      <c r="E86" s="248" t="s">
        <v>122</v>
      </c>
      <c r="F86" s="248" t="s">
        <v>1470</v>
      </c>
      <c r="G86" s="248" t="s">
        <v>138</v>
      </c>
      <c r="H86" s="248" t="s">
        <v>1475</v>
      </c>
      <c r="I86" s="298" t="s">
        <v>139</v>
      </c>
      <c r="J86" s="138" t="s">
        <v>140</v>
      </c>
      <c r="K86" s="4" t="s">
        <v>1318</v>
      </c>
      <c r="L86" s="4">
        <f>+'[1]CONSOLIDADO'!$AK$490</f>
        <v>0.0727</v>
      </c>
      <c r="M86" s="15">
        <v>1</v>
      </c>
      <c r="N86" s="14">
        <v>4</v>
      </c>
      <c r="O86" s="14" t="s">
        <v>1829</v>
      </c>
      <c r="P86" s="14" t="s">
        <v>1830</v>
      </c>
      <c r="Q86" s="302"/>
      <c r="R86" s="302">
        <v>100000000</v>
      </c>
      <c r="S86" s="302"/>
      <c r="T86" s="302"/>
      <c r="U86" s="302">
        <v>100000000</v>
      </c>
      <c r="V86" s="302"/>
      <c r="W86" s="302"/>
      <c r="X86" s="302"/>
      <c r="Y86" s="302"/>
      <c r="Z86" s="302"/>
      <c r="AA86" s="302">
        <v>200000000</v>
      </c>
      <c r="AB86" s="302" t="s">
        <v>1348</v>
      </c>
      <c r="AC86" s="302"/>
    </row>
    <row r="87" spans="1:29" ht="67.5" customHeight="1">
      <c r="A87" s="249"/>
      <c r="B87" s="249"/>
      <c r="C87" s="249"/>
      <c r="D87" s="249"/>
      <c r="E87" s="249"/>
      <c r="F87" s="249"/>
      <c r="G87" s="249"/>
      <c r="H87" s="249"/>
      <c r="I87" s="179"/>
      <c r="J87" s="138" t="s">
        <v>141</v>
      </c>
      <c r="K87" s="4" t="s">
        <v>1319</v>
      </c>
      <c r="L87" s="456">
        <f>+'[1]CONSOLIDADO'!$AK$491</f>
        <v>0.0212</v>
      </c>
      <c r="M87" s="15">
        <v>0</v>
      </c>
      <c r="N87" s="14">
        <v>3</v>
      </c>
      <c r="O87" s="14" t="s">
        <v>1358</v>
      </c>
      <c r="P87" s="14" t="s">
        <v>1558</v>
      </c>
      <c r="Q87" s="294"/>
      <c r="R87" s="294"/>
      <c r="S87" s="294"/>
      <c r="T87" s="294"/>
      <c r="U87" s="294"/>
      <c r="V87" s="294"/>
      <c r="W87" s="294"/>
      <c r="X87" s="294"/>
      <c r="Y87" s="294"/>
      <c r="Z87" s="294"/>
      <c r="AA87" s="294"/>
      <c r="AB87" s="294"/>
      <c r="AC87" s="294"/>
    </row>
    <row r="88" spans="1:29" ht="12.75">
      <c r="A88" s="42" t="s">
        <v>10</v>
      </c>
      <c r="B88" s="42"/>
      <c r="C88" s="25"/>
      <c r="D88" s="25"/>
      <c r="E88" s="25"/>
      <c r="F88" s="25"/>
      <c r="G88" s="23"/>
      <c r="H88" s="23"/>
      <c r="I88" s="25"/>
      <c r="J88" s="25"/>
      <c r="K88" s="27"/>
      <c r="L88" s="27"/>
      <c r="M88" s="27"/>
      <c r="N88" s="25"/>
      <c r="O88" s="25"/>
      <c r="P88" s="25"/>
      <c r="Q88" s="28"/>
      <c r="R88" s="28"/>
      <c r="S88" s="28"/>
      <c r="T88" s="28"/>
      <c r="U88" s="28"/>
      <c r="V88" s="28"/>
      <c r="W88" s="28"/>
      <c r="X88" s="28"/>
      <c r="Y88" s="28"/>
      <c r="Z88" s="28"/>
      <c r="AA88" s="28">
        <f>+AA86</f>
        <v>200000000</v>
      </c>
      <c r="AB88" s="25"/>
      <c r="AC88" s="25"/>
    </row>
    <row r="89" spans="1:29" ht="96" customHeight="1">
      <c r="A89" s="333" t="s">
        <v>121</v>
      </c>
      <c r="B89" s="333">
        <v>3</v>
      </c>
      <c r="C89" s="333"/>
      <c r="D89" s="333"/>
      <c r="E89" s="333" t="s">
        <v>122</v>
      </c>
      <c r="F89" s="333" t="s">
        <v>1473</v>
      </c>
      <c r="G89" s="333" t="s">
        <v>142</v>
      </c>
      <c r="H89" s="333" t="s">
        <v>1476</v>
      </c>
      <c r="I89" s="333" t="s">
        <v>143</v>
      </c>
      <c r="J89" s="138" t="s">
        <v>144</v>
      </c>
      <c r="K89" s="4" t="s">
        <v>1320</v>
      </c>
      <c r="L89" s="456">
        <f>+'[1]CONSOLIDADO'!$AK$512</f>
        <v>0.0045</v>
      </c>
      <c r="M89" s="15" t="s">
        <v>1203</v>
      </c>
      <c r="N89" s="14">
        <v>200</v>
      </c>
      <c r="O89" s="14" t="s">
        <v>1359</v>
      </c>
      <c r="P89" s="14" t="s">
        <v>1558</v>
      </c>
      <c r="Q89" s="302"/>
      <c r="R89" s="302">
        <v>422629512</v>
      </c>
      <c r="S89" s="302"/>
      <c r="T89" s="302"/>
      <c r="U89" s="302"/>
      <c r="V89" s="302"/>
      <c r="W89" s="302"/>
      <c r="X89" s="302"/>
      <c r="Y89" s="302"/>
      <c r="Z89" s="302"/>
      <c r="AA89" s="302">
        <v>422629512</v>
      </c>
      <c r="AB89" s="302" t="s">
        <v>1348</v>
      </c>
      <c r="AC89" s="302"/>
    </row>
    <row r="90" spans="1:29" ht="63" customHeight="1">
      <c r="A90" s="287"/>
      <c r="B90" s="287"/>
      <c r="C90" s="287"/>
      <c r="D90" s="287"/>
      <c r="E90" s="287"/>
      <c r="F90" s="287"/>
      <c r="G90" s="287"/>
      <c r="H90" s="287"/>
      <c r="I90" s="287"/>
      <c r="J90" s="138" t="s">
        <v>145</v>
      </c>
      <c r="K90" s="4" t="s">
        <v>1321</v>
      </c>
      <c r="L90" s="456">
        <f>+'[1]CONSOLIDADO'!$AK$513</f>
        <v>0.0015</v>
      </c>
      <c r="M90" s="15">
        <v>0</v>
      </c>
      <c r="N90" s="14">
        <v>1</v>
      </c>
      <c r="O90" s="360" t="s">
        <v>1360</v>
      </c>
      <c r="P90" s="360" t="s">
        <v>1828</v>
      </c>
      <c r="Q90" s="293"/>
      <c r="R90" s="293"/>
      <c r="S90" s="293"/>
      <c r="T90" s="293"/>
      <c r="U90" s="293"/>
      <c r="V90" s="293"/>
      <c r="W90" s="293"/>
      <c r="X90" s="293"/>
      <c r="Y90" s="293"/>
      <c r="Z90" s="293"/>
      <c r="AA90" s="293"/>
      <c r="AB90" s="293"/>
      <c r="AC90" s="293"/>
    </row>
    <row r="91" spans="1:29" ht="63" customHeight="1">
      <c r="A91" s="287"/>
      <c r="B91" s="287"/>
      <c r="C91" s="287"/>
      <c r="D91" s="287"/>
      <c r="E91" s="287"/>
      <c r="F91" s="287"/>
      <c r="G91" s="287"/>
      <c r="H91" s="287"/>
      <c r="I91" s="287"/>
      <c r="J91" s="138" t="s">
        <v>146</v>
      </c>
      <c r="K91" s="4" t="s">
        <v>1322</v>
      </c>
      <c r="L91" s="456">
        <f>+'[1]CONSOLIDADO'!$AK$514</f>
        <v>0.0005</v>
      </c>
      <c r="M91" s="15">
        <v>0</v>
      </c>
      <c r="N91" s="14">
        <v>1</v>
      </c>
      <c r="O91" s="347"/>
      <c r="P91" s="358"/>
      <c r="Q91" s="293"/>
      <c r="R91" s="293"/>
      <c r="S91" s="293"/>
      <c r="T91" s="293"/>
      <c r="U91" s="293"/>
      <c r="V91" s="293"/>
      <c r="W91" s="293"/>
      <c r="X91" s="293"/>
      <c r="Y91" s="293"/>
      <c r="Z91" s="293"/>
      <c r="AA91" s="293"/>
      <c r="AB91" s="293"/>
      <c r="AC91" s="293"/>
    </row>
    <row r="92" spans="1:29" ht="63" customHeight="1">
      <c r="A92" s="287"/>
      <c r="B92" s="287"/>
      <c r="C92" s="287"/>
      <c r="D92" s="287"/>
      <c r="E92" s="287"/>
      <c r="F92" s="287"/>
      <c r="G92" s="287"/>
      <c r="H92" s="287"/>
      <c r="I92" s="287"/>
      <c r="J92" s="138" t="s">
        <v>147</v>
      </c>
      <c r="K92" s="4" t="s">
        <v>1323</v>
      </c>
      <c r="L92" s="456">
        <f>+'[1]CONSOLIDADO'!$AK$517</f>
        <v>0.0005</v>
      </c>
      <c r="M92" s="15" t="s">
        <v>1203</v>
      </c>
      <c r="N92" s="14">
        <v>1</v>
      </c>
      <c r="O92" s="347"/>
      <c r="P92" s="358"/>
      <c r="Q92" s="293"/>
      <c r="R92" s="293"/>
      <c r="S92" s="293"/>
      <c r="T92" s="293"/>
      <c r="U92" s="293"/>
      <c r="V92" s="293"/>
      <c r="W92" s="293"/>
      <c r="X92" s="293"/>
      <c r="Y92" s="293"/>
      <c r="Z92" s="293"/>
      <c r="AA92" s="293"/>
      <c r="AB92" s="293"/>
      <c r="AC92" s="293"/>
    </row>
    <row r="93" spans="1:29" ht="72" customHeight="1">
      <c r="A93" s="357"/>
      <c r="B93" s="357"/>
      <c r="C93" s="357"/>
      <c r="D93" s="357"/>
      <c r="E93" s="357"/>
      <c r="F93" s="357"/>
      <c r="G93" s="357"/>
      <c r="H93" s="357"/>
      <c r="I93" s="357"/>
      <c r="J93" s="138" t="s">
        <v>148</v>
      </c>
      <c r="K93" s="4" t="s">
        <v>1324</v>
      </c>
      <c r="L93" s="456">
        <f>+'[1]CONSOLIDADO'!$AK$518</f>
        <v>0.002</v>
      </c>
      <c r="M93" s="15" t="s">
        <v>1203</v>
      </c>
      <c r="N93" s="315">
        <v>0.5</v>
      </c>
      <c r="O93" s="348"/>
      <c r="P93" s="229"/>
      <c r="Q93" s="294"/>
      <c r="R93" s="294"/>
      <c r="S93" s="294"/>
      <c r="T93" s="294"/>
      <c r="U93" s="294"/>
      <c r="V93" s="294"/>
      <c r="W93" s="294"/>
      <c r="X93" s="294"/>
      <c r="Y93" s="294"/>
      <c r="Z93" s="294"/>
      <c r="AA93" s="294"/>
      <c r="AB93" s="294"/>
      <c r="AC93" s="294"/>
    </row>
    <row r="94" spans="1:29" ht="12.75">
      <c r="A94" s="42" t="s">
        <v>10</v>
      </c>
      <c r="B94" s="42"/>
      <c r="C94" s="25"/>
      <c r="D94" s="25"/>
      <c r="E94" s="25"/>
      <c r="F94" s="25"/>
      <c r="G94" s="23"/>
      <c r="H94" s="23"/>
      <c r="I94" s="25"/>
      <c r="J94" s="25"/>
      <c r="K94" s="27"/>
      <c r="L94" s="27"/>
      <c r="M94" s="27"/>
      <c r="N94" s="25"/>
      <c r="O94" s="25"/>
      <c r="P94" s="25"/>
      <c r="Q94" s="28"/>
      <c r="R94" s="28"/>
      <c r="S94" s="28"/>
      <c r="T94" s="28"/>
      <c r="U94" s="28"/>
      <c r="V94" s="28"/>
      <c r="W94" s="28"/>
      <c r="X94" s="28"/>
      <c r="Y94" s="28"/>
      <c r="Z94" s="28"/>
      <c r="AA94" s="28">
        <f>SUM(AA89:AA93)</f>
        <v>422629512</v>
      </c>
      <c r="AB94" s="25"/>
      <c r="AC94" s="25"/>
    </row>
    <row r="95" spans="1:29" ht="12.75" customHeight="1">
      <c r="A95" s="174" t="s">
        <v>76</v>
      </c>
      <c r="B95" s="367"/>
      <c r="C95" s="150"/>
      <c r="D95" s="150"/>
      <c r="E95" s="151"/>
      <c r="F95" s="151"/>
      <c r="G95" s="152"/>
      <c r="H95" s="152"/>
      <c r="I95" s="153"/>
      <c r="J95" s="153"/>
      <c r="K95" s="153"/>
      <c r="L95" s="153"/>
      <c r="M95" s="153"/>
      <c r="N95" s="153"/>
      <c r="O95" s="154"/>
      <c r="P95" s="154"/>
      <c r="Q95" s="155"/>
      <c r="R95" s="155"/>
      <c r="S95" s="155"/>
      <c r="T95" s="155"/>
      <c r="U95" s="155"/>
      <c r="V95" s="155"/>
      <c r="W95" s="155"/>
      <c r="X95" s="155"/>
      <c r="Y95" s="155"/>
      <c r="Z95" s="155"/>
      <c r="AA95" s="155">
        <f>+AA94+AA88+AA85+AA79+AA75</f>
        <v>3064089650</v>
      </c>
      <c r="AB95" s="156"/>
      <c r="AC95" s="156"/>
    </row>
    <row r="96" spans="1:29" ht="12.75">
      <c r="A96" s="165" t="s">
        <v>78</v>
      </c>
      <c r="B96" s="165"/>
      <c r="C96" s="164"/>
      <c r="D96" s="164"/>
      <c r="E96" s="164"/>
      <c r="F96" s="164"/>
      <c r="G96" s="164"/>
      <c r="H96" s="164"/>
      <c r="I96" s="164"/>
      <c r="J96" s="166"/>
      <c r="K96" s="167"/>
      <c r="L96" s="167"/>
      <c r="M96" s="164"/>
      <c r="N96" s="168"/>
      <c r="O96" s="169"/>
      <c r="P96" s="169"/>
      <c r="Q96" s="181"/>
      <c r="R96" s="181"/>
      <c r="S96" s="181"/>
      <c r="T96" s="181"/>
      <c r="U96" s="181"/>
      <c r="V96" s="181"/>
      <c r="W96" s="181"/>
      <c r="X96" s="181"/>
      <c r="Y96" s="181"/>
      <c r="Z96" s="181"/>
      <c r="AA96" s="181">
        <f>+AA95</f>
        <v>3064089650</v>
      </c>
      <c r="AB96" s="164"/>
      <c r="AC96" s="164"/>
    </row>
    <row r="97" spans="1:29" ht="126" customHeight="1">
      <c r="A97" s="298" t="s">
        <v>149</v>
      </c>
      <c r="B97" s="298">
        <v>4</v>
      </c>
      <c r="C97" s="298"/>
      <c r="D97" s="298"/>
      <c r="E97" s="298" t="s">
        <v>150</v>
      </c>
      <c r="F97" s="298" t="s">
        <v>1452</v>
      </c>
      <c r="G97" s="298" t="s">
        <v>151</v>
      </c>
      <c r="H97" s="333" t="s">
        <v>1477</v>
      </c>
      <c r="I97" s="298" t="s">
        <v>152</v>
      </c>
      <c r="J97" s="4" t="s">
        <v>153</v>
      </c>
      <c r="K97" s="4" t="s">
        <v>712</v>
      </c>
      <c r="L97" s="451">
        <f>+'[1]CONSOLIDADO'!$AK$544</f>
        <v>0.011899999999999999</v>
      </c>
      <c r="M97" s="15">
        <v>0</v>
      </c>
      <c r="N97" s="9">
        <v>1</v>
      </c>
      <c r="O97" s="135" t="s">
        <v>1382</v>
      </c>
      <c r="P97" s="9" t="s">
        <v>1831</v>
      </c>
      <c r="Q97" s="302"/>
      <c r="R97" s="302">
        <v>275000000</v>
      </c>
      <c r="S97" s="302"/>
      <c r="T97" s="302"/>
      <c r="U97" s="302"/>
      <c r="V97" s="302"/>
      <c r="W97" s="302"/>
      <c r="X97" s="302"/>
      <c r="Y97" s="302"/>
      <c r="Z97" s="302"/>
      <c r="AA97" s="302">
        <v>275000000</v>
      </c>
      <c r="AB97" s="302" t="s">
        <v>1372</v>
      </c>
      <c r="AC97" s="302"/>
    </row>
    <row r="98" spans="1:29" ht="45">
      <c r="A98" s="177"/>
      <c r="B98" s="177"/>
      <c r="C98" s="177"/>
      <c r="D98" s="177"/>
      <c r="E98" s="177"/>
      <c r="F98" s="177"/>
      <c r="G98" s="177"/>
      <c r="H98" s="287"/>
      <c r="I98" s="177"/>
      <c r="J98" s="4" t="s">
        <v>154</v>
      </c>
      <c r="K98" s="4" t="s">
        <v>1325</v>
      </c>
      <c r="L98" s="451">
        <f>+'[1]CONSOLIDADO'!$AK$546</f>
        <v>0.0052</v>
      </c>
      <c r="M98" s="15">
        <v>0</v>
      </c>
      <c r="N98" s="9">
        <v>2</v>
      </c>
      <c r="O98" s="9" t="s">
        <v>1383</v>
      </c>
      <c r="P98" s="9" t="s">
        <v>1832</v>
      </c>
      <c r="Q98" s="293"/>
      <c r="R98" s="293"/>
      <c r="S98" s="293"/>
      <c r="T98" s="293"/>
      <c r="U98" s="293"/>
      <c r="V98" s="293"/>
      <c r="W98" s="293"/>
      <c r="X98" s="293"/>
      <c r="Y98" s="293"/>
      <c r="Z98" s="293"/>
      <c r="AA98" s="293"/>
      <c r="AB98" s="293"/>
      <c r="AC98" s="293"/>
    </row>
    <row r="99" spans="1:29" ht="57" customHeight="1">
      <c r="A99" s="177"/>
      <c r="B99" s="177"/>
      <c r="C99" s="177"/>
      <c r="D99" s="177"/>
      <c r="E99" s="177"/>
      <c r="F99" s="177"/>
      <c r="G99" s="177"/>
      <c r="H99" s="287"/>
      <c r="I99" s="177"/>
      <c r="J99" s="4" t="s">
        <v>155</v>
      </c>
      <c r="K99" s="4" t="s">
        <v>1326</v>
      </c>
      <c r="L99" s="4">
        <f>+'[1]CONSOLIDADO'!$AK$547</f>
        <v>0.0014500000000000001</v>
      </c>
      <c r="M99" s="15" t="s">
        <v>1203</v>
      </c>
      <c r="N99" s="9">
        <v>1</v>
      </c>
      <c r="O99" s="9" t="s">
        <v>1384</v>
      </c>
      <c r="P99" s="9" t="s">
        <v>1833</v>
      </c>
      <c r="Q99" s="293"/>
      <c r="R99" s="293"/>
      <c r="S99" s="293"/>
      <c r="T99" s="293"/>
      <c r="U99" s="293"/>
      <c r="V99" s="293"/>
      <c r="W99" s="293"/>
      <c r="X99" s="293"/>
      <c r="Y99" s="293"/>
      <c r="Z99" s="293"/>
      <c r="AA99" s="293"/>
      <c r="AB99" s="293"/>
      <c r="AC99" s="293"/>
    </row>
    <row r="100" spans="1:29" ht="33.75">
      <c r="A100" s="177"/>
      <c r="B100" s="177"/>
      <c r="C100" s="177"/>
      <c r="D100" s="177"/>
      <c r="E100" s="177"/>
      <c r="F100" s="177"/>
      <c r="G100" s="177"/>
      <c r="H100" s="287"/>
      <c r="I100" s="177"/>
      <c r="J100" s="4" t="s">
        <v>156</v>
      </c>
      <c r="K100" s="4" t="s">
        <v>1327</v>
      </c>
      <c r="L100" s="451">
        <f>+'[1]CONSOLIDADO'!$AK$548</f>
        <v>0.006850000000000001</v>
      </c>
      <c r="M100" s="15" t="s">
        <v>1203</v>
      </c>
      <c r="N100" s="9">
        <v>2</v>
      </c>
      <c r="O100" s="298" t="s">
        <v>1385</v>
      </c>
      <c r="P100" s="9" t="s">
        <v>1833</v>
      </c>
      <c r="Q100" s="293"/>
      <c r="R100" s="293"/>
      <c r="S100" s="293"/>
      <c r="T100" s="293"/>
      <c r="U100" s="293"/>
      <c r="V100" s="293"/>
      <c r="W100" s="293"/>
      <c r="X100" s="293"/>
      <c r="Y100" s="293"/>
      <c r="Z100" s="293"/>
      <c r="AA100" s="293"/>
      <c r="AB100" s="293"/>
      <c r="AC100" s="293"/>
    </row>
    <row r="101" spans="1:29" ht="33.75">
      <c r="A101" s="179"/>
      <c r="B101" s="179"/>
      <c r="C101" s="101"/>
      <c r="D101" s="101"/>
      <c r="E101" s="101"/>
      <c r="F101" s="101"/>
      <c r="G101" s="101"/>
      <c r="H101" s="368"/>
      <c r="I101" s="101"/>
      <c r="J101" s="4" t="s">
        <v>157</v>
      </c>
      <c r="K101" s="4" t="s">
        <v>1328</v>
      </c>
      <c r="L101" s="451">
        <f>+'[1]CONSOLIDADO'!$AK$549</f>
        <v>0.0052</v>
      </c>
      <c r="M101" s="15" t="s">
        <v>1203</v>
      </c>
      <c r="N101" s="9">
        <v>1</v>
      </c>
      <c r="O101" s="179"/>
      <c r="P101" s="179"/>
      <c r="Q101" s="294"/>
      <c r="R101" s="294"/>
      <c r="S101" s="294"/>
      <c r="T101" s="294"/>
      <c r="U101" s="294"/>
      <c r="V101" s="294"/>
      <c r="W101" s="294"/>
      <c r="X101" s="294"/>
      <c r="Y101" s="294"/>
      <c r="Z101" s="294"/>
      <c r="AA101" s="294"/>
      <c r="AB101" s="294"/>
      <c r="AC101" s="294"/>
    </row>
    <row r="102" spans="1:29" ht="12.75">
      <c r="A102" s="42" t="s">
        <v>10</v>
      </c>
      <c r="B102" s="42"/>
      <c r="C102" s="25"/>
      <c r="D102" s="25"/>
      <c r="E102" s="25"/>
      <c r="F102" s="25"/>
      <c r="G102" s="23"/>
      <c r="H102" s="23"/>
      <c r="I102" s="25"/>
      <c r="J102" s="25"/>
      <c r="K102" s="27"/>
      <c r="L102" s="27"/>
      <c r="M102" s="27"/>
      <c r="N102" s="25"/>
      <c r="O102" s="25"/>
      <c r="P102" s="25"/>
      <c r="Q102" s="28"/>
      <c r="R102" s="28"/>
      <c r="S102" s="28"/>
      <c r="T102" s="28"/>
      <c r="U102" s="28"/>
      <c r="V102" s="28"/>
      <c r="W102" s="28"/>
      <c r="X102" s="28"/>
      <c r="Y102" s="28"/>
      <c r="Z102" s="28"/>
      <c r="AA102" s="28">
        <f>+AA97</f>
        <v>275000000</v>
      </c>
      <c r="AB102" s="25"/>
      <c r="AC102" s="25"/>
    </row>
    <row r="103" spans="1:29" ht="12.75" customHeight="1">
      <c r="A103" s="174" t="s">
        <v>76</v>
      </c>
      <c r="B103" s="367"/>
      <c r="C103" s="150"/>
      <c r="D103" s="150"/>
      <c r="E103" s="151"/>
      <c r="F103" s="151"/>
      <c r="G103" s="152"/>
      <c r="H103" s="152"/>
      <c r="I103" s="153"/>
      <c r="J103" s="153"/>
      <c r="K103" s="153"/>
      <c r="L103" s="153"/>
      <c r="M103" s="153"/>
      <c r="N103" s="153"/>
      <c r="O103" s="154"/>
      <c r="P103" s="154"/>
      <c r="Q103" s="155"/>
      <c r="R103" s="155"/>
      <c r="S103" s="155"/>
      <c r="T103" s="155"/>
      <c r="U103" s="155"/>
      <c r="V103" s="155"/>
      <c r="W103" s="155"/>
      <c r="X103" s="155"/>
      <c r="Y103" s="155"/>
      <c r="Z103" s="155"/>
      <c r="AA103" s="155">
        <f>+AA102</f>
        <v>275000000</v>
      </c>
      <c r="AB103" s="156"/>
      <c r="AC103" s="156"/>
    </row>
    <row r="104" spans="1:29" ht="12.75">
      <c r="A104" s="190" t="s">
        <v>78</v>
      </c>
      <c r="B104" s="190"/>
      <c r="C104" s="191"/>
      <c r="D104" s="191"/>
      <c r="E104" s="191"/>
      <c r="F104" s="191"/>
      <c r="G104" s="191"/>
      <c r="H104" s="191"/>
      <c r="I104" s="191"/>
      <c r="J104" s="192"/>
      <c r="K104" s="193"/>
      <c r="L104" s="193"/>
      <c r="M104" s="191"/>
      <c r="N104" s="194"/>
      <c r="O104" s="195"/>
      <c r="P104" s="195"/>
      <c r="Q104" s="196"/>
      <c r="R104" s="196"/>
      <c r="S104" s="196"/>
      <c r="T104" s="196"/>
      <c r="U104" s="196"/>
      <c r="V104" s="196"/>
      <c r="W104" s="196"/>
      <c r="X104" s="196"/>
      <c r="Y104" s="196"/>
      <c r="Z104" s="196"/>
      <c r="AA104" s="196">
        <f>+AA103</f>
        <v>275000000</v>
      </c>
      <c r="AB104" s="191"/>
      <c r="AC104" s="191"/>
    </row>
    <row r="105" spans="1:29" s="158" customFormat="1" ht="12.75">
      <c r="A105" s="439" t="s">
        <v>1429</v>
      </c>
      <c r="B105" s="438"/>
      <c r="C105" s="438"/>
      <c r="D105" s="438"/>
      <c r="E105" s="438"/>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40">
        <f>+AA104+AA96+AA72+AA39+AA23</f>
        <v>22775446146.25</v>
      </c>
      <c r="AB105" s="438"/>
      <c r="AC105" s="438"/>
    </row>
    <row r="106" spans="1:28" s="158" customFormat="1" ht="36.75" customHeight="1">
      <c r="A106"/>
      <c r="B106"/>
      <c r="C106"/>
      <c r="D106"/>
      <c r="E106"/>
      <c r="F106"/>
      <c r="G106"/>
      <c r="H106"/>
      <c r="I106"/>
      <c r="J106"/>
      <c r="K106"/>
      <c r="L106"/>
      <c r="M106"/>
      <c r="N106"/>
      <c r="O106"/>
      <c r="P106"/>
      <c r="Q106"/>
      <c r="R106"/>
      <c r="S106"/>
      <c r="T106"/>
      <c r="U106"/>
      <c r="V106"/>
      <c r="W106"/>
      <c r="X106"/>
      <c r="Y106"/>
      <c r="Z106"/>
      <c r="AA106"/>
      <c r="AB106"/>
    </row>
    <row r="107" spans="1:28" s="158" customFormat="1" ht="77.25" customHeight="1">
      <c r="A107"/>
      <c r="B107"/>
      <c r="C107"/>
      <c r="D107"/>
      <c r="E107"/>
      <c r="F107"/>
      <c r="G107"/>
      <c r="H107"/>
      <c r="I107"/>
      <c r="J107"/>
      <c r="K107"/>
      <c r="L107"/>
      <c r="M107"/>
      <c r="N107"/>
      <c r="O107"/>
      <c r="P107"/>
      <c r="Q107"/>
      <c r="R107"/>
      <c r="S107"/>
      <c r="T107"/>
      <c r="U107"/>
      <c r="V107"/>
      <c r="W107"/>
      <c r="X107"/>
      <c r="Y107"/>
      <c r="Z107"/>
      <c r="AA107"/>
      <c r="AB107"/>
    </row>
    <row r="108" spans="1:28" s="158" customFormat="1" ht="12.75">
      <c r="A108"/>
      <c r="B108"/>
      <c r="C108"/>
      <c r="D108"/>
      <c r="E108"/>
      <c r="F108"/>
      <c r="G108"/>
      <c r="H108"/>
      <c r="I108"/>
      <c r="J108"/>
      <c r="K108"/>
      <c r="L108"/>
      <c r="M108"/>
      <c r="N108"/>
      <c r="O108"/>
      <c r="P108"/>
      <c r="Q108"/>
      <c r="R108"/>
      <c r="S108"/>
      <c r="T108"/>
      <c r="U108"/>
      <c r="V108"/>
      <c r="W108"/>
      <c r="X108"/>
      <c r="Y108"/>
      <c r="Z108"/>
      <c r="AA108"/>
      <c r="AB108"/>
    </row>
    <row r="109" spans="1:28" s="158" customFormat="1" ht="12.75">
      <c r="A109"/>
      <c r="B109"/>
      <c r="C109"/>
      <c r="D109"/>
      <c r="E109"/>
      <c r="F109"/>
      <c r="G109"/>
      <c r="H109"/>
      <c r="I109"/>
      <c r="J109"/>
      <c r="K109"/>
      <c r="L109"/>
      <c r="M109"/>
      <c r="N109"/>
      <c r="O109"/>
      <c r="P109"/>
      <c r="Q109"/>
      <c r="R109"/>
      <c r="S109"/>
      <c r="T109"/>
      <c r="U109"/>
      <c r="V109"/>
      <c r="W109"/>
      <c r="X109"/>
      <c r="Y109"/>
      <c r="Z109"/>
      <c r="AA109"/>
      <c r="AB109"/>
    </row>
    <row r="110" spans="1:28" s="158" customFormat="1" ht="12.75">
      <c r="A110"/>
      <c r="B110"/>
      <c r="C110"/>
      <c r="D110"/>
      <c r="E110"/>
      <c r="F110"/>
      <c r="G110"/>
      <c r="H110"/>
      <c r="I110"/>
      <c r="J110"/>
      <c r="K110"/>
      <c r="L110"/>
      <c r="M110"/>
      <c r="N110"/>
      <c r="O110"/>
      <c r="P110"/>
      <c r="Q110"/>
      <c r="R110"/>
      <c r="S110"/>
      <c r="T110"/>
      <c r="U110"/>
      <c r="V110"/>
      <c r="W110"/>
      <c r="X110"/>
      <c r="Y110"/>
      <c r="Z110"/>
      <c r="AA110"/>
      <c r="AB110"/>
    </row>
    <row r="111" spans="1:28" s="158" customFormat="1" ht="12.75">
      <c r="A111"/>
      <c r="B111"/>
      <c r="C111"/>
      <c r="D111"/>
      <c r="E111"/>
      <c r="F111"/>
      <c r="G111"/>
      <c r="H111"/>
      <c r="I111"/>
      <c r="J111"/>
      <c r="K111"/>
      <c r="L111"/>
      <c r="M111"/>
      <c r="N111"/>
      <c r="O111"/>
      <c r="P111"/>
      <c r="Q111"/>
      <c r="R111"/>
      <c r="S111"/>
      <c r="T111"/>
      <c r="U111"/>
      <c r="V111"/>
      <c r="W111"/>
      <c r="X111"/>
      <c r="Y111"/>
      <c r="Z111"/>
      <c r="AA111"/>
      <c r="AB111"/>
    </row>
    <row r="112" spans="1:28" s="184" customFormat="1" ht="12.75">
      <c r="A112"/>
      <c r="B112"/>
      <c r="C112"/>
      <c r="D112"/>
      <c r="E112"/>
      <c r="F112"/>
      <c r="G112"/>
      <c r="H112"/>
      <c r="I112"/>
      <c r="J112"/>
      <c r="K112"/>
      <c r="L112"/>
      <c r="M112"/>
      <c r="N112"/>
      <c r="O112"/>
      <c r="P112"/>
      <c r="Q112"/>
      <c r="R112"/>
      <c r="S112"/>
      <c r="T112"/>
      <c r="U112"/>
      <c r="V112"/>
      <c r="W112"/>
      <c r="X112"/>
      <c r="Y112"/>
      <c r="Z112"/>
      <c r="AA112"/>
      <c r="AB112"/>
    </row>
    <row r="113" spans="1:29" s="186" customFormat="1" ht="33.75" customHeight="1">
      <c r="A113"/>
      <c r="B113"/>
      <c r="C113"/>
      <c r="D113"/>
      <c r="E113"/>
      <c r="F113"/>
      <c r="G113"/>
      <c r="H113"/>
      <c r="I113"/>
      <c r="J113"/>
      <c r="K113"/>
      <c r="L113"/>
      <c r="M113"/>
      <c r="N113"/>
      <c r="O113"/>
      <c r="P113"/>
      <c r="Q113"/>
      <c r="R113"/>
      <c r="S113"/>
      <c r="T113"/>
      <c r="U113"/>
      <c r="V113"/>
      <c r="W113"/>
      <c r="X113"/>
      <c r="Y113"/>
      <c r="Z113"/>
      <c r="AA113"/>
      <c r="AB113"/>
      <c r="AC113" s="185"/>
    </row>
    <row r="114" spans="1:28" s="158" customFormat="1" ht="134.25" customHeight="1">
      <c r="A114"/>
      <c r="B114"/>
      <c r="C114"/>
      <c r="D114"/>
      <c r="E114"/>
      <c r="F114"/>
      <c r="G114"/>
      <c r="H114"/>
      <c r="I114"/>
      <c r="J114"/>
      <c r="K114"/>
      <c r="L114"/>
      <c r="M114"/>
      <c r="N114"/>
      <c r="O114"/>
      <c r="P114"/>
      <c r="Q114"/>
      <c r="R114"/>
      <c r="S114"/>
      <c r="T114"/>
      <c r="U114"/>
      <c r="V114"/>
      <c r="W114"/>
      <c r="X114"/>
      <c r="Y114"/>
      <c r="Z114"/>
      <c r="AA114"/>
      <c r="AB114"/>
    </row>
    <row r="115" spans="1:28" s="158" customFormat="1" ht="12.75">
      <c r="A115"/>
      <c r="B115"/>
      <c r="C115"/>
      <c r="D115"/>
      <c r="E115"/>
      <c r="F115"/>
      <c r="G115"/>
      <c r="H115"/>
      <c r="I115"/>
      <c r="J115"/>
      <c r="K115"/>
      <c r="L115"/>
      <c r="M115"/>
      <c r="N115"/>
      <c r="O115"/>
      <c r="P115"/>
      <c r="Q115"/>
      <c r="R115"/>
      <c r="S115"/>
      <c r="T115"/>
      <c r="U115"/>
      <c r="V115"/>
      <c r="W115"/>
      <c r="X115"/>
      <c r="Y115"/>
      <c r="Z115"/>
      <c r="AA115"/>
      <c r="AB115"/>
    </row>
    <row r="116" spans="1:28" s="158" customFormat="1" ht="78.75" customHeight="1">
      <c r="A116"/>
      <c r="B116"/>
      <c r="C116"/>
      <c r="D116"/>
      <c r="E116"/>
      <c r="F116"/>
      <c r="G116"/>
      <c r="H116"/>
      <c r="I116"/>
      <c r="J116"/>
      <c r="K116"/>
      <c r="L116"/>
      <c r="M116"/>
      <c r="N116"/>
      <c r="O116"/>
      <c r="P116"/>
      <c r="Q116"/>
      <c r="R116"/>
      <c r="S116"/>
      <c r="T116"/>
      <c r="U116"/>
      <c r="V116"/>
      <c r="W116"/>
      <c r="X116"/>
      <c r="Y116"/>
      <c r="Z116"/>
      <c r="AA116"/>
      <c r="AB116"/>
    </row>
    <row r="117" spans="1:28" s="158" customFormat="1" ht="12.75">
      <c r="A117"/>
      <c r="B117"/>
      <c r="C117"/>
      <c r="D117"/>
      <c r="E117"/>
      <c r="F117"/>
      <c r="G117"/>
      <c r="H117"/>
      <c r="I117"/>
      <c r="J117"/>
      <c r="K117"/>
      <c r="L117"/>
      <c r="M117"/>
      <c r="N117"/>
      <c r="O117"/>
      <c r="P117"/>
      <c r="Q117"/>
      <c r="R117"/>
      <c r="S117"/>
      <c r="T117"/>
      <c r="U117"/>
      <c r="V117"/>
      <c r="W117"/>
      <c r="X117"/>
      <c r="Y117"/>
      <c r="Z117"/>
      <c r="AA117"/>
      <c r="AB117"/>
    </row>
    <row r="118" spans="1:28" s="158" customFormat="1" ht="12.75">
      <c r="A118"/>
      <c r="B118"/>
      <c r="C118"/>
      <c r="D118"/>
      <c r="E118"/>
      <c r="F118"/>
      <c r="G118"/>
      <c r="H118"/>
      <c r="I118"/>
      <c r="J118"/>
      <c r="K118"/>
      <c r="L118"/>
      <c r="M118"/>
      <c r="N118"/>
      <c r="O118"/>
      <c r="P118"/>
      <c r="Q118"/>
      <c r="R118"/>
      <c r="S118"/>
      <c r="T118"/>
      <c r="U118"/>
      <c r="V118"/>
      <c r="W118"/>
      <c r="X118"/>
      <c r="Y118"/>
      <c r="Z118"/>
      <c r="AA118"/>
      <c r="AB118"/>
    </row>
    <row r="119" spans="1:28" s="158" customFormat="1" ht="104.25" customHeight="1">
      <c r="A119"/>
      <c r="B119"/>
      <c r="C119"/>
      <c r="D119"/>
      <c r="E119"/>
      <c r="F119"/>
      <c r="G119"/>
      <c r="H119"/>
      <c r="I119"/>
      <c r="J119"/>
      <c r="K119"/>
      <c r="L119"/>
      <c r="M119"/>
      <c r="N119"/>
      <c r="O119"/>
      <c r="P119"/>
      <c r="Q119"/>
      <c r="R119"/>
      <c r="S119"/>
      <c r="T119"/>
      <c r="U119"/>
      <c r="V119"/>
      <c r="W119"/>
      <c r="X119"/>
      <c r="Y119"/>
      <c r="Z119"/>
      <c r="AA119"/>
      <c r="AB119"/>
    </row>
    <row r="120" spans="1:28" s="158" customFormat="1" ht="12.75">
      <c r="A120"/>
      <c r="B120"/>
      <c r="C120"/>
      <c r="D120"/>
      <c r="E120"/>
      <c r="F120"/>
      <c r="G120"/>
      <c r="H120"/>
      <c r="I120"/>
      <c r="J120"/>
      <c r="K120"/>
      <c r="L120"/>
      <c r="M120"/>
      <c r="N120"/>
      <c r="O120"/>
      <c r="P120"/>
      <c r="Q120"/>
      <c r="R120"/>
      <c r="S120"/>
      <c r="T120"/>
      <c r="U120"/>
      <c r="V120"/>
      <c r="W120"/>
      <c r="X120"/>
      <c r="Y120"/>
      <c r="Z120"/>
      <c r="AA120"/>
      <c r="AB120"/>
    </row>
    <row r="121" spans="1:28" s="158" customFormat="1" ht="12.75">
      <c r="A121"/>
      <c r="B121"/>
      <c r="C121"/>
      <c r="D121"/>
      <c r="E121"/>
      <c r="F121"/>
      <c r="G121"/>
      <c r="H121"/>
      <c r="I121"/>
      <c r="J121"/>
      <c r="K121"/>
      <c r="L121"/>
      <c r="M121"/>
      <c r="N121"/>
      <c r="O121"/>
      <c r="P121"/>
      <c r="Q121"/>
      <c r="R121"/>
      <c r="S121"/>
      <c r="T121"/>
      <c r="U121"/>
      <c r="V121"/>
      <c r="W121"/>
      <c r="X121"/>
      <c r="Y121"/>
      <c r="Z121"/>
      <c r="AA121"/>
      <c r="AB121"/>
    </row>
    <row r="122" spans="1:28" s="189" customFormat="1" ht="12.75">
      <c r="A122"/>
      <c r="B122"/>
      <c r="C122"/>
      <c r="D122"/>
      <c r="E122"/>
      <c r="F122"/>
      <c r="G122"/>
      <c r="H122"/>
      <c r="I122"/>
      <c r="J122"/>
      <c r="K122"/>
      <c r="L122"/>
      <c r="M122"/>
      <c r="N122"/>
      <c r="O122"/>
      <c r="P122"/>
      <c r="Q122"/>
      <c r="R122"/>
      <c r="S122"/>
      <c r="T122"/>
      <c r="U122"/>
      <c r="V122"/>
      <c r="W122"/>
      <c r="X122"/>
      <c r="Y122"/>
      <c r="Z122"/>
      <c r="AA122"/>
      <c r="AB122"/>
    </row>
    <row r="123" spans="1:29" s="189" customFormat="1" ht="39" customHeight="1">
      <c r="A123"/>
      <c r="B123"/>
      <c r="C123"/>
      <c r="D123"/>
      <c r="E123"/>
      <c r="F123"/>
      <c r="G123"/>
      <c r="H123"/>
      <c r="I123"/>
      <c r="J123"/>
      <c r="K123"/>
      <c r="L123"/>
      <c r="M123"/>
      <c r="N123"/>
      <c r="O123"/>
      <c r="P123"/>
      <c r="Q123"/>
      <c r="R123"/>
      <c r="S123"/>
      <c r="T123"/>
      <c r="U123"/>
      <c r="V123"/>
      <c r="W123"/>
      <c r="X123"/>
      <c r="Y123"/>
      <c r="Z123"/>
      <c r="AA123"/>
      <c r="AB123"/>
      <c r="AC123" s="183"/>
    </row>
    <row r="124" spans="1:28" s="158" customFormat="1" ht="12.75">
      <c r="A124"/>
      <c r="B124"/>
      <c r="C124"/>
      <c r="D124"/>
      <c r="E124"/>
      <c r="F124"/>
      <c r="G124"/>
      <c r="H124"/>
      <c r="I124"/>
      <c r="J124"/>
      <c r="K124"/>
      <c r="L124"/>
      <c r="M124"/>
      <c r="N124"/>
      <c r="O124"/>
      <c r="P124"/>
      <c r="Q124"/>
      <c r="R124"/>
      <c r="S124"/>
      <c r="T124"/>
      <c r="U124"/>
      <c r="V124"/>
      <c r="W124"/>
      <c r="X124"/>
      <c r="Y124"/>
      <c r="Z124"/>
      <c r="AA124"/>
      <c r="AB124"/>
    </row>
    <row r="125" spans="1:28" s="158" customFormat="1" ht="12.75">
      <c r="A125"/>
      <c r="B125"/>
      <c r="C125"/>
      <c r="D125"/>
      <c r="E125"/>
      <c r="F125"/>
      <c r="G125"/>
      <c r="H125"/>
      <c r="I125"/>
      <c r="J125"/>
      <c r="K125"/>
      <c r="L125"/>
      <c r="M125"/>
      <c r="N125"/>
      <c r="O125"/>
      <c r="P125"/>
      <c r="Q125"/>
      <c r="R125"/>
      <c r="S125"/>
      <c r="T125"/>
      <c r="U125"/>
      <c r="V125"/>
      <c r="W125"/>
      <c r="X125"/>
      <c r="Y125"/>
      <c r="Z125"/>
      <c r="AA125"/>
      <c r="AB125"/>
    </row>
    <row r="126" spans="1:28" s="158" customFormat="1" ht="12.75">
      <c r="A126"/>
      <c r="B126"/>
      <c r="C126"/>
      <c r="D126"/>
      <c r="E126"/>
      <c r="F126"/>
      <c r="G126"/>
      <c r="H126"/>
      <c r="I126"/>
      <c r="J126"/>
      <c r="K126"/>
      <c r="L126"/>
      <c r="M126"/>
      <c r="N126"/>
      <c r="O126"/>
      <c r="P126"/>
      <c r="Q126"/>
      <c r="R126"/>
      <c r="S126"/>
      <c r="T126"/>
      <c r="U126"/>
      <c r="V126"/>
      <c r="W126"/>
      <c r="X126"/>
      <c r="Y126"/>
      <c r="Z126"/>
      <c r="AA126"/>
      <c r="AB126"/>
    </row>
    <row r="127" spans="1:28" s="158" customFormat="1" ht="12.75">
      <c r="A127"/>
      <c r="B127"/>
      <c r="C127"/>
      <c r="D127"/>
      <c r="E127"/>
      <c r="F127"/>
      <c r="G127"/>
      <c r="H127"/>
      <c r="I127"/>
      <c r="J127"/>
      <c r="K127"/>
      <c r="L127"/>
      <c r="M127"/>
      <c r="N127"/>
      <c r="O127"/>
      <c r="P127"/>
      <c r="Q127"/>
      <c r="R127"/>
      <c r="S127"/>
      <c r="T127"/>
      <c r="U127"/>
      <c r="V127"/>
      <c r="W127"/>
      <c r="X127"/>
      <c r="Y127"/>
      <c r="Z127"/>
      <c r="AA127"/>
      <c r="AB127"/>
    </row>
    <row r="128" spans="1:28" s="158" customFormat="1" ht="12.75">
      <c r="A128"/>
      <c r="B128"/>
      <c r="C128"/>
      <c r="D128"/>
      <c r="E128"/>
      <c r="F128"/>
      <c r="G128"/>
      <c r="H128"/>
      <c r="I128"/>
      <c r="J128"/>
      <c r="K128"/>
      <c r="L128"/>
      <c r="M128"/>
      <c r="N128"/>
      <c r="O128"/>
      <c r="P128"/>
      <c r="Q128"/>
      <c r="R128"/>
      <c r="S128"/>
      <c r="T128"/>
      <c r="U128"/>
      <c r="V128"/>
      <c r="W128"/>
      <c r="X128"/>
      <c r="Y128"/>
      <c r="Z128"/>
      <c r="AA128"/>
      <c r="AB128"/>
    </row>
  </sheetData>
  <sheetProtection/>
  <mergeCells count="10">
    <mergeCell ref="A1:AC1"/>
    <mergeCell ref="B11:G11"/>
    <mergeCell ref="R14:Z14"/>
    <mergeCell ref="L14:N14"/>
    <mergeCell ref="A2:AB2"/>
    <mergeCell ref="A3:AB3"/>
    <mergeCell ref="A4:AB4"/>
    <mergeCell ref="A5:AB5"/>
    <mergeCell ref="I10:J10"/>
    <mergeCell ref="I11:N11"/>
  </mergeCells>
  <dataValidations count="1">
    <dataValidation allowBlank="1" showInputMessage="1" showErrorMessage="1" promptTitle="Proyectos" prompt="De acuerdo con la MGA, todo nombre de proyecto debe estar estructurado en tres partes: proceso (Acción o acciones que se van a desarrollar), objeto (el motivo del proceso) y localización (Ubicación del proyecto).&#10;&#10;" sqref="J27:J29 J31:J36"/>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C29"/>
  <sheetViews>
    <sheetView zoomScale="40" zoomScaleNormal="40" zoomScalePageLayoutView="0" workbookViewId="0" topLeftCell="A15">
      <pane ySplit="2" topLeftCell="A24" activePane="bottomLeft" state="frozen"/>
      <selection pane="topLeft" activeCell="A15" sqref="A15"/>
      <selection pane="bottomLeft" activeCell="A17" sqref="A17:AC29"/>
    </sheetView>
  </sheetViews>
  <sheetFormatPr defaultColWidth="11.421875" defaultRowHeight="12.75"/>
  <cols>
    <col min="1" max="2" width="15.8515625" style="109" customWidth="1"/>
    <col min="3" max="4" width="17.140625" style="109" customWidth="1"/>
    <col min="5" max="6" width="15.140625" style="109" customWidth="1"/>
    <col min="7" max="8" width="15.28125" style="120" customWidth="1"/>
    <col min="9" max="9" width="23.28125" style="120" customWidth="1"/>
    <col min="10" max="11" width="25.140625" style="120" customWidth="1"/>
    <col min="12" max="12" width="14.8515625" style="109" customWidth="1"/>
    <col min="13" max="14" width="11.421875" style="109" customWidth="1"/>
    <col min="15" max="15" width="20.28125" style="120" customWidth="1"/>
    <col min="16" max="18" width="13.8515625" style="109" customWidth="1"/>
    <col min="19" max="19" width="15.140625" style="109" bestFit="1" customWidth="1"/>
    <col min="20" max="26" width="13.8515625" style="109" customWidth="1"/>
    <col min="27" max="27" width="16.7109375" style="109" customWidth="1"/>
    <col min="28" max="28" width="16.7109375" style="120" customWidth="1"/>
    <col min="29" max="29" width="13.8515625" style="109" bestFit="1" customWidth="1"/>
    <col min="30" max="16384" width="11.421875" style="109" customWidth="1"/>
  </cols>
  <sheetData>
    <row r="1" spans="1:28" ht="11.25">
      <c r="A1" s="519" t="s">
        <v>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row>
    <row r="2" spans="1:28" ht="11.25">
      <c r="A2" s="519" t="s">
        <v>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row>
    <row r="3" spans="1:28" ht="11.25">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1:28" ht="11.25">
      <c r="A4" s="519" t="s">
        <v>161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row>
    <row r="5" spans="1:28" ht="11.25">
      <c r="A5" s="519" t="s">
        <v>162</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row>
    <row r="6" spans="1:28" ht="11.25">
      <c r="A6" s="53"/>
      <c r="B6" s="53"/>
      <c r="C6" s="53"/>
      <c r="D6" s="53"/>
      <c r="E6" s="53"/>
      <c r="F6" s="53"/>
      <c r="G6" s="54"/>
      <c r="H6" s="54"/>
      <c r="I6" s="54"/>
      <c r="J6" s="54"/>
      <c r="K6" s="54"/>
      <c r="L6" s="54"/>
      <c r="M6" s="54"/>
      <c r="N6" s="54"/>
      <c r="O6" s="54"/>
      <c r="P6" s="54"/>
      <c r="Q6" s="54"/>
      <c r="R6" s="54"/>
      <c r="S6" s="54"/>
      <c r="T6" s="54"/>
      <c r="U6" s="54"/>
      <c r="V6" s="54"/>
      <c r="W6" s="54"/>
      <c r="X6" s="54"/>
      <c r="Y6" s="54"/>
      <c r="Z6" s="54"/>
      <c r="AA6" s="54"/>
      <c r="AB6" s="54"/>
    </row>
    <row r="7" spans="1:28" ht="11.25">
      <c r="A7" s="520"/>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row>
    <row r="8" spans="1:28" ht="11.25">
      <c r="A8" s="513"/>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row>
    <row r="9" spans="1:28" ht="11.25">
      <c r="A9" s="53"/>
      <c r="B9" s="53"/>
      <c r="C9" s="53"/>
      <c r="D9" s="53"/>
      <c r="E9" s="53"/>
      <c r="F9" s="53"/>
      <c r="G9" s="54"/>
      <c r="H9" s="54"/>
      <c r="I9" s="54"/>
      <c r="J9" s="54"/>
      <c r="K9" s="54"/>
      <c r="L9" s="54"/>
      <c r="M9" s="54"/>
      <c r="N9" s="54"/>
      <c r="O9" s="54"/>
      <c r="P9" s="54"/>
      <c r="Q9" s="54"/>
      <c r="R9" s="54"/>
      <c r="S9" s="54"/>
      <c r="T9" s="54"/>
      <c r="U9" s="54"/>
      <c r="V9" s="54"/>
      <c r="W9" s="54"/>
      <c r="X9" s="54"/>
      <c r="Y9" s="54"/>
      <c r="Z9" s="54"/>
      <c r="AA9" s="54"/>
      <c r="AB9" s="54"/>
    </row>
    <row r="10" spans="1:28" ht="11.25">
      <c r="A10" s="53"/>
      <c r="B10" s="53"/>
      <c r="C10" s="53"/>
      <c r="D10" s="53"/>
      <c r="E10" s="53"/>
      <c r="F10" s="53"/>
      <c r="G10" s="54"/>
      <c r="H10" s="54"/>
      <c r="I10" s="54"/>
      <c r="J10" s="54"/>
      <c r="K10" s="54"/>
      <c r="L10" s="54"/>
      <c r="M10" s="54"/>
      <c r="N10" s="54"/>
      <c r="O10" s="54"/>
      <c r="P10" s="54"/>
      <c r="Q10" s="54"/>
      <c r="R10" s="54"/>
      <c r="S10" s="54"/>
      <c r="T10" s="54"/>
      <c r="U10" s="54"/>
      <c r="V10" s="54"/>
      <c r="W10" s="54"/>
      <c r="X10" s="54"/>
      <c r="Y10" s="54"/>
      <c r="Z10" s="54"/>
      <c r="AA10" s="54"/>
      <c r="AB10" s="54"/>
    </row>
    <row r="11" spans="1:28" ht="11.25">
      <c r="A11" s="53"/>
      <c r="B11" s="53"/>
      <c r="C11" s="53"/>
      <c r="D11" s="53"/>
      <c r="E11" s="53"/>
      <c r="F11" s="53"/>
      <c r="G11" s="92"/>
      <c r="H11" s="92"/>
      <c r="I11" s="514"/>
      <c r="J11" s="514"/>
      <c r="K11" s="105"/>
      <c r="L11" s="55"/>
      <c r="M11" s="55"/>
      <c r="N11" s="55"/>
      <c r="O11" s="92"/>
      <c r="P11" s="55"/>
      <c r="Q11" s="55"/>
      <c r="R11" s="55"/>
      <c r="S11" s="55"/>
      <c r="T11" s="55"/>
      <c r="U11" s="55"/>
      <c r="V11" s="55"/>
      <c r="W11" s="55"/>
      <c r="X11" s="55"/>
      <c r="Y11" s="55"/>
      <c r="Z11" s="55"/>
      <c r="AA11" s="57"/>
      <c r="AB11" s="93"/>
    </row>
    <row r="12" spans="1:28" ht="12.75" customHeight="1">
      <c r="A12" s="55" t="s">
        <v>21</v>
      </c>
      <c r="B12" s="55"/>
      <c r="C12" s="119"/>
      <c r="D12" s="119"/>
      <c r="E12" s="105"/>
      <c r="F12" s="105"/>
      <c r="G12" s="55"/>
      <c r="H12" s="55"/>
      <c r="I12" s="55"/>
      <c r="J12" s="55"/>
      <c r="K12" s="55"/>
      <c r="L12" s="55"/>
      <c r="M12" s="55"/>
      <c r="N12" s="55"/>
      <c r="O12" s="55"/>
      <c r="P12" s="55"/>
      <c r="Q12" s="55"/>
      <c r="R12" s="55"/>
      <c r="S12" s="55"/>
      <c r="T12" s="55"/>
      <c r="U12" s="55"/>
      <c r="V12" s="55"/>
      <c r="W12" s="55"/>
      <c r="X12" s="55"/>
      <c r="Y12" s="55"/>
      <c r="Z12" s="55"/>
      <c r="AA12" s="57"/>
      <c r="AB12" s="93"/>
    </row>
    <row r="13" spans="1:28" ht="11.25">
      <c r="A13" s="53"/>
      <c r="B13" s="53"/>
      <c r="C13" s="53"/>
      <c r="D13" s="53"/>
      <c r="E13" s="53"/>
      <c r="F13" s="53"/>
      <c r="G13" s="92"/>
      <c r="H13" s="92"/>
      <c r="I13" s="514"/>
      <c r="J13" s="514"/>
      <c r="K13" s="514"/>
      <c r="L13" s="514"/>
      <c r="M13" s="514"/>
      <c r="N13" s="514"/>
      <c r="O13" s="514"/>
      <c r="P13" s="514"/>
      <c r="Q13" s="105"/>
      <c r="R13" s="105"/>
      <c r="S13" s="105"/>
      <c r="T13" s="105"/>
      <c r="U13" s="105"/>
      <c r="V13" s="105"/>
      <c r="W13" s="105"/>
      <c r="X13" s="105"/>
      <c r="Y13" s="105"/>
      <c r="Z13" s="105"/>
      <c r="AA13" s="57"/>
      <c r="AB13" s="93"/>
    </row>
    <row r="14" spans="1:28" ht="12" thickBot="1">
      <c r="A14" s="53"/>
      <c r="B14" s="53"/>
      <c r="C14" s="53"/>
      <c r="D14" s="53"/>
      <c r="E14" s="53"/>
      <c r="F14" s="53"/>
      <c r="G14" s="52"/>
      <c r="H14" s="52"/>
      <c r="I14" s="52"/>
      <c r="J14" s="52"/>
      <c r="K14" s="52"/>
      <c r="L14" s="52"/>
      <c r="M14" s="52"/>
      <c r="N14" s="52"/>
      <c r="O14" s="52"/>
      <c r="P14" s="52"/>
      <c r="Q14" s="52"/>
      <c r="R14" s="52"/>
      <c r="S14" s="52"/>
      <c r="T14" s="52"/>
      <c r="U14" s="52"/>
      <c r="V14" s="52"/>
      <c r="W14" s="52"/>
      <c r="X14" s="52"/>
      <c r="Y14" s="52"/>
      <c r="Z14" s="52"/>
      <c r="AA14" s="58"/>
      <c r="AB14" s="52"/>
    </row>
    <row r="15" spans="1:29" ht="12.75" customHeight="1">
      <c r="A15" s="515" t="s">
        <v>9</v>
      </c>
      <c r="B15" s="521" t="s">
        <v>11</v>
      </c>
      <c r="C15" s="517" t="s">
        <v>0</v>
      </c>
      <c r="D15" s="521" t="s">
        <v>11</v>
      </c>
      <c r="E15" s="517" t="s">
        <v>13</v>
      </c>
      <c r="F15" s="521" t="s">
        <v>11</v>
      </c>
      <c r="G15" s="523" t="s">
        <v>22</v>
      </c>
      <c r="H15" s="521" t="s">
        <v>11</v>
      </c>
      <c r="I15" s="523" t="s">
        <v>23</v>
      </c>
      <c r="J15" s="527" t="s">
        <v>1204</v>
      </c>
      <c r="K15" s="554" t="s">
        <v>1419</v>
      </c>
      <c r="L15" s="523" t="s">
        <v>4</v>
      </c>
      <c r="M15" s="523"/>
      <c r="N15" s="523"/>
      <c r="O15" s="525" t="s">
        <v>1412</v>
      </c>
      <c r="P15" s="525" t="s">
        <v>1413</v>
      </c>
      <c r="Q15" s="521" t="s">
        <v>27</v>
      </c>
      <c r="R15" s="529" t="s">
        <v>15</v>
      </c>
      <c r="S15" s="529"/>
      <c r="T15" s="529"/>
      <c r="U15" s="529"/>
      <c r="V15" s="529"/>
      <c r="W15" s="529"/>
      <c r="X15" s="529"/>
      <c r="Y15" s="529"/>
      <c r="Z15" s="529"/>
      <c r="AA15" s="529" t="s">
        <v>35</v>
      </c>
      <c r="AB15" s="523" t="s">
        <v>3</v>
      </c>
      <c r="AC15" s="523" t="s">
        <v>1416</v>
      </c>
    </row>
    <row r="16" spans="1:29" ht="56.25">
      <c r="A16" s="516"/>
      <c r="B16" s="522"/>
      <c r="C16" s="518"/>
      <c r="D16" s="522"/>
      <c r="E16" s="518"/>
      <c r="F16" s="522"/>
      <c r="G16" s="524"/>
      <c r="H16" s="522"/>
      <c r="I16" s="524"/>
      <c r="J16" s="528"/>
      <c r="K16" s="555"/>
      <c r="L16" s="272" t="s">
        <v>25</v>
      </c>
      <c r="M16" s="272" t="s">
        <v>19</v>
      </c>
      <c r="N16" s="272" t="s">
        <v>20</v>
      </c>
      <c r="O16" s="526"/>
      <c r="P16" s="526"/>
      <c r="Q16" s="522"/>
      <c r="R16" s="362" t="s">
        <v>28</v>
      </c>
      <c r="S16" s="362" t="s">
        <v>8</v>
      </c>
      <c r="T16" s="362" t="s">
        <v>1</v>
      </c>
      <c r="U16" s="362" t="s">
        <v>7</v>
      </c>
      <c r="V16" s="362" t="s">
        <v>29</v>
      </c>
      <c r="W16" s="362" t="s">
        <v>2</v>
      </c>
      <c r="X16" s="362" t="s">
        <v>30</v>
      </c>
      <c r="Y16" s="362" t="s">
        <v>1414</v>
      </c>
      <c r="Z16" s="362" t="s">
        <v>31</v>
      </c>
      <c r="AA16" s="530"/>
      <c r="AB16" s="524"/>
      <c r="AC16" s="524"/>
    </row>
    <row r="17" spans="1:29" ht="67.5">
      <c r="A17" s="248" t="s">
        <v>179</v>
      </c>
      <c r="B17" s="248">
        <v>2</v>
      </c>
      <c r="C17" s="248"/>
      <c r="D17" s="248"/>
      <c r="E17" s="248" t="s">
        <v>326</v>
      </c>
      <c r="F17" s="248" t="s">
        <v>1530</v>
      </c>
      <c r="G17" s="176" t="s">
        <v>327</v>
      </c>
      <c r="H17" s="298" t="s">
        <v>1531</v>
      </c>
      <c r="I17" s="148" t="s">
        <v>328</v>
      </c>
      <c r="J17" s="170" t="s">
        <v>329</v>
      </c>
      <c r="K17" s="451">
        <f>+'[1]CONSOLIDADO'!$AK$223</f>
        <v>0.0125</v>
      </c>
      <c r="L17" s="170" t="s">
        <v>685</v>
      </c>
      <c r="M17" s="17">
        <v>0</v>
      </c>
      <c r="N17" s="14">
        <v>1</v>
      </c>
      <c r="O17" s="9" t="s">
        <v>686</v>
      </c>
      <c r="P17" s="71" t="s">
        <v>1541</v>
      </c>
      <c r="Q17" s="71"/>
      <c r="R17" s="18">
        <v>151936181</v>
      </c>
      <c r="S17" s="71"/>
      <c r="T17" s="71"/>
      <c r="U17" s="71"/>
      <c r="V17" s="71"/>
      <c r="W17" s="71"/>
      <c r="X17" s="71"/>
      <c r="Y17" s="71"/>
      <c r="Z17" s="71"/>
      <c r="AA17" s="18">
        <v>151936181</v>
      </c>
      <c r="AB17" s="32" t="s">
        <v>1226</v>
      </c>
      <c r="AC17" s="386"/>
    </row>
    <row r="18" spans="1:29" ht="135">
      <c r="A18" s="250"/>
      <c r="B18" s="250"/>
      <c r="C18" s="250"/>
      <c r="D18" s="250"/>
      <c r="E18" s="250"/>
      <c r="F18" s="250"/>
      <c r="G18" s="177"/>
      <c r="H18" s="177"/>
      <c r="I18" s="148" t="s">
        <v>330</v>
      </c>
      <c r="J18" s="170" t="s">
        <v>331</v>
      </c>
      <c r="K18" s="451">
        <f>+'[1]CONSOLIDADO'!$AK$224</f>
        <v>0.028499999999999998</v>
      </c>
      <c r="L18" s="170" t="s">
        <v>683</v>
      </c>
      <c r="M18" s="17">
        <v>5000</v>
      </c>
      <c r="N18" s="14">
        <v>1500</v>
      </c>
      <c r="O18" s="9" t="s">
        <v>684</v>
      </c>
      <c r="P18" s="71" t="s">
        <v>1542</v>
      </c>
      <c r="Q18" s="71"/>
      <c r="R18" s="301">
        <v>50000000</v>
      </c>
      <c r="S18" s="71"/>
      <c r="T18" s="71"/>
      <c r="U18" s="301">
        <v>50000000</v>
      </c>
      <c r="V18" s="71"/>
      <c r="W18" s="71"/>
      <c r="X18" s="71"/>
      <c r="Y18" s="71"/>
      <c r="Z18" s="71"/>
      <c r="AA18" s="18">
        <v>100000000</v>
      </c>
      <c r="AB18" s="32" t="s">
        <v>1226</v>
      </c>
      <c r="AC18" s="386"/>
    </row>
    <row r="19" spans="1:29" ht="67.5">
      <c r="A19" s="250"/>
      <c r="B19" s="250"/>
      <c r="C19" s="250"/>
      <c r="D19" s="250"/>
      <c r="E19" s="250"/>
      <c r="F19" s="250"/>
      <c r="G19" s="179"/>
      <c r="H19" s="179"/>
      <c r="I19" s="148" t="s">
        <v>332</v>
      </c>
      <c r="J19" s="253" t="s">
        <v>333</v>
      </c>
      <c r="K19" s="460">
        <f>+'[1]CONSOLIDADO'!$AK$225</f>
        <v>0.0589</v>
      </c>
      <c r="L19" s="253" t="s">
        <v>685</v>
      </c>
      <c r="M19" s="304">
        <v>0</v>
      </c>
      <c r="N19" s="304">
        <v>1</v>
      </c>
      <c r="O19" s="51" t="s">
        <v>687</v>
      </c>
      <c r="P19" s="71" t="s">
        <v>1543</v>
      </c>
      <c r="Q19" s="71"/>
      <c r="R19" s="71"/>
      <c r="S19" s="71"/>
      <c r="T19" s="71"/>
      <c r="U19" s="18">
        <v>91044181</v>
      </c>
      <c r="V19" s="71"/>
      <c r="W19" s="71"/>
      <c r="X19" s="71"/>
      <c r="Y19" s="71"/>
      <c r="Z19" s="71"/>
      <c r="AA19" s="18">
        <v>91044181</v>
      </c>
      <c r="AB19" s="32" t="s">
        <v>1226</v>
      </c>
      <c r="AC19" s="386"/>
    </row>
    <row r="20" spans="1:29" ht="56.25">
      <c r="A20" s="250"/>
      <c r="B20" s="250"/>
      <c r="C20" s="250"/>
      <c r="D20" s="250"/>
      <c r="E20" s="250"/>
      <c r="F20" s="250"/>
      <c r="G20" s="179"/>
      <c r="H20" s="179"/>
      <c r="I20" s="148" t="s">
        <v>983</v>
      </c>
      <c r="J20" s="254"/>
      <c r="K20" s="254"/>
      <c r="L20" s="254"/>
      <c r="M20" s="254"/>
      <c r="N20" s="254"/>
      <c r="O20" s="51" t="s">
        <v>1225</v>
      </c>
      <c r="P20" s="71" t="s">
        <v>1544</v>
      </c>
      <c r="Q20" s="71"/>
      <c r="R20" s="71"/>
      <c r="S20" s="71"/>
      <c r="T20" s="71"/>
      <c r="U20" s="71"/>
      <c r="V20" s="71"/>
      <c r="W20" s="71"/>
      <c r="X20" s="71"/>
      <c r="Y20" s="71"/>
      <c r="Z20" s="71"/>
      <c r="AA20" s="18">
        <v>685125000</v>
      </c>
      <c r="AB20" s="32" t="s">
        <v>1226</v>
      </c>
      <c r="AC20" s="386"/>
    </row>
    <row r="21" spans="1:29" ht="90">
      <c r="A21" s="250"/>
      <c r="B21" s="250"/>
      <c r="C21" s="250"/>
      <c r="D21" s="250"/>
      <c r="E21" s="250"/>
      <c r="F21" s="250"/>
      <c r="G21" s="32" t="s">
        <v>334</v>
      </c>
      <c r="H21" s="32" t="s">
        <v>1532</v>
      </c>
      <c r="I21" s="148" t="s">
        <v>335</v>
      </c>
      <c r="J21" s="170" t="s">
        <v>336</v>
      </c>
      <c r="K21" s="451">
        <f>+'[1]CONSOLIDADO'!$AK$227</f>
        <v>0.1</v>
      </c>
      <c r="L21" s="170" t="s">
        <v>688</v>
      </c>
      <c r="M21" s="17">
        <v>5</v>
      </c>
      <c r="N21" s="14">
        <v>4</v>
      </c>
      <c r="O21" s="9" t="s">
        <v>689</v>
      </c>
      <c r="P21" s="72" t="s">
        <v>1545</v>
      </c>
      <c r="Q21" s="72"/>
      <c r="R21" s="500">
        <v>246309563.75</v>
      </c>
      <c r="S21" s="72"/>
      <c r="T21" s="72"/>
      <c r="U21" s="301">
        <v>215000000</v>
      </c>
      <c r="V21" s="72"/>
      <c r="W21" s="72"/>
      <c r="X21" s="72"/>
      <c r="Y21" s="72"/>
      <c r="Z21" s="72"/>
      <c r="AA21" s="18">
        <v>461309563.75</v>
      </c>
      <c r="AB21" s="32" t="s">
        <v>1226</v>
      </c>
      <c r="AC21" s="386"/>
    </row>
    <row r="22" spans="1:29" ht="90">
      <c r="A22" s="250"/>
      <c r="B22" s="250"/>
      <c r="C22" s="250"/>
      <c r="D22" s="250"/>
      <c r="E22" s="250"/>
      <c r="F22" s="250"/>
      <c r="G22" s="32" t="s">
        <v>337</v>
      </c>
      <c r="H22" s="32" t="s">
        <v>1533</v>
      </c>
      <c r="I22" s="148" t="s">
        <v>338</v>
      </c>
      <c r="J22" s="202" t="s">
        <v>339</v>
      </c>
      <c r="K22" s="451">
        <f>+'[1]CONSOLIDADO'!$AK$229</f>
        <v>0.1</v>
      </c>
      <c r="L22" s="170" t="s">
        <v>681</v>
      </c>
      <c r="M22" s="17">
        <v>4</v>
      </c>
      <c r="N22" s="14">
        <v>3</v>
      </c>
      <c r="O22" s="9" t="s">
        <v>690</v>
      </c>
      <c r="P22" s="5" t="s">
        <v>1546</v>
      </c>
      <c r="Q22" s="5"/>
      <c r="R22" s="500">
        <v>50000000</v>
      </c>
      <c r="S22" s="5"/>
      <c r="T22" s="5"/>
      <c r="U22" s="301">
        <v>200000000</v>
      </c>
      <c r="V22" s="5"/>
      <c r="W22" s="5"/>
      <c r="X22" s="5"/>
      <c r="Y22" s="5"/>
      <c r="Z22" s="5"/>
      <c r="AA22" s="18">
        <v>250000000</v>
      </c>
      <c r="AB22" s="32" t="s">
        <v>1226</v>
      </c>
      <c r="AC22" s="386"/>
    </row>
    <row r="23" spans="1:29" ht="56.25">
      <c r="A23" s="250"/>
      <c r="B23" s="250"/>
      <c r="C23" s="250"/>
      <c r="D23" s="250"/>
      <c r="E23" s="250"/>
      <c r="F23" s="250"/>
      <c r="G23" s="176" t="s">
        <v>340</v>
      </c>
      <c r="H23" s="298" t="s">
        <v>1534</v>
      </c>
      <c r="I23" s="148" t="s">
        <v>341</v>
      </c>
      <c r="J23" s="253" t="s">
        <v>342</v>
      </c>
      <c r="K23" s="304">
        <f>+'[1]CONSOLIDADO'!$AK$231</f>
        <v>0.1</v>
      </c>
      <c r="L23" s="253" t="s">
        <v>691</v>
      </c>
      <c r="M23" s="304">
        <v>1</v>
      </c>
      <c r="N23" s="304">
        <v>1</v>
      </c>
      <c r="O23" s="9" t="s">
        <v>692</v>
      </c>
      <c r="P23" s="71" t="s">
        <v>1547</v>
      </c>
      <c r="Q23" s="71"/>
      <c r="R23" s="71"/>
      <c r="S23" s="18">
        <v>1105878342.59</v>
      </c>
      <c r="T23" s="71"/>
      <c r="U23" s="71"/>
      <c r="V23" s="71"/>
      <c r="W23" s="71"/>
      <c r="X23" s="71"/>
      <c r="Y23" s="71"/>
      <c r="Z23" s="71"/>
      <c r="AA23" s="18">
        <v>1105878342.59</v>
      </c>
      <c r="AB23" s="32" t="s">
        <v>1226</v>
      </c>
      <c r="AC23" s="386"/>
    </row>
    <row r="24" spans="1:29" ht="45">
      <c r="A24" s="250"/>
      <c r="B24" s="250"/>
      <c r="C24" s="250"/>
      <c r="D24" s="250"/>
      <c r="E24" s="250"/>
      <c r="F24" s="250"/>
      <c r="G24" s="177"/>
      <c r="H24" s="177"/>
      <c r="I24" s="148" t="s">
        <v>343</v>
      </c>
      <c r="J24" s="261"/>
      <c r="K24" s="261"/>
      <c r="L24" s="261"/>
      <c r="M24" s="261"/>
      <c r="N24" s="261"/>
      <c r="O24" s="9" t="s">
        <v>693</v>
      </c>
      <c r="P24" s="71" t="s">
        <v>1548</v>
      </c>
      <c r="Q24" s="71"/>
      <c r="R24" s="71"/>
      <c r="S24" s="71"/>
      <c r="T24" s="71"/>
      <c r="U24" s="18">
        <v>350000000</v>
      </c>
      <c r="V24" s="71"/>
      <c r="W24" s="71"/>
      <c r="X24" s="71"/>
      <c r="Y24" s="71"/>
      <c r="Z24" s="71"/>
      <c r="AA24" s="18">
        <v>350000000</v>
      </c>
      <c r="AB24" s="32" t="s">
        <v>1226</v>
      </c>
      <c r="AC24" s="386"/>
    </row>
    <row r="25" spans="1:29" ht="56.25">
      <c r="A25" s="249"/>
      <c r="B25" s="249"/>
      <c r="C25" s="249"/>
      <c r="D25" s="249"/>
      <c r="E25" s="249"/>
      <c r="F25" s="249"/>
      <c r="G25" s="179"/>
      <c r="H25" s="179"/>
      <c r="I25" s="148" t="s">
        <v>930</v>
      </c>
      <c r="J25" s="254"/>
      <c r="K25" s="254"/>
      <c r="L25" s="254"/>
      <c r="M25" s="254"/>
      <c r="N25" s="254"/>
      <c r="O25" s="9" t="s">
        <v>931</v>
      </c>
      <c r="P25" s="71" t="s">
        <v>1549</v>
      </c>
      <c r="Q25" s="71"/>
      <c r="R25" s="71"/>
      <c r="S25" s="71"/>
      <c r="T25" s="71"/>
      <c r="U25" s="18">
        <v>300000000</v>
      </c>
      <c r="V25" s="71"/>
      <c r="W25" s="71"/>
      <c r="X25" s="71"/>
      <c r="Y25" s="71"/>
      <c r="Z25" s="71"/>
      <c r="AA25" s="18">
        <v>300000000</v>
      </c>
      <c r="AB25" s="32" t="s">
        <v>1226</v>
      </c>
      <c r="AC25" s="386"/>
    </row>
    <row r="26" spans="1:29" ht="22.5">
      <c r="A26" s="64" t="s">
        <v>37</v>
      </c>
      <c r="B26" s="64"/>
      <c r="C26" s="63"/>
      <c r="D26" s="63"/>
      <c r="E26" s="63"/>
      <c r="F26" s="63"/>
      <c r="G26" s="75"/>
      <c r="H26" s="75"/>
      <c r="I26" s="95"/>
      <c r="J26" s="75"/>
      <c r="K26" s="75"/>
      <c r="L26" s="75"/>
      <c r="M26" s="75"/>
      <c r="N26" s="75"/>
      <c r="O26" s="75"/>
      <c r="P26" s="75"/>
      <c r="Q26" s="75"/>
      <c r="R26" s="75"/>
      <c r="S26" s="75"/>
      <c r="T26" s="75"/>
      <c r="U26" s="75"/>
      <c r="V26" s="75"/>
      <c r="W26" s="75"/>
      <c r="X26" s="75"/>
      <c r="Y26" s="75"/>
      <c r="Z26" s="75"/>
      <c r="AA26" s="76">
        <f>SUM(AA17:AA25)</f>
        <v>3495293268.34</v>
      </c>
      <c r="AB26" s="127"/>
      <c r="AC26" s="127"/>
    </row>
    <row r="27" spans="1:29" ht="101.25">
      <c r="A27" s="32" t="s">
        <v>1535</v>
      </c>
      <c r="B27" s="32">
        <v>2</v>
      </c>
      <c r="C27" s="32"/>
      <c r="D27" s="32"/>
      <c r="E27" s="32" t="s">
        <v>111</v>
      </c>
      <c r="F27" s="32" t="s">
        <v>1466</v>
      </c>
      <c r="G27" s="32" t="s">
        <v>305</v>
      </c>
      <c r="H27" s="32" t="s">
        <v>1498</v>
      </c>
      <c r="I27" s="148" t="s">
        <v>344</v>
      </c>
      <c r="J27" s="170" t="s">
        <v>345</v>
      </c>
      <c r="K27" s="451">
        <f>+'[1]CONSOLIDADO'!$AK$407</f>
        <v>0.003</v>
      </c>
      <c r="L27" s="170" t="s">
        <v>681</v>
      </c>
      <c r="M27" s="17">
        <v>0</v>
      </c>
      <c r="N27" s="14">
        <v>1</v>
      </c>
      <c r="O27" s="9" t="s">
        <v>682</v>
      </c>
      <c r="P27" s="71" t="s">
        <v>1550</v>
      </c>
      <c r="Q27" s="71"/>
      <c r="R27" s="18">
        <v>50000000</v>
      </c>
      <c r="S27" s="71"/>
      <c r="T27" s="71"/>
      <c r="U27" s="71"/>
      <c r="V27" s="71"/>
      <c r="W27" s="71"/>
      <c r="X27" s="71"/>
      <c r="Y27" s="71"/>
      <c r="Z27" s="71"/>
      <c r="AA27" s="18">
        <v>50000000</v>
      </c>
      <c r="AB27" s="32" t="s">
        <v>1226</v>
      </c>
      <c r="AC27" s="386"/>
    </row>
    <row r="28" spans="1:29" ht="22.5">
      <c r="A28" s="64" t="s">
        <v>37</v>
      </c>
      <c r="B28" s="64"/>
      <c r="C28" s="63"/>
      <c r="D28" s="63"/>
      <c r="E28" s="63"/>
      <c r="F28" s="63"/>
      <c r="G28" s="75"/>
      <c r="H28" s="75"/>
      <c r="I28" s="95"/>
      <c r="J28" s="75"/>
      <c r="K28" s="75"/>
      <c r="L28" s="75"/>
      <c r="M28" s="75"/>
      <c r="N28" s="75"/>
      <c r="O28" s="75"/>
      <c r="P28" s="75"/>
      <c r="Q28" s="75"/>
      <c r="R28" s="75"/>
      <c r="S28" s="75"/>
      <c r="T28" s="75"/>
      <c r="U28" s="75"/>
      <c r="V28" s="75"/>
      <c r="W28" s="75"/>
      <c r="X28" s="75"/>
      <c r="Y28" s="75"/>
      <c r="Z28" s="75"/>
      <c r="AA28" s="76">
        <f>SUM(AA27)</f>
        <v>50000000</v>
      </c>
      <c r="AB28" s="127"/>
      <c r="AC28" s="127"/>
    </row>
    <row r="29" spans="1:29" ht="11.25">
      <c r="A29" s="213" t="s">
        <v>178</v>
      </c>
      <c r="B29" s="213"/>
      <c r="C29" s="206"/>
      <c r="D29" s="206"/>
      <c r="E29" s="206"/>
      <c r="F29" s="206"/>
      <c r="G29" s="216"/>
      <c r="H29" s="216"/>
      <c r="I29" s="210"/>
      <c r="J29" s="210"/>
      <c r="K29" s="210"/>
      <c r="L29" s="215"/>
      <c r="M29" s="210"/>
      <c r="N29" s="210"/>
      <c r="O29" s="210"/>
      <c r="P29" s="210"/>
      <c r="Q29" s="210"/>
      <c r="R29" s="210"/>
      <c r="S29" s="210"/>
      <c r="T29" s="210"/>
      <c r="U29" s="210"/>
      <c r="V29" s="210"/>
      <c r="W29" s="210"/>
      <c r="X29" s="210"/>
      <c r="Y29" s="210"/>
      <c r="Z29" s="210"/>
      <c r="AA29" s="217">
        <f>+AA28+AA26</f>
        <v>3545293268.34</v>
      </c>
      <c r="AB29" s="212"/>
      <c r="AC29" s="212"/>
    </row>
  </sheetData>
  <sheetProtection/>
  <mergeCells count="28">
    <mergeCell ref="F15:F16"/>
    <mergeCell ref="H15:H16"/>
    <mergeCell ref="Q15:Q16"/>
    <mergeCell ref="R15:Z15"/>
    <mergeCell ref="AC15:AC16"/>
    <mergeCell ref="AB15:AB16"/>
    <mergeCell ref="AA15:AA16"/>
    <mergeCell ref="I15:I16"/>
    <mergeCell ref="J15:J16"/>
    <mergeCell ref="L15:N15"/>
    <mergeCell ref="O15:O16"/>
    <mergeCell ref="P15:P16"/>
    <mergeCell ref="I13:P13"/>
    <mergeCell ref="A15:A16"/>
    <mergeCell ref="C15:C16"/>
    <mergeCell ref="E15:E16"/>
    <mergeCell ref="G15:G16"/>
    <mergeCell ref="B15:B16"/>
    <mergeCell ref="D15:D16"/>
    <mergeCell ref="K15:K16"/>
    <mergeCell ref="A8:AB8"/>
    <mergeCell ref="I11:J11"/>
    <mergeCell ref="A1:AB1"/>
    <mergeCell ref="A2:AB2"/>
    <mergeCell ref="A3:AB3"/>
    <mergeCell ref="A4:AB4"/>
    <mergeCell ref="A5:AB5"/>
    <mergeCell ref="A7:AB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C29"/>
  <sheetViews>
    <sheetView zoomScale="30" zoomScaleNormal="30" zoomScalePageLayoutView="0" workbookViewId="0" topLeftCell="A1">
      <selection activeCell="A17" sqref="A17:AC29"/>
    </sheetView>
  </sheetViews>
  <sheetFormatPr defaultColWidth="11.421875" defaultRowHeight="12.75"/>
  <cols>
    <col min="1" max="2" width="15.8515625" style="109" customWidth="1"/>
    <col min="3" max="4" width="17.140625" style="109" customWidth="1"/>
    <col min="5" max="6" width="15.140625" style="109" customWidth="1"/>
    <col min="7" max="8" width="15.28125" style="120" customWidth="1"/>
    <col min="9" max="9" width="18.28125" style="120" customWidth="1"/>
    <col min="10" max="11" width="25.140625" style="120" customWidth="1"/>
    <col min="12" max="12" width="14.8515625" style="109" customWidth="1"/>
    <col min="13" max="14" width="11.421875" style="109" customWidth="1"/>
    <col min="15" max="15" width="20.28125" style="120" customWidth="1"/>
    <col min="16" max="26" width="18.8515625" style="109" customWidth="1"/>
    <col min="27" max="27" width="16.7109375" style="109" customWidth="1"/>
    <col min="28" max="28" width="16.7109375" style="120" customWidth="1"/>
    <col min="29" max="29" width="13.8515625" style="109" bestFit="1" customWidth="1"/>
    <col min="30" max="16384" width="11.421875" style="109" customWidth="1"/>
  </cols>
  <sheetData>
    <row r="1" spans="1:28" ht="11.25">
      <c r="A1" s="519" t="s">
        <v>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row>
    <row r="2" spans="1:28" ht="11.25">
      <c r="A2" s="519" t="s">
        <v>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row>
    <row r="3" spans="1:28" ht="11.25">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1:28" ht="11.25">
      <c r="A4" s="519" t="s">
        <v>161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row>
    <row r="5" spans="1:28" ht="11.25">
      <c r="A5" s="519" t="s">
        <v>162</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row>
    <row r="6" spans="1:28" ht="11.25">
      <c r="A6" s="53"/>
      <c r="B6" s="53"/>
      <c r="C6" s="53"/>
      <c r="D6" s="53"/>
      <c r="E6" s="53"/>
      <c r="F6" s="53"/>
      <c r="G6" s="54"/>
      <c r="H6" s="54"/>
      <c r="I6" s="54"/>
      <c r="J6" s="54"/>
      <c r="K6" s="54"/>
      <c r="L6" s="54"/>
      <c r="M6" s="54"/>
      <c r="N6" s="54"/>
      <c r="O6" s="54"/>
      <c r="P6" s="54"/>
      <c r="Q6" s="54"/>
      <c r="R6" s="54"/>
      <c r="S6" s="54"/>
      <c r="T6" s="54"/>
      <c r="U6" s="54"/>
      <c r="V6" s="54"/>
      <c r="W6" s="54"/>
      <c r="X6" s="54"/>
      <c r="Y6" s="54"/>
      <c r="Z6" s="54"/>
      <c r="AA6" s="54"/>
      <c r="AB6" s="54"/>
    </row>
    <row r="7" spans="1:29" ht="11.25">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row>
    <row r="8" spans="1:29" ht="11.25">
      <c r="A8" s="399"/>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row>
    <row r="9" spans="1:28" ht="11.25">
      <c r="A9" s="53"/>
      <c r="B9" s="53"/>
      <c r="C9" s="53"/>
      <c r="D9" s="53"/>
      <c r="E9" s="53"/>
      <c r="F9" s="53"/>
      <c r="G9" s="54"/>
      <c r="H9" s="54"/>
      <c r="I9" s="54"/>
      <c r="J9" s="54"/>
      <c r="K9" s="54"/>
      <c r="L9" s="54"/>
      <c r="M9" s="54"/>
      <c r="N9" s="54"/>
      <c r="O9" s="54"/>
      <c r="P9" s="54"/>
      <c r="Q9" s="54"/>
      <c r="R9" s="54"/>
      <c r="S9" s="54"/>
      <c r="T9" s="54"/>
      <c r="U9" s="54"/>
      <c r="V9" s="54"/>
      <c r="W9" s="54"/>
      <c r="X9" s="54"/>
      <c r="Y9" s="54"/>
      <c r="Z9" s="54"/>
      <c r="AA9" s="54"/>
      <c r="AB9" s="54"/>
    </row>
    <row r="10" spans="1:28" ht="11.25">
      <c r="A10" s="53"/>
      <c r="B10" s="53"/>
      <c r="C10" s="53"/>
      <c r="D10" s="53"/>
      <c r="E10" s="53"/>
      <c r="F10" s="53"/>
      <c r="G10" s="54"/>
      <c r="H10" s="54"/>
      <c r="I10" s="54"/>
      <c r="J10" s="54"/>
      <c r="K10" s="54"/>
      <c r="L10" s="54"/>
      <c r="M10" s="54"/>
      <c r="N10" s="54"/>
      <c r="O10" s="54"/>
      <c r="P10" s="54"/>
      <c r="Q10" s="54"/>
      <c r="R10" s="54"/>
      <c r="S10" s="54"/>
      <c r="T10" s="54"/>
      <c r="U10" s="54"/>
      <c r="V10" s="54"/>
      <c r="W10" s="54"/>
      <c r="X10" s="54"/>
      <c r="Y10" s="54"/>
      <c r="Z10" s="54"/>
      <c r="AA10" s="54"/>
      <c r="AB10" s="54"/>
    </row>
    <row r="11" spans="1:28" ht="11.25">
      <c r="A11" s="53"/>
      <c r="B11" s="53"/>
      <c r="C11" s="53"/>
      <c r="D11" s="53"/>
      <c r="E11" s="53"/>
      <c r="F11" s="53"/>
      <c r="G11" s="92"/>
      <c r="H11" s="92"/>
      <c r="I11" s="514"/>
      <c r="J11" s="514"/>
      <c r="K11" s="105"/>
      <c r="L11" s="55"/>
      <c r="M11" s="55"/>
      <c r="N11" s="55"/>
      <c r="O11" s="92"/>
      <c r="P11" s="55"/>
      <c r="Q11" s="55"/>
      <c r="R11" s="55"/>
      <c r="S11" s="55"/>
      <c r="T11" s="55"/>
      <c r="U11" s="55"/>
      <c r="V11" s="55"/>
      <c r="W11" s="55"/>
      <c r="X11" s="55"/>
      <c r="Y11" s="55"/>
      <c r="Z11" s="55"/>
      <c r="AA11" s="57"/>
      <c r="AB11" s="93"/>
    </row>
    <row r="12" spans="1:28" ht="12.75" customHeight="1">
      <c r="A12" s="55" t="s">
        <v>21</v>
      </c>
      <c r="B12" s="119" t="s">
        <v>1451</v>
      </c>
      <c r="C12" s="119"/>
      <c r="D12" s="119"/>
      <c r="E12" s="105"/>
      <c r="F12" s="105"/>
      <c r="G12" s="55"/>
      <c r="H12" s="55"/>
      <c r="I12" s="55"/>
      <c r="J12" s="55"/>
      <c r="K12" s="55"/>
      <c r="L12" s="55"/>
      <c r="M12" s="55"/>
      <c r="N12" s="55"/>
      <c r="O12" s="55"/>
      <c r="P12" s="55"/>
      <c r="Q12" s="55"/>
      <c r="R12" s="55"/>
      <c r="S12" s="55"/>
      <c r="T12" s="55"/>
      <c r="U12" s="55"/>
      <c r="V12" s="55"/>
      <c r="W12" s="55"/>
      <c r="X12" s="55"/>
      <c r="Y12" s="55"/>
      <c r="Z12" s="55"/>
      <c r="AA12" s="57"/>
      <c r="AB12" s="93"/>
    </row>
    <row r="13" spans="1:28" ht="11.25">
      <c r="A13" s="53"/>
      <c r="B13" s="53"/>
      <c r="C13" s="53"/>
      <c r="D13" s="53"/>
      <c r="E13" s="53"/>
      <c r="F13" s="53"/>
      <c r="G13" s="92"/>
      <c r="H13" s="92"/>
      <c r="I13" s="514"/>
      <c r="J13" s="514"/>
      <c r="K13" s="514"/>
      <c r="L13" s="514"/>
      <c r="M13" s="514"/>
      <c r="N13" s="514"/>
      <c r="O13" s="514"/>
      <c r="P13" s="514"/>
      <c r="Q13" s="105"/>
      <c r="R13" s="105"/>
      <c r="S13" s="105"/>
      <c r="T13" s="105"/>
      <c r="U13" s="105"/>
      <c r="V13" s="105"/>
      <c r="W13" s="105"/>
      <c r="X13" s="105"/>
      <c r="Y13" s="105"/>
      <c r="Z13" s="105"/>
      <c r="AA13" s="57"/>
      <c r="AB13" s="93"/>
    </row>
    <row r="14" spans="1:28" ht="12" thickBot="1">
      <c r="A14" s="53"/>
      <c r="B14" s="53"/>
      <c r="C14" s="53"/>
      <c r="D14" s="53"/>
      <c r="E14" s="53"/>
      <c r="F14" s="53"/>
      <c r="G14" s="52"/>
      <c r="H14" s="52"/>
      <c r="I14" s="52"/>
      <c r="J14" s="52"/>
      <c r="K14" s="52"/>
      <c r="L14" s="52"/>
      <c r="M14" s="52"/>
      <c r="N14" s="52"/>
      <c r="O14" s="52"/>
      <c r="P14" s="52"/>
      <c r="Q14" s="52"/>
      <c r="R14" s="52"/>
      <c r="S14" s="52"/>
      <c r="T14" s="52"/>
      <c r="U14" s="52"/>
      <c r="V14" s="52"/>
      <c r="W14" s="52"/>
      <c r="X14" s="52"/>
      <c r="Y14" s="52"/>
      <c r="Z14" s="52"/>
      <c r="AA14" s="58"/>
      <c r="AB14" s="52"/>
    </row>
    <row r="15" spans="1:29" ht="12.75" customHeight="1">
      <c r="A15" s="515" t="s">
        <v>9</v>
      </c>
      <c r="B15" s="521" t="s">
        <v>11</v>
      </c>
      <c r="C15" s="517" t="s">
        <v>0</v>
      </c>
      <c r="D15" s="521" t="s">
        <v>11</v>
      </c>
      <c r="E15" s="517" t="s">
        <v>13</v>
      </c>
      <c r="F15" s="521" t="s">
        <v>11</v>
      </c>
      <c r="G15" s="525" t="s">
        <v>22</v>
      </c>
      <c r="H15" s="521" t="s">
        <v>11</v>
      </c>
      <c r="I15" s="523" t="s">
        <v>23</v>
      </c>
      <c r="J15" s="527" t="s">
        <v>24</v>
      </c>
      <c r="K15" s="554" t="s">
        <v>1419</v>
      </c>
      <c r="L15" s="523" t="s">
        <v>4</v>
      </c>
      <c r="M15" s="523"/>
      <c r="N15" s="523"/>
      <c r="O15" s="525" t="s">
        <v>1412</v>
      </c>
      <c r="P15" s="525" t="s">
        <v>1413</v>
      </c>
      <c r="Q15" s="521" t="s">
        <v>27</v>
      </c>
      <c r="R15" s="529" t="s">
        <v>15</v>
      </c>
      <c r="S15" s="529"/>
      <c r="T15" s="529"/>
      <c r="U15" s="529"/>
      <c r="V15" s="529"/>
      <c r="W15" s="529"/>
      <c r="X15" s="529"/>
      <c r="Y15" s="529"/>
      <c r="Z15" s="529"/>
      <c r="AA15" s="529" t="s">
        <v>1421</v>
      </c>
      <c r="AB15" s="523" t="s">
        <v>3</v>
      </c>
      <c r="AC15" s="523" t="s">
        <v>1416</v>
      </c>
    </row>
    <row r="16" spans="1:29" ht="56.25">
      <c r="A16" s="516"/>
      <c r="B16" s="522"/>
      <c r="C16" s="518"/>
      <c r="D16" s="522"/>
      <c r="E16" s="518"/>
      <c r="F16" s="522"/>
      <c r="G16" s="526"/>
      <c r="H16" s="522"/>
      <c r="I16" s="524"/>
      <c r="J16" s="528"/>
      <c r="K16" s="555"/>
      <c r="L16" s="275" t="s">
        <v>25</v>
      </c>
      <c r="M16" s="275" t="s">
        <v>19</v>
      </c>
      <c r="N16" s="275" t="s">
        <v>20</v>
      </c>
      <c r="O16" s="526"/>
      <c r="P16" s="526"/>
      <c r="Q16" s="522"/>
      <c r="R16" s="362" t="s">
        <v>28</v>
      </c>
      <c r="S16" s="362" t="s">
        <v>8</v>
      </c>
      <c r="T16" s="362" t="s">
        <v>1</v>
      </c>
      <c r="U16" s="362" t="s">
        <v>7</v>
      </c>
      <c r="V16" s="362" t="s">
        <v>29</v>
      </c>
      <c r="W16" s="362" t="s">
        <v>2</v>
      </c>
      <c r="X16" s="362" t="s">
        <v>30</v>
      </c>
      <c r="Y16" s="362" t="s">
        <v>1414</v>
      </c>
      <c r="Z16" s="362" t="s">
        <v>31</v>
      </c>
      <c r="AA16" s="530"/>
      <c r="AB16" s="524"/>
      <c r="AC16" s="524"/>
    </row>
    <row r="17" spans="1:29" ht="90">
      <c r="A17" s="138" t="s">
        <v>62</v>
      </c>
      <c r="B17" s="300">
        <v>1</v>
      </c>
      <c r="C17" s="32"/>
      <c r="D17" s="126"/>
      <c r="E17" s="176" t="s">
        <v>163</v>
      </c>
      <c r="F17" s="298" t="s">
        <v>1478</v>
      </c>
      <c r="G17" s="176" t="s">
        <v>175</v>
      </c>
      <c r="H17" s="298" t="s">
        <v>1536</v>
      </c>
      <c r="I17" s="148" t="s">
        <v>963</v>
      </c>
      <c r="J17" s="170" t="s">
        <v>177</v>
      </c>
      <c r="K17" s="487">
        <f>+'[1]CONSOLIDADO'!$AK$79</f>
        <v>0.036</v>
      </c>
      <c r="L17" s="170" t="s">
        <v>1147</v>
      </c>
      <c r="M17" s="17">
        <v>494</v>
      </c>
      <c r="N17" s="14">
        <v>594</v>
      </c>
      <c r="O17" s="9" t="s">
        <v>1197</v>
      </c>
      <c r="P17" s="71" t="s">
        <v>1539</v>
      </c>
      <c r="Q17" s="445">
        <v>41274</v>
      </c>
      <c r="R17" s="71"/>
      <c r="S17" s="71"/>
      <c r="T17" s="71"/>
      <c r="U17" s="18">
        <v>5500000000</v>
      </c>
      <c r="V17" s="71"/>
      <c r="W17" s="71"/>
      <c r="X17" s="71"/>
      <c r="Y17" s="71"/>
      <c r="Z17" s="71"/>
      <c r="AA17" s="18">
        <v>5500000000</v>
      </c>
      <c r="AB17" s="32" t="s">
        <v>974</v>
      </c>
      <c r="AC17" s="386"/>
    </row>
    <row r="18" spans="1:29" ht="11.25">
      <c r="A18" s="213" t="s">
        <v>178</v>
      </c>
      <c r="B18" s="213"/>
      <c r="C18" s="206"/>
      <c r="D18" s="206"/>
      <c r="E18" s="206"/>
      <c r="F18" s="206"/>
      <c r="G18" s="216"/>
      <c r="H18" s="216"/>
      <c r="I18" s="210"/>
      <c r="J18" s="210"/>
      <c r="K18" s="210"/>
      <c r="L18" s="215"/>
      <c r="M18" s="210"/>
      <c r="N18" s="210"/>
      <c r="O18" s="210"/>
      <c r="P18" s="210"/>
      <c r="Q18" s="210"/>
      <c r="R18" s="210"/>
      <c r="S18" s="210"/>
      <c r="T18" s="210"/>
      <c r="U18" s="210"/>
      <c r="V18" s="210"/>
      <c r="W18" s="210"/>
      <c r="X18" s="210"/>
      <c r="Y18" s="210"/>
      <c r="Z18" s="210"/>
      <c r="AA18" s="217">
        <f>SUM(AA17)</f>
        <v>5500000000</v>
      </c>
      <c r="AB18" s="212"/>
      <c r="AC18" s="212"/>
    </row>
    <row r="19" spans="1:29" ht="78.75">
      <c r="A19" s="32" t="s">
        <v>964</v>
      </c>
      <c r="B19" s="32">
        <v>2</v>
      </c>
      <c r="C19" s="32"/>
      <c r="D19" s="178"/>
      <c r="E19" s="177" t="s">
        <v>80</v>
      </c>
      <c r="F19" s="177" t="s">
        <v>1460</v>
      </c>
      <c r="G19" s="177" t="s">
        <v>195</v>
      </c>
      <c r="H19" s="177" t="s">
        <v>1486</v>
      </c>
      <c r="I19" s="148" t="s">
        <v>965</v>
      </c>
      <c r="J19" s="170" t="s">
        <v>1340</v>
      </c>
      <c r="K19" s="451">
        <f>+'[1]CONSOLIDADO'!$AK$278</f>
        <v>0.030933333333333337</v>
      </c>
      <c r="L19" s="170" t="s">
        <v>1341</v>
      </c>
      <c r="M19" s="17">
        <v>40732</v>
      </c>
      <c r="N19" s="14">
        <v>40832</v>
      </c>
      <c r="O19" s="51" t="s">
        <v>1198</v>
      </c>
      <c r="P19" s="71" t="s">
        <v>1540</v>
      </c>
      <c r="Q19" s="445">
        <v>41274</v>
      </c>
      <c r="R19" s="71"/>
      <c r="S19" s="71"/>
      <c r="T19" s="71"/>
      <c r="U19" s="18">
        <v>1586428442</v>
      </c>
      <c r="V19" s="71"/>
      <c r="W19" s="71"/>
      <c r="X19" s="71"/>
      <c r="Y19" s="71"/>
      <c r="Z19" s="71"/>
      <c r="AA19" s="18">
        <v>1586428442</v>
      </c>
      <c r="AB19" s="32" t="s">
        <v>974</v>
      </c>
      <c r="AC19" s="386"/>
    </row>
    <row r="20" spans="1:29" ht="11.25">
      <c r="A20" s="213" t="s">
        <v>178</v>
      </c>
      <c r="B20" s="213"/>
      <c r="C20" s="206"/>
      <c r="D20" s="206"/>
      <c r="E20" s="206"/>
      <c r="F20" s="206"/>
      <c r="G20" s="216"/>
      <c r="H20" s="216"/>
      <c r="I20" s="210"/>
      <c r="J20" s="210"/>
      <c r="K20" s="210"/>
      <c r="L20" s="215"/>
      <c r="M20" s="210"/>
      <c r="N20" s="210"/>
      <c r="O20" s="210"/>
      <c r="P20" s="210"/>
      <c r="Q20" s="210"/>
      <c r="R20" s="210"/>
      <c r="S20" s="210"/>
      <c r="T20" s="210"/>
      <c r="U20" s="210"/>
      <c r="V20" s="210"/>
      <c r="W20" s="210"/>
      <c r="X20" s="210"/>
      <c r="Y20" s="210"/>
      <c r="Z20" s="210"/>
      <c r="AA20" s="217">
        <f>SUM(AA19)</f>
        <v>1586428442</v>
      </c>
      <c r="AB20" s="212"/>
      <c r="AC20" s="212"/>
    </row>
    <row r="21" spans="1:29" ht="67.5">
      <c r="A21" s="298" t="s">
        <v>966</v>
      </c>
      <c r="B21" s="298">
        <v>3</v>
      </c>
      <c r="C21" s="298"/>
      <c r="D21" s="298"/>
      <c r="E21" s="298" t="s">
        <v>122</v>
      </c>
      <c r="F21" s="298" t="s">
        <v>1470</v>
      </c>
      <c r="G21" s="298" t="s">
        <v>198</v>
      </c>
      <c r="H21" s="298" t="s">
        <v>1488</v>
      </c>
      <c r="I21" s="148" t="s">
        <v>967</v>
      </c>
      <c r="J21" s="253" t="s">
        <v>203</v>
      </c>
      <c r="K21" s="461">
        <f>+'[1]CONSOLIDADO'!$AK$439</f>
        <v>0.012333333333333335</v>
      </c>
      <c r="L21" s="253" t="s">
        <v>1187</v>
      </c>
      <c r="M21" s="304">
        <v>13575</v>
      </c>
      <c r="N21" s="304">
        <v>13625</v>
      </c>
      <c r="O21" s="51" t="s">
        <v>1198</v>
      </c>
      <c r="P21" s="71" t="s">
        <v>1540</v>
      </c>
      <c r="Q21" s="445">
        <v>41274</v>
      </c>
      <c r="R21" s="4"/>
      <c r="S21" s="4"/>
      <c r="T21" s="4"/>
      <c r="U21" s="307">
        <v>571000000</v>
      </c>
      <c r="V21" s="4"/>
      <c r="W21" s="4"/>
      <c r="X21" s="4"/>
      <c r="Y21" s="4"/>
      <c r="Z21" s="4"/>
      <c r="AA21" s="307">
        <v>571000000</v>
      </c>
      <c r="AB21" s="32" t="s">
        <v>974</v>
      </c>
      <c r="AC21" s="386"/>
    </row>
    <row r="22" spans="1:29" ht="67.5">
      <c r="A22" s="177"/>
      <c r="B22" s="177"/>
      <c r="C22" s="177"/>
      <c r="D22" s="177"/>
      <c r="E22" s="177"/>
      <c r="F22" s="177"/>
      <c r="G22" s="177"/>
      <c r="H22" s="177"/>
      <c r="I22" s="148" t="s">
        <v>968</v>
      </c>
      <c r="J22" s="261"/>
      <c r="K22" s="261"/>
      <c r="L22" s="261"/>
      <c r="M22" s="261"/>
      <c r="N22" s="261"/>
      <c r="O22" s="51" t="s">
        <v>1198</v>
      </c>
      <c r="P22" s="71" t="s">
        <v>1540</v>
      </c>
      <c r="Q22" s="445">
        <v>41274</v>
      </c>
      <c r="R22" s="4"/>
      <c r="S22" s="4"/>
      <c r="T22" s="4"/>
      <c r="U22" s="307">
        <v>409000000</v>
      </c>
      <c r="V22" s="4"/>
      <c r="W22" s="4"/>
      <c r="X22" s="4"/>
      <c r="Y22" s="4"/>
      <c r="Z22" s="4"/>
      <c r="AA22" s="307">
        <v>409000000</v>
      </c>
      <c r="AB22" s="32" t="s">
        <v>974</v>
      </c>
      <c r="AC22" s="386"/>
    </row>
    <row r="23" spans="1:29" ht="67.5">
      <c r="A23" s="177"/>
      <c r="B23" s="177"/>
      <c r="C23" s="177"/>
      <c r="D23" s="177"/>
      <c r="E23" s="177"/>
      <c r="F23" s="177"/>
      <c r="G23" s="177"/>
      <c r="H23" s="177"/>
      <c r="I23" s="148" t="s">
        <v>969</v>
      </c>
      <c r="J23" s="261"/>
      <c r="K23" s="261"/>
      <c r="L23" s="261"/>
      <c r="M23" s="261"/>
      <c r="N23" s="261"/>
      <c r="O23" s="51" t="s">
        <v>1198</v>
      </c>
      <c r="P23" s="71" t="s">
        <v>1540</v>
      </c>
      <c r="Q23" s="445">
        <v>41274</v>
      </c>
      <c r="R23" s="4"/>
      <c r="S23" s="4"/>
      <c r="T23" s="4"/>
      <c r="U23" s="307">
        <v>660099878.55</v>
      </c>
      <c r="V23" s="4"/>
      <c r="W23" s="4"/>
      <c r="X23" s="4"/>
      <c r="Y23" s="4"/>
      <c r="Z23" s="4"/>
      <c r="AA23" s="307">
        <v>660099878.55</v>
      </c>
      <c r="AB23" s="32" t="s">
        <v>974</v>
      </c>
      <c r="AC23" s="386"/>
    </row>
    <row r="24" spans="1:29" ht="67.5">
      <c r="A24" s="177"/>
      <c r="B24" s="177"/>
      <c r="C24" s="177"/>
      <c r="D24" s="177"/>
      <c r="E24" s="177"/>
      <c r="F24" s="177"/>
      <c r="G24" s="177"/>
      <c r="H24" s="177"/>
      <c r="I24" s="148" t="s">
        <v>970</v>
      </c>
      <c r="J24" s="261"/>
      <c r="K24" s="261"/>
      <c r="L24" s="261"/>
      <c r="M24" s="261"/>
      <c r="N24" s="261"/>
      <c r="O24" s="51" t="s">
        <v>1198</v>
      </c>
      <c r="P24" s="71" t="s">
        <v>1540</v>
      </c>
      <c r="Q24" s="445">
        <v>41274</v>
      </c>
      <c r="R24" s="4"/>
      <c r="S24" s="4"/>
      <c r="T24" s="4"/>
      <c r="U24" s="307">
        <v>175000000</v>
      </c>
      <c r="V24" s="4"/>
      <c r="W24" s="4"/>
      <c r="X24" s="4"/>
      <c r="Y24" s="4"/>
      <c r="Z24" s="4"/>
      <c r="AA24" s="307">
        <v>175000000</v>
      </c>
      <c r="AB24" s="32" t="s">
        <v>974</v>
      </c>
      <c r="AC24" s="386"/>
    </row>
    <row r="25" spans="1:29" ht="67.5">
      <c r="A25" s="177"/>
      <c r="B25" s="177"/>
      <c r="C25" s="177"/>
      <c r="D25" s="177"/>
      <c r="E25" s="177"/>
      <c r="F25" s="177"/>
      <c r="G25" s="177"/>
      <c r="H25" s="177"/>
      <c r="I25" s="148" t="s">
        <v>971</v>
      </c>
      <c r="J25" s="261"/>
      <c r="K25" s="261"/>
      <c r="L25" s="261"/>
      <c r="M25" s="261"/>
      <c r="N25" s="261"/>
      <c r="O25" s="51" t="s">
        <v>1198</v>
      </c>
      <c r="P25" s="71" t="s">
        <v>1540</v>
      </c>
      <c r="Q25" s="445">
        <v>41274</v>
      </c>
      <c r="R25" s="4"/>
      <c r="S25" s="4"/>
      <c r="T25" s="4"/>
      <c r="U25" s="307">
        <v>693898778.91</v>
      </c>
      <c r="V25" s="4"/>
      <c r="W25" s="4"/>
      <c r="X25" s="4"/>
      <c r="Y25" s="4"/>
      <c r="Z25" s="4"/>
      <c r="AA25" s="307">
        <v>693898778.91</v>
      </c>
      <c r="AB25" s="32" t="s">
        <v>974</v>
      </c>
      <c r="AC25" s="386"/>
    </row>
    <row r="26" spans="1:29" ht="101.25">
      <c r="A26" s="177"/>
      <c r="B26" s="177"/>
      <c r="C26" s="177"/>
      <c r="D26" s="177"/>
      <c r="E26" s="177"/>
      <c r="F26" s="177"/>
      <c r="G26" s="177"/>
      <c r="H26" s="177"/>
      <c r="I26" s="148" t="s">
        <v>972</v>
      </c>
      <c r="J26" s="261"/>
      <c r="K26" s="261"/>
      <c r="L26" s="261"/>
      <c r="M26" s="261"/>
      <c r="N26" s="261"/>
      <c r="O26" s="51" t="s">
        <v>1198</v>
      </c>
      <c r="P26" s="71" t="s">
        <v>1540</v>
      </c>
      <c r="Q26" s="445">
        <v>41274</v>
      </c>
      <c r="R26" s="4"/>
      <c r="S26" s="4"/>
      <c r="T26" s="4"/>
      <c r="U26" s="307">
        <v>559004692.64</v>
      </c>
      <c r="V26" s="4"/>
      <c r="W26" s="4"/>
      <c r="X26" s="4"/>
      <c r="Y26" s="4"/>
      <c r="Z26" s="4"/>
      <c r="AA26" s="307">
        <v>559004692.64</v>
      </c>
      <c r="AB26" s="32" t="s">
        <v>974</v>
      </c>
      <c r="AC26" s="386"/>
    </row>
    <row r="27" spans="1:29" ht="67.5">
      <c r="A27" s="179"/>
      <c r="B27" s="179"/>
      <c r="C27" s="179"/>
      <c r="D27" s="179"/>
      <c r="E27" s="179"/>
      <c r="F27" s="179"/>
      <c r="G27" s="179"/>
      <c r="H27" s="179"/>
      <c r="I27" s="148" t="s">
        <v>973</v>
      </c>
      <c r="J27" s="254"/>
      <c r="K27" s="254"/>
      <c r="L27" s="254"/>
      <c r="M27" s="254"/>
      <c r="N27" s="254"/>
      <c r="O27" s="51" t="s">
        <v>1198</v>
      </c>
      <c r="P27" s="71" t="s">
        <v>1540</v>
      </c>
      <c r="Q27" s="445">
        <v>41274</v>
      </c>
      <c r="R27" s="4"/>
      <c r="S27" s="4"/>
      <c r="T27" s="4"/>
      <c r="U27" s="307">
        <v>157000000</v>
      </c>
      <c r="V27" s="4"/>
      <c r="W27" s="4"/>
      <c r="X27" s="4"/>
      <c r="Y27" s="4"/>
      <c r="Z27" s="4"/>
      <c r="AA27" s="307">
        <v>157000000</v>
      </c>
      <c r="AB27" s="32" t="s">
        <v>974</v>
      </c>
      <c r="AC27" s="386"/>
    </row>
    <row r="28" spans="1:29" ht="11.25">
      <c r="A28" s="213" t="s">
        <v>178</v>
      </c>
      <c r="B28" s="213"/>
      <c r="C28" s="206"/>
      <c r="D28" s="206"/>
      <c r="E28" s="206"/>
      <c r="F28" s="206"/>
      <c r="G28" s="216"/>
      <c r="H28" s="216"/>
      <c r="I28" s="210"/>
      <c r="J28" s="210"/>
      <c r="K28" s="210"/>
      <c r="L28" s="210"/>
      <c r="M28" s="210"/>
      <c r="N28" s="210"/>
      <c r="O28" s="210"/>
      <c r="P28" s="210"/>
      <c r="Q28" s="210"/>
      <c r="R28" s="210"/>
      <c r="S28" s="210"/>
      <c r="T28" s="210"/>
      <c r="U28" s="210"/>
      <c r="V28" s="210"/>
      <c r="W28" s="210"/>
      <c r="X28" s="210"/>
      <c r="Y28" s="210"/>
      <c r="Z28" s="210"/>
      <c r="AA28" s="414">
        <f>SUM(AA21:AA27)</f>
        <v>3225003350.1</v>
      </c>
      <c r="AB28" s="210"/>
      <c r="AC28" s="210"/>
    </row>
    <row r="29" spans="1:29" ht="11.25">
      <c r="A29" s="417" t="s">
        <v>1425</v>
      </c>
      <c r="B29" s="415"/>
      <c r="C29" s="415"/>
      <c r="D29" s="415"/>
      <c r="E29" s="415"/>
      <c r="F29" s="415"/>
      <c r="G29" s="416"/>
      <c r="H29" s="416"/>
      <c r="I29" s="416"/>
      <c r="J29" s="416"/>
      <c r="K29" s="416"/>
      <c r="L29" s="415"/>
      <c r="M29" s="415"/>
      <c r="N29" s="415"/>
      <c r="O29" s="416"/>
      <c r="P29" s="415"/>
      <c r="Q29" s="415"/>
      <c r="R29" s="415"/>
      <c r="S29" s="415"/>
      <c r="T29" s="415"/>
      <c r="U29" s="415"/>
      <c r="V29" s="415"/>
      <c r="W29" s="415"/>
      <c r="X29" s="415"/>
      <c r="Y29" s="415"/>
      <c r="Z29" s="415"/>
      <c r="AA29" s="418">
        <f>+AA28+AA20+AA18</f>
        <v>10311431792.1</v>
      </c>
      <c r="AB29" s="416"/>
      <c r="AC29" s="415"/>
    </row>
  </sheetData>
  <sheetProtection/>
  <mergeCells count="27">
    <mergeCell ref="AC15:AC16"/>
    <mergeCell ref="B15:B16"/>
    <mergeCell ref="D15:D16"/>
    <mergeCell ref="F15:F16"/>
    <mergeCell ref="H15:H16"/>
    <mergeCell ref="Q15:Q16"/>
    <mergeCell ref="R15:Z15"/>
    <mergeCell ref="P15:P16"/>
    <mergeCell ref="AA15:AA16"/>
    <mergeCell ref="I15:I16"/>
    <mergeCell ref="AB15:AB16"/>
    <mergeCell ref="O15:O16"/>
    <mergeCell ref="A1:AB1"/>
    <mergeCell ref="A2:AB2"/>
    <mergeCell ref="A3:AB3"/>
    <mergeCell ref="A4:AB4"/>
    <mergeCell ref="A5:AB5"/>
    <mergeCell ref="J15:J16"/>
    <mergeCell ref="L15:N15"/>
    <mergeCell ref="K15:K16"/>
    <mergeCell ref="I11:J11"/>
    <mergeCell ref="I13:P13"/>
    <mergeCell ref="A15:A16"/>
    <mergeCell ref="C15:C16"/>
    <mergeCell ref="E15:E16"/>
    <mergeCell ref="G15:G1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C19"/>
  <sheetViews>
    <sheetView zoomScalePageLayoutView="0" workbookViewId="0" topLeftCell="A9">
      <selection activeCell="AD18" sqref="AD18"/>
    </sheetView>
  </sheetViews>
  <sheetFormatPr defaultColWidth="11.421875" defaultRowHeight="12.75"/>
  <cols>
    <col min="1" max="1" width="15.8515625" style="109" customWidth="1"/>
    <col min="2" max="2" width="11.421875" style="109" customWidth="1"/>
    <col min="3" max="3" width="17.140625" style="109" customWidth="1"/>
    <col min="4" max="4" width="11.421875" style="109" customWidth="1"/>
    <col min="5" max="5" width="15.140625" style="109" customWidth="1"/>
    <col min="6" max="6" width="11.421875" style="109" customWidth="1"/>
    <col min="7" max="7" width="15.28125" style="120" customWidth="1"/>
    <col min="8" max="8" width="11.421875" style="120" customWidth="1"/>
    <col min="9" max="9" width="18.28125" style="120" customWidth="1"/>
    <col min="10" max="10" width="25.140625" style="120" customWidth="1"/>
    <col min="11" max="11" width="11.8515625" style="120" customWidth="1"/>
    <col min="12" max="12" width="14.8515625" style="109" customWidth="1"/>
    <col min="13" max="14" width="11.421875" style="109" customWidth="1"/>
    <col min="15" max="15" width="20.28125" style="120" customWidth="1"/>
    <col min="16" max="16" width="18.8515625" style="109" customWidth="1"/>
    <col min="17" max="17" width="15.00390625" style="109" customWidth="1"/>
    <col min="18" max="18" width="12.00390625" style="109" customWidth="1"/>
    <col min="19" max="19" width="14.28125" style="109" customWidth="1"/>
    <col min="20" max="20" width="15.140625" style="109" bestFit="1" customWidth="1"/>
    <col min="21" max="21" width="14.28125" style="109" customWidth="1"/>
    <col min="22" max="24" width="11.421875" style="109" customWidth="1"/>
    <col min="25" max="25" width="14.57421875" style="109" customWidth="1"/>
    <col min="26" max="26" width="14.140625" style="109" customWidth="1"/>
    <col min="27" max="27" width="16.7109375" style="109" customWidth="1"/>
    <col min="28" max="28" width="16.7109375" style="120" customWidth="1"/>
    <col min="29" max="29" width="17.421875" style="109" customWidth="1"/>
    <col min="30" max="16384" width="11.421875" style="109" customWidth="1"/>
  </cols>
  <sheetData>
    <row r="1" spans="1:28" ht="11.25">
      <c r="A1" s="519" t="s">
        <v>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row>
    <row r="2" spans="1:28" ht="11.25">
      <c r="A2" s="519" t="s">
        <v>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row>
    <row r="3" spans="1:28" ht="11.25">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1:28" ht="11.25">
      <c r="A4" s="519" t="s">
        <v>161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row>
    <row r="5" spans="1:28" ht="11.25">
      <c r="A5" s="519" t="s">
        <v>162</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row>
    <row r="6" spans="1:28" ht="11.25">
      <c r="A6" s="53"/>
      <c r="B6" s="53"/>
      <c r="C6" s="53"/>
      <c r="D6" s="53"/>
      <c r="E6" s="53"/>
      <c r="F6" s="53"/>
      <c r="G6" s="54"/>
      <c r="H6" s="54"/>
      <c r="I6" s="54"/>
      <c r="J6" s="54"/>
      <c r="K6" s="54"/>
      <c r="L6" s="54"/>
      <c r="M6" s="54"/>
      <c r="N6" s="54"/>
      <c r="O6" s="54"/>
      <c r="P6" s="54"/>
      <c r="Q6" s="54"/>
      <c r="R6" s="54"/>
      <c r="S6" s="54"/>
      <c r="T6" s="54"/>
      <c r="U6" s="54"/>
      <c r="V6" s="54"/>
      <c r="W6" s="54"/>
      <c r="X6" s="54"/>
      <c r="Y6" s="54"/>
      <c r="Z6" s="54"/>
      <c r="AA6" s="54"/>
      <c r="AB6" s="54"/>
    </row>
    <row r="7" spans="1:29" ht="11.25">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row>
    <row r="8" spans="1:29" ht="11.25">
      <c r="A8" s="399"/>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row>
    <row r="9" spans="1:28" ht="11.25">
      <c r="A9" s="53"/>
      <c r="B9" s="53"/>
      <c r="C9" s="53"/>
      <c r="D9" s="53"/>
      <c r="E9" s="53"/>
      <c r="F9" s="53"/>
      <c r="G9" s="54"/>
      <c r="H9" s="54"/>
      <c r="I9" s="54"/>
      <c r="J9" s="54"/>
      <c r="K9" s="54"/>
      <c r="L9" s="54"/>
      <c r="M9" s="54"/>
      <c r="N9" s="54"/>
      <c r="O9" s="54"/>
      <c r="P9" s="54"/>
      <c r="Q9" s="54"/>
      <c r="R9" s="54"/>
      <c r="S9" s="54"/>
      <c r="T9" s="54"/>
      <c r="U9" s="54"/>
      <c r="V9" s="54"/>
      <c r="W9" s="54"/>
      <c r="X9" s="54"/>
      <c r="Y9" s="54"/>
      <c r="Z9" s="54"/>
      <c r="AA9" s="54"/>
      <c r="AB9" s="54"/>
    </row>
    <row r="10" spans="1:28" ht="11.25">
      <c r="A10" s="53"/>
      <c r="B10" s="53"/>
      <c r="C10" s="53"/>
      <c r="D10" s="53"/>
      <c r="E10" s="53"/>
      <c r="F10" s="53"/>
      <c r="G10" s="54"/>
      <c r="H10" s="54"/>
      <c r="I10" s="54"/>
      <c r="J10" s="54"/>
      <c r="K10" s="54"/>
      <c r="L10" s="54"/>
      <c r="M10" s="54"/>
      <c r="N10" s="54"/>
      <c r="O10" s="54"/>
      <c r="P10" s="54"/>
      <c r="Q10" s="54"/>
      <c r="R10" s="54"/>
      <c r="S10" s="54"/>
      <c r="T10" s="54"/>
      <c r="U10" s="54"/>
      <c r="V10" s="54"/>
      <c r="W10" s="54"/>
      <c r="X10" s="54"/>
      <c r="Y10" s="54"/>
      <c r="Z10" s="54"/>
      <c r="AA10" s="54"/>
      <c r="AB10" s="54"/>
    </row>
    <row r="11" spans="1:28" ht="11.25">
      <c r="A11" s="53"/>
      <c r="B11" s="53"/>
      <c r="C11" s="53"/>
      <c r="D11" s="53"/>
      <c r="E11" s="53"/>
      <c r="F11" s="53"/>
      <c r="G11" s="92"/>
      <c r="H11" s="92"/>
      <c r="I11" s="514"/>
      <c r="J11" s="514"/>
      <c r="K11" s="92"/>
      <c r="L11" s="55"/>
      <c r="M11" s="55"/>
      <c r="N11" s="55"/>
      <c r="O11" s="92"/>
      <c r="P11" s="55"/>
      <c r="Q11" s="55"/>
      <c r="R11" s="56"/>
      <c r="S11" s="56"/>
      <c r="T11" s="56"/>
      <c r="U11" s="56"/>
      <c r="V11" s="57"/>
      <c r="W11" s="57"/>
      <c r="X11" s="57"/>
      <c r="Y11" s="57"/>
      <c r="Z11" s="57"/>
      <c r="AA11" s="57"/>
      <c r="AB11" s="93"/>
    </row>
    <row r="12" spans="1:28" ht="12.75" customHeight="1">
      <c r="A12" s="55" t="s">
        <v>21</v>
      </c>
      <c r="B12" s="119" t="s">
        <v>975</v>
      </c>
      <c r="C12" s="119"/>
      <c r="D12" s="119"/>
      <c r="E12" s="105"/>
      <c r="F12" s="55"/>
      <c r="G12" s="55"/>
      <c r="H12" s="55"/>
      <c r="I12" s="55"/>
      <c r="J12" s="55"/>
      <c r="K12" s="55"/>
      <c r="L12" s="55"/>
      <c r="M12" s="55"/>
      <c r="N12" s="55"/>
      <c r="O12" s="55"/>
      <c r="P12" s="55"/>
      <c r="Q12" s="55"/>
      <c r="R12" s="56"/>
      <c r="S12" s="56"/>
      <c r="T12" s="56"/>
      <c r="U12" s="56"/>
      <c r="V12" s="57"/>
      <c r="W12" s="57"/>
      <c r="X12" s="57"/>
      <c r="Y12" s="57"/>
      <c r="Z12" s="57"/>
      <c r="AA12" s="57"/>
      <c r="AB12" s="93"/>
    </row>
    <row r="13" spans="1:28" ht="11.25">
      <c r="A13" s="53"/>
      <c r="B13" s="53"/>
      <c r="C13" s="53"/>
      <c r="D13" s="53"/>
      <c r="E13" s="53"/>
      <c r="F13" s="53"/>
      <c r="G13" s="92"/>
      <c r="H13" s="92"/>
      <c r="I13" s="514"/>
      <c r="J13" s="514"/>
      <c r="K13" s="514"/>
      <c r="L13" s="514"/>
      <c r="M13" s="514"/>
      <c r="N13" s="514"/>
      <c r="O13" s="514"/>
      <c r="P13" s="514"/>
      <c r="Q13" s="514"/>
      <c r="R13" s="514"/>
      <c r="S13" s="514"/>
      <c r="T13" s="514"/>
      <c r="U13" s="514"/>
      <c r="V13" s="57"/>
      <c r="W13" s="57"/>
      <c r="X13" s="57"/>
      <c r="Y13" s="57"/>
      <c r="Z13" s="57"/>
      <c r="AA13" s="57"/>
      <c r="AB13" s="93"/>
    </row>
    <row r="14" spans="1:28" ht="12" thickBot="1">
      <c r="A14" s="53"/>
      <c r="B14" s="53"/>
      <c r="C14" s="53"/>
      <c r="D14" s="53"/>
      <c r="E14" s="53"/>
      <c r="F14" s="53"/>
      <c r="G14" s="52"/>
      <c r="H14" s="52"/>
      <c r="I14" s="52"/>
      <c r="J14" s="52"/>
      <c r="K14" s="52"/>
      <c r="L14" s="52"/>
      <c r="M14" s="52"/>
      <c r="N14" s="52"/>
      <c r="O14" s="52"/>
      <c r="P14" s="52"/>
      <c r="Q14" s="52"/>
      <c r="R14" s="58"/>
      <c r="S14" s="58"/>
      <c r="T14" s="58"/>
      <c r="U14" s="58"/>
      <c r="V14" s="58"/>
      <c r="W14" s="58"/>
      <c r="X14" s="58"/>
      <c r="Y14" s="58"/>
      <c r="Z14" s="58"/>
      <c r="AA14" s="58"/>
      <c r="AB14" s="52"/>
    </row>
    <row r="15" spans="1:29" ht="12.75" customHeight="1">
      <c r="A15" s="515" t="s">
        <v>9</v>
      </c>
      <c r="B15" s="517" t="s">
        <v>11</v>
      </c>
      <c r="C15" s="517" t="s">
        <v>0</v>
      </c>
      <c r="D15" s="517" t="s">
        <v>11</v>
      </c>
      <c r="E15" s="517" t="s">
        <v>13</v>
      </c>
      <c r="F15" s="517" t="s">
        <v>11</v>
      </c>
      <c r="G15" s="523" t="s">
        <v>22</v>
      </c>
      <c r="H15" s="523" t="s">
        <v>11</v>
      </c>
      <c r="I15" s="523" t="s">
        <v>23</v>
      </c>
      <c r="J15" s="527" t="s">
        <v>24</v>
      </c>
      <c r="K15" s="527" t="s">
        <v>36</v>
      </c>
      <c r="L15" s="523" t="s">
        <v>4</v>
      </c>
      <c r="M15" s="523"/>
      <c r="N15" s="523"/>
      <c r="O15" s="525" t="s">
        <v>12</v>
      </c>
      <c r="P15" s="525" t="s">
        <v>26</v>
      </c>
      <c r="Q15" s="521" t="s">
        <v>27</v>
      </c>
      <c r="R15" s="529" t="s">
        <v>15</v>
      </c>
      <c r="S15" s="529"/>
      <c r="T15" s="529"/>
      <c r="U15" s="529"/>
      <c r="V15" s="529"/>
      <c r="W15" s="529"/>
      <c r="X15" s="529"/>
      <c r="Y15" s="529"/>
      <c r="Z15" s="529"/>
      <c r="AA15" s="529" t="s">
        <v>35</v>
      </c>
      <c r="AB15" s="523" t="s">
        <v>3</v>
      </c>
      <c r="AC15" s="523" t="s">
        <v>1416</v>
      </c>
    </row>
    <row r="16" spans="1:29" ht="56.25">
      <c r="A16" s="516"/>
      <c r="B16" s="518"/>
      <c r="C16" s="518"/>
      <c r="D16" s="518"/>
      <c r="E16" s="518"/>
      <c r="F16" s="518"/>
      <c r="G16" s="524"/>
      <c r="H16" s="524"/>
      <c r="I16" s="524"/>
      <c r="J16" s="528"/>
      <c r="K16" s="528"/>
      <c r="L16" s="295" t="s">
        <v>25</v>
      </c>
      <c r="M16" s="295" t="s">
        <v>19</v>
      </c>
      <c r="N16" s="295" t="s">
        <v>20</v>
      </c>
      <c r="O16" s="526"/>
      <c r="P16" s="526"/>
      <c r="Q16" s="522"/>
      <c r="R16" s="296" t="s">
        <v>28</v>
      </c>
      <c r="S16" s="296" t="s">
        <v>8</v>
      </c>
      <c r="T16" s="296" t="s">
        <v>1</v>
      </c>
      <c r="U16" s="296" t="s">
        <v>7</v>
      </c>
      <c r="V16" s="296" t="s">
        <v>29</v>
      </c>
      <c r="W16" s="296" t="s">
        <v>2</v>
      </c>
      <c r="X16" s="490" t="s">
        <v>1414</v>
      </c>
      <c r="Y16" s="296" t="s">
        <v>30</v>
      </c>
      <c r="Z16" s="296" t="s">
        <v>31</v>
      </c>
      <c r="AA16" s="530"/>
      <c r="AB16" s="524"/>
      <c r="AC16" s="524"/>
    </row>
    <row r="17" spans="1:29" ht="67.5">
      <c r="A17" s="248" t="s">
        <v>976</v>
      </c>
      <c r="B17" s="248">
        <v>2</v>
      </c>
      <c r="C17" s="248"/>
      <c r="D17" s="248"/>
      <c r="E17" s="248" t="s">
        <v>485</v>
      </c>
      <c r="F17" s="248" t="s">
        <v>1512</v>
      </c>
      <c r="G17" s="248" t="s">
        <v>486</v>
      </c>
      <c r="H17" s="248" t="s">
        <v>1513</v>
      </c>
      <c r="I17" s="148" t="s">
        <v>977</v>
      </c>
      <c r="J17" s="253" t="s">
        <v>1423</v>
      </c>
      <c r="K17" s="460">
        <f>+'[1]CONSOLIDADO'!$AK$95</f>
        <v>0.022699999999999998</v>
      </c>
      <c r="L17" s="253" t="s">
        <v>1424</v>
      </c>
      <c r="M17" s="339">
        <v>0.2</v>
      </c>
      <c r="N17" s="339">
        <v>0.6</v>
      </c>
      <c r="O17" s="9" t="s">
        <v>1227</v>
      </c>
      <c r="P17" s="5" t="s">
        <v>1537</v>
      </c>
      <c r="Q17" s="445">
        <v>41274</v>
      </c>
      <c r="R17" s="18"/>
      <c r="S17" s="18"/>
      <c r="T17" s="18">
        <v>3324069911</v>
      </c>
      <c r="U17" s="18"/>
      <c r="V17" s="18"/>
      <c r="W17" s="18"/>
      <c r="X17" s="18"/>
      <c r="Y17" s="18"/>
      <c r="Z17" s="18"/>
      <c r="AA17" s="18">
        <v>3324069911</v>
      </c>
      <c r="AB17" s="32" t="s">
        <v>975</v>
      </c>
      <c r="AC17" s="386"/>
    </row>
    <row r="18" spans="1:29" ht="90">
      <c r="A18" s="249"/>
      <c r="B18" s="249"/>
      <c r="C18" s="249"/>
      <c r="D18" s="249"/>
      <c r="E18" s="249"/>
      <c r="F18" s="249"/>
      <c r="G18" s="249"/>
      <c r="H18" s="249"/>
      <c r="I18" s="148" t="s">
        <v>978</v>
      </c>
      <c r="J18" s="254"/>
      <c r="K18" s="254"/>
      <c r="L18" s="254"/>
      <c r="M18" s="254"/>
      <c r="N18" s="254"/>
      <c r="O18" s="9" t="s">
        <v>1228</v>
      </c>
      <c r="P18" s="5" t="s">
        <v>1538</v>
      </c>
      <c r="Q18" s="445">
        <v>41274</v>
      </c>
      <c r="R18" s="18"/>
      <c r="S18" s="18"/>
      <c r="T18" s="18">
        <v>704625108.94</v>
      </c>
      <c r="U18" s="18"/>
      <c r="V18" s="18"/>
      <c r="W18" s="18"/>
      <c r="X18" s="18"/>
      <c r="Y18" s="18"/>
      <c r="Z18" s="18"/>
      <c r="AA18" s="18">
        <v>704625108.94</v>
      </c>
      <c r="AB18" s="32" t="s">
        <v>975</v>
      </c>
      <c r="AC18" s="386"/>
    </row>
    <row r="19" spans="1:29" ht="11.25">
      <c r="A19" s="213" t="s">
        <v>1426</v>
      </c>
      <c r="B19" s="206"/>
      <c r="C19" s="206"/>
      <c r="D19" s="206"/>
      <c r="E19" s="206"/>
      <c r="F19" s="215"/>
      <c r="G19" s="216"/>
      <c r="H19" s="210"/>
      <c r="I19" s="210"/>
      <c r="J19" s="210"/>
      <c r="K19" s="212"/>
      <c r="L19" s="215"/>
      <c r="M19" s="210"/>
      <c r="N19" s="210"/>
      <c r="O19" s="210"/>
      <c r="P19" s="210"/>
      <c r="Q19" s="210"/>
      <c r="R19" s="210"/>
      <c r="S19" s="210"/>
      <c r="T19" s="210"/>
      <c r="U19" s="210"/>
      <c r="V19" s="210"/>
      <c r="W19" s="210"/>
      <c r="X19" s="210"/>
      <c r="Y19" s="210"/>
      <c r="Z19" s="210"/>
      <c r="AA19" s="217">
        <f>SUM(AA17:AA18)</f>
        <v>4028695019.94</v>
      </c>
      <c r="AB19" s="212"/>
      <c r="AC19" s="212"/>
    </row>
  </sheetData>
  <sheetProtection/>
  <mergeCells count="26">
    <mergeCell ref="AB15:AB16"/>
    <mergeCell ref="AC15:AC16"/>
    <mergeCell ref="O15:O16"/>
    <mergeCell ref="P15:P16"/>
    <mergeCell ref="Q15:Q16"/>
    <mergeCell ref="R15:Z15"/>
    <mergeCell ref="AA15:AA16"/>
    <mergeCell ref="A1:AB1"/>
    <mergeCell ref="A2:AB2"/>
    <mergeCell ref="A3:AB3"/>
    <mergeCell ref="A4:AB4"/>
    <mergeCell ref="A5:AB5"/>
    <mergeCell ref="H15:H16"/>
    <mergeCell ref="I15:I16"/>
    <mergeCell ref="J15:J16"/>
    <mergeCell ref="K15:K16"/>
    <mergeCell ref="L15:N15"/>
    <mergeCell ref="E15:E16"/>
    <mergeCell ref="F15:F16"/>
    <mergeCell ref="G15:G16"/>
    <mergeCell ref="I11:J11"/>
    <mergeCell ref="I13:U13"/>
    <mergeCell ref="A15:A16"/>
    <mergeCell ref="B15:B16"/>
    <mergeCell ref="C15:C16"/>
    <mergeCell ref="D15:D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C561"/>
  <sheetViews>
    <sheetView zoomScale="40" zoomScaleNormal="40" zoomScalePageLayoutView="0" workbookViewId="0" topLeftCell="A1">
      <selection activeCell="N239" sqref="N239"/>
    </sheetView>
  </sheetViews>
  <sheetFormatPr defaultColWidth="11.421875" defaultRowHeight="12.75"/>
  <cols>
    <col min="1" max="1" width="18.00390625" style="0" customWidth="1"/>
    <col min="7" max="7" width="21.7109375" style="0" customWidth="1"/>
    <col min="9" max="9" width="23.00390625" style="0" customWidth="1"/>
    <col min="10" max="10" width="24.00390625" style="0" customWidth="1"/>
    <col min="11" max="11" width="14.00390625" style="0" customWidth="1"/>
    <col min="12" max="12" width="15.28125" style="0" customWidth="1"/>
    <col min="15" max="15" width="29.140625" style="0" customWidth="1"/>
    <col min="16" max="16" width="14.57421875" style="0" customWidth="1"/>
    <col min="18" max="19" width="15.140625" style="0" bestFit="1" customWidth="1"/>
    <col min="20" max="21" width="16.140625" style="0" bestFit="1" customWidth="1"/>
    <col min="22" max="22" width="9.57421875" style="0" bestFit="1" customWidth="1"/>
    <col min="23" max="23" width="12.28125" style="0" customWidth="1"/>
    <col min="24" max="25" width="13.8515625" style="0" bestFit="1" customWidth="1"/>
    <col min="26" max="26" width="16.140625" style="0" bestFit="1" customWidth="1"/>
    <col min="27" max="27" width="19.140625" style="0" bestFit="1" customWidth="1"/>
    <col min="28" max="28" width="16.00390625" style="0" customWidth="1"/>
    <col min="29" max="29" width="18.421875" style="0" customWidth="1"/>
  </cols>
  <sheetData>
    <row r="1" spans="1:29" ht="12.75">
      <c r="A1" s="506" t="s">
        <v>5</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row>
    <row r="2" spans="1:28" ht="12.75">
      <c r="A2" s="506" t="s">
        <v>6</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row>
    <row r="3" spans="1:28" ht="12.75">
      <c r="A3" s="506"/>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row>
    <row r="4" spans="1:28" ht="12.75">
      <c r="A4" s="506" t="s">
        <v>39</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row>
    <row r="5" spans="1:28" ht="12.75">
      <c r="A5" s="506" t="s">
        <v>1834</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row>
    <row r="6" spans="7:28" ht="12.75">
      <c r="G6" s="22"/>
      <c r="H6" s="22"/>
      <c r="I6" s="22"/>
      <c r="J6" s="22"/>
      <c r="K6" s="22"/>
      <c r="L6" s="22"/>
      <c r="M6" s="22"/>
      <c r="N6" s="22"/>
      <c r="O6" s="22"/>
      <c r="P6" s="22"/>
      <c r="Q6" s="22"/>
      <c r="R6" s="22"/>
      <c r="S6" s="22"/>
      <c r="T6" s="22"/>
      <c r="U6" s="22"/>
      <c r="V6" s="22"/>
      <c r="W6" s="22"/>
      <c r="X6" s="22"/>
      <c r="Y6" s="22"/>
      <c r="Z6" s="22"/>
      <c r="AA6" s="22"/>
      <c r="AB6" s="89"/>
    </row>
    <row r="7" spans="1:29" ht="12.7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row>
    <row r="8" spans="1:29" ht="12.75">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row>
    <row r="9" spans="7:28" ht="12.75">
      <c r="G9" s="89"/>
      <c r="H9" s="89"/>
      <c r="I9" s="89"/>
      <c r="J9" s="89"/>
      <c r="O9" s="89"/>
      <c r="P9" s="89"/>
      <c r="AB9" s="89"/>
    </row>
    <row r="10" spans="7:28" ht="12.75">
      <c r="G10" s="88"/>
      <c r="H10" s="88"/>
      <c r="I10" s="511"/>
      <c r="J10" s="511"/>
      <c r="K10" s="12"/>
      <c r="L10" s="12"/>
      <c r="M10" s="12"/>
      <c r="N10" s="12"/>
      <c r="O10" s="110"/>
      <c r="P10" s="110"/>
      <c r="AB10" s="89"/>
    </row>
    <row r="11" spans="1:28" ht="12.75">
      <c r="A11" s="13" t="s">
        <v>16</v>
      </c>
      <c r="B11" s="507" t="s">
        <v>1430</v>
      </c>
      <c r="C11" s="507"/>
      <c r="D11" s="507"/>
      <c r="E11" s="507"/>
      <c r="F11" s="507"/>
      <c r="G11" s="507"/>
      <c r="H11" s="86"/>
      <c r="I11" s="512"/>
      <c r="J11" s="512"/>
      <c r="K11" s="512"/>
      <c r="L11" s="512"/>
      <c r="M11" s="512"/>
      <c r="N11" s="512"/>
      <c r="O11" s="111"/>
      <c r="P11" s="111"/>
      <c r="AB11" s="89"/>
    </row>
    <row r="12" spans="7:28" ht="12.75">
      <c r="G12" s="86"/>
      <c r="H12" s="86"/>
      <c r="I12" s="86"/>
      <c r="J12" s="86"/>
      <c r="K12" s="12"/>
      <c r="L12" s="12"/>
      <c r="M12" s="12"/>
      <c r="N12" s="12"/>
      <c r="O12" s="110"/>
      <c r="P12" s="110"/>
      <c r="Q12" s="87"/>
      <c r="R12" s="87"/>
      <c r="S12" s="87"/>
      <c r="T12" s="87"/>
      <c r="U12" s="87"/>
      <c r="V12" s="87"/>
      <c r="W12" s="87"/>
      <c r="X12" s="87"/>
      <c r="Y12" s="87"/>
      <c r="Z12" s="87"/>
      <c r="AA12" s="99"/>
      <c r="AB12" s="89"/>
    </row>
    <row r="13" spans="7:28" ht="13.5" thickBot="1">
      <c r="G13" s="22"/>
      <c r="H13" s="22"/>
      <c r="I13" s="22"/>
      <c r="J13" s="89"/>
      <c r="O13" s="89"/>
      <c r="P13" s="89"/>
      <c r="AB13" s="89"/>
    </row>
    <row r="14" spans="1:29" ht="12.75">
      <c r="A14" s="78"/>
      <c r="B14" s="364"/>
      <c r="C14" s="79"/>
      <c r="D14" s="79"/>
      <c r="E14" s="79"/>
      <c r="F14" s="79"/>
      <c r="G14" s="85"/>
      <c r="H14" s="85"/>
      <c r="I14" s="85"/>
      <c r="J14" s="90"/>
      <c r="K14" s="371"/>
      <c r="L14" s="508" t="s">
        <v>4</v>
      </c>
      <c r="M14" s="509"/>
      <c r="N14" s="510"/>
      <c r="O14" s="501"/>
      <c r="P14" s="501"/>
      <c r="Q14" s="85"/>
      <c r="R14" s="508" t="s">
        <v>15</v>
      </c>
      <c r="S14" s="509"/>
      <c r="T14" s="509"/>
      <c r="U14" s="509"/>
      <c r="V14" s="509"/>
      <c r="W14" s="509"/>
      <c r="X14" s="509"/>
      <c r="Y14" s="509"/>
      <c r="Z14" s="510"/>
      <c r="AA14" s="80"/>
      <c r="AB14" s="85"/>
      <c r="AC14" s="85"/>
    </row>
    <row r="15" spans="1:29" ht="72">
      <c r="A15" s="81" t="s">
        <v>9</v>
      </c>
      <c r="B15" s="81" t="s">
        <v>11</v>
      </c>
      <c r="C15" s="81" t="s">
        <v>0</v>
      </c>
      <c r="D15" s="81" t="s">
        <v>11</v>
      </c>
      <c r="E15" s="81" t="s">
        <v>13</v>
      </c>
      <c r="F15" s="81" t="s">
        <v>11</v>
      </c>
      <c r="G15" s="81" t="s">
        <v>17</v>
      </c>
      <c r="H15" s="81" t="s">
        <v>11</v>
      </c>
      <c r="I15" s="81" t="s">
        <v>18</v>
      </c>
      <c r="J15" s="81" t="s">
        <v>1417</v>
      </c>
      <c r="K15" s="81" t="s">
        <v>14</v>
      </c>
      <c r="L15" s="81" t="s">
        <v>1835</v>
      </c>
      <c r="M15" s="81" t="s">
        <v>19</v>
      </c>
      <c r="N15" s="81" t="s">
        <v>1411</v>
      </c>
      <c r="O15" s="81" t="s">
        <v>1412</v>
      </c>
      <c r="P15" s="81" t="s">
        <v>1413</v>
      </c>
      <c r="Q15" s="81" t="s">
        <v>27</v>
      </c>
      <c r="R15" s="81" t="s">
        <v>28</v>
      </c>
      <c r="S15" s="81" t="s">
        <v>8</v>
      </c>
      <c r="T15" s="81" t="s">
        <v>1</v>
      </c>
      <c r="U15" s="81" t="s">
        <v>7</v>
      </c>
      <c r="V15" s="81" t="s">
        <v>29</v>
      </c>
      <c r="W15" s="81" t="s">
        <v>2</v>
      </c>
      <c r="X15" s="81" t="s">
        <v>30</v>
      </c>
      <c r="Y15" s="81" t="s">
        <v>1414</v>
      </c>
      <c r="Z15" s="81" t="s">
        <v>31</v>
      </c>
      <c r="AA15" s="81" t="s">
        <v>1415</v>
      </c>
      <c r="AB15" s="81" t="s">
        <v>3</v>
      </c>
      <c r="AC15" s="81" t="s">
        <v>1416</v>
      </c>
    </row>
    <row r="16" spans="1:29" ht="405">
      <c r="A16" s="36" t="s">
        <v>40</v>
      </c>
      <c r="B16" s="365"/>
      <c r="C16" s="34" t="s">
        <v>41</v>
      </c>
      <c r="D16" s="34"/>
      <c r="E16" s="34" t="s">
        <v>42</v>
      </c>
      <c r="F16" s="34"/>
      <c r="G16" s="9" t="s">
        <v>43</v>
      </c>
      <c r="H16" s="9"/>
      <c r="I16" s="135" t="s">
        <v>44</v>
      </c>
      <c r="J16" s="9" t="s">
        <v>45</v>
      </c>
      <c r="K16" s="37" t="s">
        <v>940</v>
      </c>
      <c r="L16" s="37"/>
      <c r="M16" s="9">
        <v>8</v>
      </c>
      <c r="N16" s="9">
        <v>8</v>
      </c>
      <c r="O16" s="9" t="s">
        <v>939</v>
      </c>
      <c r="P16" s="9" t="s">
        <v>1796</v>
      </c>
      <c r="Q16" s="7"/>
      <c r="R16" s="7"/>
      <c r="S16" s="7"/>
      <c r="T16" s="7"/>
      <c r="U16" s="7"/>
      <c r="V16" s="7"/>
      <c r="W16" s="7"/>
      <c r="X16" s="7"/>
      <c r="Y16" s="7"/>
      <c r="Z16" s="7">
        <v>399852000</v>
      </c>
      <c r="AA16" s="6">
        <v>399852000</v>
      </c>
      <c r="AB16" s="135" t="s">
        <v>1350</v>
      </c>
      <c r="AC16" s="370"/>
    </row>
    <row r="17" spans="1:29" ht="12.75">
      <c r="A17" s="45" t="s">
        <v>10</v>
      </c>
      <c r="B17" s="197"/>
      <c r="C17" s="41"/>
      <c r="D17" s="41"/>
      <c r="E17" s="42"/>
      <c r="F17" s="42"/>
      <c r="G17" s="42"/>
      <c r="H17" s="42"/>
      <c r="I17" s="43"/>
      <c r="J17" s="43"/>
      <c r="K17" s="43"/>
      <c r="L17" s="43"/>
      <c r="M17" s="43"/>
      <c r="N17" s="43"/>
      <c r="O17" s="43"/>
      <c r="P17" s="43"/>
      <c r="Q17" s="44">
        <f>SUM(Q16)</f>
        <v>0</v>
      </c>
      <c r="R17" s="44"/>
      <c r="S17" s="44"/>
      <c r="T17" s="44"/>
      <c r="U17" s="44"/>
      <c r="V17" s="44"/>
      <c r="W17" s="44"/>
      <c r="X17" s="44"/>
      <c r="Y17" s="44"/>
      <c r="Z17" s="44"/>
      <c r="AA17" s="44">
        <f>SUM(AA16)</f>
        <v>399852000</v>
      </c>
      <c r="AB17" s="43"/>
      <c r="AC17" s="370"/>
    </row>
    <row r="18" spans="1:29" ht="112.5">
      <c r="A18" s="36" t="s">
        <v>40</v>
      </c>
      <c r="B18" s="365"/>
      <c r="C18" s="34" t="s">
        <v>41</v>
      </c>
      <c r="D18" s="34"/>
      <c r="E18" s="34" t="s">
        <v>46</v>
      </c>
      <c r="F18" s="34"/>
      <c r="G18" s="9"/>
      <c r="H18" s="9"/>
      <c r="I18" s="135" t="s">
        <v>47</v>
      </c>
      <c r="J18" s="9" t="s">
        <v>45</v>
      </c>
      <c r="K18" s="37"/>
      <c r="L18" s="37"/>
      <c r="M18" s="9"/>
      <c r="N18" s="9"/>
      <c r="O18" s="9" t="s">
        <v>1366</v>
      </c>
      <c r="P18" s="33" t="s">
        <v>1797</v>
      </c>
      <c r="Q18" s="7"/>
      <c r="R18" s="7"/>
      <c r="S18" s="7"/>
      <c r="T18" s="7"/>
      <c r="U18" s="7">
        <v>20000000</v>
      </c>
      <c r="V18" s="7"/>
      <c r="W18" s="7"/>
      <c r="X18" s="7"/>
      <c r="Y18" s="7"/>
      <c r="Z18" s="7"/>
      <c r="AA18" s="7">
        <v>20000000</v>
      </c>
      <c r="AB18" s="135" t="s">
        <v>1348</v>
      </c>
      <c r="AC18" s="370"/>
    </row>
    <row r="19" spans="1:29" ht="12.75">
      <c r="A19" s="45" t="s">
        <v>10</v>
      </c>
      <c r="B19" s="197"/>
      <c r="C19" s="41"/>
      <c r="D19" s="41"/>
      <c r="E19" s="42"/>
      <c r="F19" s="42"/>
      <c r="G19" s="42"/>
      <c r="H19" s="42"/>
      <c r="I19" s="43"/>
      <c r="J19" s="43"/>
      <c r="K19" s="43"/>
      <c r="L19" s="43"/>
      <c r="M19" s="43"/>
      <c r="N19" s="43"/>
      <c r="O19" s="43"/>
      <c r="P19" s="43"/>
      <c r="Q19" s="44">
        <f>SUM(Q18)</f>
        <v>0</v>
      </c>
      <c r="R19" s="44"/>
      <c r="S19" s="44"/>
      <c r="T19" s="44"/>
      <c r="U19" s="44"/>
      <c r="V19" s="44"/>
      <c r="W19" s="44"/>
      <c r="X19" s="44"/>
      <c r="Y19" s="44"/>
      <c r="Z19" s="44"/>
      <c r="AA19" s="44">
        <f>+AA18</f>
        <v>20000000</v>
      </c>
      <c r="AB19" s="43"/>
      <c r="AC19" s="43"/>
    </row>
    <row r="20" spans="1:29" ht="90">
      <c r="A20" s="298"/>
      <c r="B20" s="298">
        <v>4</v>
      </c>
      <c r="C20" s="298"/>
      <c r="D20" s="298"/>
      <c r="E20" s="298" t="s">
        <v>150</v>
      </c>
      <c r="F20" s="298" t="s">
        <v>1452</v>
      </c>
      <c r="G20" s="298" t="s">
        <v>1453</v>
      </c>
      <c r="H20" s="298" t="s">
        <v>1454</v>
      </c>
      <c r="I20" s="299" t="s">
        <v>158</v>
      </c>
      <c r="J20" s="248" t="s">
        <v>159</v>
      </c>
      <c r="K20" s="248" t="s">
        <v>1270</v>
      </c>
      <c r="L20" s="446">
        <f>+'[1]CONSOLIDADO'!$AK$523</f>
        <v>0.00655</v>
      </c>
      <c r="M20" s="502">
        <v>0</v>
      </c>
      <c r="N20" s="502">
        <v>1</v>
      </c>
      <c r="O20" s="135" t="s">
        <v>1368</v>
      </c>
      <c r="P20" s="286" t="s">
        <v>1546</v>
      </c>
      <c r="Q20" s="175"/>
      <c r="R20" s="175"/>
      <c r="S20" s="175"/>
      <c r="T20" s="175"/>
      <c r="U20" s="175">
        <v>80500000</v>
      </c>
      <c r="V20" s="175"/>
      <c r="W20" s="175"/>
      <c r="X20" s="175"/>
      <c r="Y20" s="175"/>
      <c r="Z20" s="175"/>
      <c r="AA20" s="175">
        <v>80500000</v>
      </c>
      <c r="AB20" s="135" t="s">
        <v>1349</v>
      </c>
      <c r="AC20" s="370"/>
    </row>
    <row r="21" spans="1:29" ht="67.5">
      <c r="A21" s="179"/>
      <c r="B21" s="179"/>
      <c r="C21" s="179"/>
      <c r="D21" s="179"/>
      <c r="E21" s="179"/>
      <c r="F21" s="179"/>
      <c r="G21" s="179"/>
      <c r="H21" s="179"/>
      <c r="I21" s="179" t="s">
        <v>160</v>
      </c>
      <c r="J21" s="249"/>
      <c r="K21" s="249"/>
      <c r="L21" s="249"/>
      <c r="M21" s="249"/>
      <c r="N21" s="249"/>
      <c r="O21" s="135" t="s">
        <v>1367</v>
      </c>
      <c r="P21" s="135" t="s">
        <v>1798</v>
      </c>
      <c r="Q21" s="175"/>
      <c r="R21" s="175"/>
      <c r="S21" s="175"/>
      <c r="T21" s="175"/>
      <c r="U21" s="175">
        <v>44500000</v>
      </c>
      <c r="V21" s="175"/>
      <c r="W21" s="175"/>
      <c r="X21" s="175"/>
      <c r="Y21" s="175"/>
      <c r="Z21" s="175"/>
      <c r="AA21" s="175">
        <v>44500000</v>
      </c>
      <c r="AB21" s="135" t="s">
        <v>1349</v>
      </c>
      <c r="AC21" s="370"/>
    </row>
    <row r="22" spans="1:29" ht="12.75">
      <c r="A22" s="197"/>
      <c r="B22" s="197"/>
      <c r="C22" s="41"/>
      <c r="D22" s="41"/>
      <c r="E22" s="42"/>
      <c r="F22" s="42"/>
      <c r="G22" s="42"/>
      <c r="H22" s="42"/>
      <c r="I22" s="43"/>
      <c r="J22" s="43"/>
      <c r="K22" s="43"/>
      <c r="L22" s="43"/>
      <c r="M22" s="43"/>
      <c r="N22" s="43"/>
      <c r="O22" s="43"/>
      <c r="P22" s="43"/>
      <c r="Q22" s="44">
        <f>SUM(Q20:Q21)</f>
        <v>0</v>
      </c>
      <c r="R22" s="44"/>
      <c r="S22" s="44"/>
      <c r="T22" s="44"/>
      <c r="U22" s="44"/>
      <c r="V22" s="44"/>
      <c r="W22" s="44"/>
      <c r="X22" s="44"/>
      <c r="Y22" s="44"/>
      <c r="Z22" s="44"/>
      <c r="AA22" s="44">
        <f>+AA20+AA21</f>
        <v>125000000</v>
      </c>
      <c r="AB22" s="43"/>
      <c r="AC22" s="43"/>
    </row>
    <row r="23" spans="1:29" ht="12.75">
      <c r="A23" s="159" t="s">
        <v>77</v>
      </c>
      <c r="B23" s="159"/>
      <c r="C23" s="160"/>
      <c r="D23" s="160"/>
      <c r="E23" s="161"/>
      <c r="F23" s="161"/>
      <c r="G23" s="161"/>
      <c r="H23" s="161"/>
      <c r="I23" s="162"/>
      <c r="J23" s="162"/>
      <c r="K23" s="162"/>
      <c r="L23" s="162"/>
      <c r="M23" s="162"/>
      <c r="N23" s="162"/>
      <c r="O23" s="162"/>
      <c r="P23" s="162"/>
      <c r="Q23" s="163">
        <f>+Q19+Q17+Q22</f>
        <v>0</v>
      </c>
      <c r="R23" s="163"/>
      <c r="S23" s="163"/>
      <c r="T23" s="163"/>
      <c r="U23" s="163"/>
      <c r="V23" s="163"/>
      <c r="W23" s="163"/>
      <c r="X23" s="163"/>
      <c r="Y23" s="163"/>
      <c r="Z23" s="163"/>
      <c r="AA23" s="163">
        <f>+AA22+AA19+AA17</f>
        <v>544852000</v>
      </c>
      <c r="AB23" s="162"/>
      <c r="AC23" s="162"/>
    </row>
    <row r="24" spans="1:29" ht="135">
      <c r="A24" s="298" t="s">
        <v>48</v>
      </c>
      <c r="B24" s="298">
        <v>1</v>
      </c>
      <c r="C24" s="298"/>
      <c r="D24" s="298"/>
      <c r="E24" s="298" t="s">
        <v>49</v>
      </c>
      <c r="F24" s="298" t="s">
        <v>1455</v>
      </c>
      <c r="G24" s="298" t="s">
        <v>50</v>
      </c>
      <c r="H24" s="298" t="s">
        <v>1456</v>
      </c>
      <c r="I24" s="135" t="s">
        <v>51</v>
      </c>
      <c r="J24" s="91" t="s">
        <v>52</v>
      </c>
      <c r="K24" s="38" t="s">
        <v>1271</v>
      </c>
      <c r="L24" s="447">
        <f>+'[1]CONSOLIDADO'!$AK$46</f>
        <v>0.011439999999999999</v>
      </c>
      <c r="M24" s="9">
        <v>0</v>
      </c>
      <c r="N24" s="9">
        <v>0.2</v>
      </c>
      <c r="O24" s="9" t="s">
        <v>1376</v>
      </c>
      <c r="P24" s="9" t="s">
        <v>1799</v>
      </c>
      <c r="Q24" s="301"/>
      <c r="R24" s="301">
        <v>200000000</v>
      </c>
      <c r="S24" s="301"/>
      <c r="T24" s="301"/>
      <c r="U24" s="301"/>
      <c r="V24" s="301"/>
      <c r="W24" s="301"/>
      <c r="X24" s="301"/>
      <c r="Y24" s="301"/>
      <c r="Z24" s="301"/>
      <c r="AA24" s="7">
        <v>200000000</v>
      </c>
      <c r="AB24" s="9" t="s">
        <v>1349</v>
      </c>
      <c r="AC24" s="370"/>
    </row>
    <row r="25" spans="1:29" ht="78.75">
      <c r="A25" s="177"/>
      <c r="B25" s="177"/>
      <c r="C25" s="177"/>
      <c r="D25" s="177"/>
      <c r="E25" s="177"/>
      <c r="F25" s="177"/>
      <c r="G25" s="177"/>
      <c r="H25" s="177"/>
      <c r="I25" s="299" t="s">
        <v>53</v>
      </c>
      <c r="J25" s="300" t="s">
        <v>54</v>
      </c>
      <c r="K25" s="38" t="s">
        <v>1272</v>
      </c>
      <c r="L25" s="144">
        <f>+'[1]CONSOLIDADO'!$AK$47</f>
        <v>0.01532</v>
      </c>
      <c r="M25" s="502">
        <v>2</v>
      </c>
      <c r="N25" s="502">
        <v>3</v>
      </c>
      <c r="O25" s="299" t="s">
        <v>53</v>
      </c>
      <c r="P25" s="135" t="s">
        <v>1800</v>
      </c>
      <c r="Q25" s="301"/>
      <c r="R25" s="301"/>
      <c r="S25" s="301"/>
      <c r="T25" s="301"/>
      <c r="U25" s="301">
        <v>420000000</v>
      </c>
      <c r="V25" s="301"/>
      <c r="W25" s="301"/>
      <c r="X25" s="301"/>
      <c r="Y25" s="301"/>
      <c r="Z25" s="301"/>
      <c r="AA25" s="7">
        <v>420000000</v>
      </c>
      <c r="AB25" s="9" t="s">
        <v>1356</v>
      </c>
      <c r="AC25" s="370"/>
    </row>
    <row r="26" spans="1:29" ht="67.5">
      <c r="A26" s="179"/>
      <c r="B26" s="179"/>
      <c r="C26" s="179"/>
      <c r="D26" s="179"/>
      <c r="E26" s="179"/>
      <c r="F26" s="179"/>
      <c r="G26" s="179"/>
      <c r="H26" s="177"/>
      <c r="I26" s="298" t="s">
        <v>55</v>
      </c>
      <c r="J26" s="143" t="s">
        <v>56</v>
      </c>
      <c r="K26" s="144" t="s">
        <v>1273</v>
      </c>
      <c r="L26" s="144">
        <f>+'[1]CONSOLIDADO'!$AK$48</f>
        <v>0.007720000000000001</v>
      </c>
      <c r="M26" s="345">
        <v>0.1</v>
      </c>
      <c r="N26" s="345">
        <v>0.2</v>
      </c>
      <c r="O26" s="143" t="s">
        <v>56</v>
      </c>
      <c r="P26" s="47" t="s">
        <v>1801</v>
      </c>
      <c r="Q26" s="49"/>
      <c r="R26" s="49"/>
      <c r="S26" s="49"/>
      <c r="T26" s="49"/>
      <c r="U26" s="49"/>
      <c r="V26" s="49"/>
      <c r="W26" s="49"/>
      <c r="X26" s="49"/>
      <c r="Y26" s="49"/>
      <c r="Z26" s="49"/>
      <c r="AA26" s="131">
        <v>0</v>
      </c>
      <c r="AB26" s="9" t="s">
        <v>1349</v>
      </c>
      <c r="AC26" s="370"/>
    </row>
    <row r="27" spans="1:29" ht="12.75">
      <c r="A27" s="146" t="s">
        <v>57</v>
      </c>
      <c r="B27" s="146"/>
      <c r="C27" s="145"/>
      <c r="D27" s="145"/>
      <c r="E27" s="145"/>
      <c r="F27" s="145"/>
      <c r="G27" s="145"/>
      <c r="H27" s="145"/>
      <c r="I27" s="141"/>
      <c r="J27" s="140"/>
      <c r="K27" s="140"/>
      <c r="L27" s="140"/>
      <c r="M27" s="141"/>
      <c r="N27" s="141"/>
      <c r="O27" s="141"/>
      <c r="P27" s="141"/>
      <c r="Q27" s="142"/>
      <c r="R27" s="142"/>
      <c r="S27" s="142"/>
      <c r="T27" s="142"/>
      <c r="U27" s="142"/>
      <c r="V27" s="142"/>
      <c r="W27" s="142"/>
      <c r="X27" s="142"/>
      <c r="Y27" s="142"/>
      <c r="Z27" s="142"/>
      <c r="AA27" s="437">
        <f>SUM(AA24:AA26)</f>
        <v>620000000</v>
      </c>
      <c r="AB27" s="141"/>
      <c r="AC27" s="141"/>
    </row>
    <row r="28" spans="1:29" ht="67.5">
      <c r="A28" s="19" t="s">
        <v>62</v>
      </c>
      <c r="B28" s="19">
        <v>1</v>
      </c>
      <c r="C28" s="19"/>
      <c r="D28" s="19"/>
      <c r="E28" s="248" t="s">
        <v>58</v>
      </c>
      <c r="F28" s="248" t="s">
        <v>1457</v>
      </c>
      <c r="G28" s="248" t="s">
        <v>59</v>
      </c>
      <c r="H28" s="488" t="s">
        <v>1458</v>
      </c>
      <c r="I28" s="133" t="s">
        <v>60</v>
      </c>
      <c r="J28" s="300" t="s">
        <v>61</v>
      </c>
      <c r="K28" s="60" t="s">
        <v>1274</v>
      </c>
      <c r="L28" s="363">
        <f>+'[1]CONSOLIDADO'!$AK$52</f>
        <v>0.05335</v>
      </c>
      <c r="M28" s="502">
        <v>0</v>
      </c>
      <c r="N28" s="502">
        <v>0.25</v>
      </c>
      <c r="O28" s="134" t="s">
        <v>61</v>
      </c>
      <c r="P28" s="134" t="s">
        <v>1802</v>
      </c>
      <c r="Q28" s="66"/>
      <c r="R28" s="66"/>
      <c r="S28" s="66"/>
      <c r="T28" s="66"/>
      <c r="U28" s="66"/>
      <c r="V28" s="66"/>
      <c r="W28" s="66"/>
      <c r="X28" s="66"/>
      <c r="Y28" s="66"/>
      <c r="Z28" s="66"/>
      <c r="AA28" s="132">
        <v>0</v>
      </c>
      <c r="AB28" s="302" t="s">
        <v>1348</v>
      </c>
      <c r="AC28" s="370"/>
    </row>
    <row r="29" spans="1:29" ht="90">
      <c r="A29" s="19"/>
      <c r="B29" s="19"/>
      <c r="C29" s="19"/>
      <c r="D29" s="19"/>
      <c r="E29" s="250"/>
      <c r="F29" s="250"/>
      <c r="G29" s="249"/>
      <c r="H29" s="489"/>
      <c r="I29" s="503" t="s">
        <v>63</v>
      </c>
      <c r="J29" s="300" t="s">
        <v>64</v>
      </c>
      <c r="K29" s="39" t="s">
        <v>1275</v>
      </c>
      <c r="L29" s="39">
        <f>+'[1]CONSOLIDADO'!$AK$53</f>
        <v>0.0358</v>
      </c>
      <c r="M29" s="9">
        <v>0</v>
      </c>
      <c r="N29" s="9">
        <v>0</v>
      </c>
      <c r="O29" s="47" t="s">
        <v>1357</v>
      </c>
      <c r="P29" s="47" t="s">
        <v>1803</v>
      </c>
      <c r="Q29" s="147"/>
      <c r="R29" s="147">
        <v>450000000</v>
      </c>
      <c r="S29" s="147"/>
      <c r="T29" s="147"/>
      <c r="U29" s="147">
        <v>500000000</v>
      </c>
      <c r="V29" s="147"/>
      <c r="W29" s="147"/>
      <c r="X29" s="147"/>
      <c r="Y29" s="147"/>
      <c r="Z29" s="147"/>
      <c r="AA29" s="7">
        <v>950000000</v>
      </c>
      <c r="AB29" s="302" t="s">
        <v>1348</v>
      </c>
      <c r="AC29" s="370"/>
    </row>
    <row r="30" spans="1:29" ht="202.5">
      <c r="A30" s="298"/>
      <c r="B30" s="298"/>
      <c r="C30" s="298"/>
      <c r="D30" s="298"/>
      <c r="E30" s="250"/>
      <c r="F30" s="250"/>
      <c r="G30" s="298" t="s">
        <v>65</v>
      </c>
      <c r="H30" s="298" t="s">
        <v>1459</v>
      </c>
      <c r="I30" s="503" t="s">
        <v>66</v>
      </c>
      <c r="J30" s="300" t="s">
        <v>67</v>
      </c>
      <c r="K30" s="20" t="s">
        <v>1276</v>
      </c>
      <c r="L30" s="449">
        <f>+'[1]CONSOLIDADO'!$AK$56</f>
        <v>0.007066666666666667</v>
      </c>
      <c r="M30" s="355" t="s">
        <v>1277</v>
      </c>
      <c r="N30" s="40" t="s">
        <v>1278</v>
      </c>
      <c r="O30" s="9" t="s">
        <v>66</v>
      </c>
      <c r="P30" s="9" t="s">
        <v>1804</v>
      </c>
      <c r="Q30" s="301"/>
      <c r="R30" s="301">
        <v>915297747</v>
      </c>
      <c r="S30" s="301"/>
      <c r="T30" s="301"/>
      <c r="U30" s="301"/>
      <c r="V30" s="301"/>
      <c r="W30" s="301"/>
      <c r="X30" s="301"/>
      <c r="Y30" s="301"/>
      <c r="Z30" s="301"/>
      <c r="AA30" s="7">
        <v>915297747</v>
      </c>
      <c r="AB30" s="9" t="s">
        <v>1350</v>
      </c>
      <c r="AC30" s="370"/>
    </row>
    <row r="31" spans="1:29" ht="101.25">
      <c r="A31" s="177"/>
      <c r="B31" s="177"/>
      <c r="C31" s="177"/>
      <c r="D31" s="177"/>
      <c r="E31" s="177"/>
      <c r="F31" s="177"/>
      <c r="G31" s="177"/>
      <c r="H31" s="177"/>
      <c r="I31" s="503" t="s">
        <v>68</v>
      </c>
      <c r="J31" s="300" t="s">
        <v>69</v>
      </c>
      <c r="K31" s="20" t="s">
        <v>1279</v>
      </c>
      <c r="L31" s="449">
        <f>+'[1]CONSOLIDADO'!$AK$58</f>
        <v>0.03913333333333333</v>
      </c>
      <c r="M31" s="20">
        <v>0</v>
      </c>
      <c r="N31" s="356">
        <v>1</v>
      </c>
      <c r="O31" s="9" t="s">
        <v>1361</v>
      </c>
      <c r="P31" s="9" t="s">
        <v>1805</v>
      </c>
      <c r="Q31" s="301"/>
      <c r="R31" s="301"/>
      <c r="S31" s="301"/>
      <c r="T31" s="301"/>
      <c r="U31" s="301">
        <v>2000000000</v>
      </c>
      <c r="V31" s="301"/>
      <c r="W31" s="301"/>
      <c r="X31" s="301"/>
      <c r="Y31" s="301"/>
      <c r="Z31" s="301"/>
      <c r="AA31" s="6">
        <v>2000000000</v>
      </c>
      <c r="AB31" s="9" t="s">
        <v>1348</v>
      </c>
      <c r="AC31" s="370"/>
    </row>
    <row r="32" spans="1:29" ht="101.25">
      <c r="A32" s="177"/>
      <c r="B32" s="177"/>
      <c r="C32" s="177"/>
      <c r="D32" s="177"/>
      <c r="E32" s="177"/>
      <c r="F32" s="177"/>
      <c r="G32" s="177"/>
      <c r="H32" s="177"/>
      <c r="I32" s="298" t="s">
        <v>70</v>
      </c>
      <c r="J32" s="300" t="s">
        <v>71</v>
      </c>
      <c r="K32" s="20" t="s">
        <v>1280</v>
      </c>
      <c r="L32" s="449">
        <f>+'[1]CONSOLIDADO'!$AK$59</f>
        <v>0.0051</v>
      </c>
      <c r="M32" s="20">
        <v>0</v>
      </c>
      <c r="N32" s="356">
        <v>1</v>
      </c>
      <c r="O32" s="9" t="s">
        <v>1351</v>
      </c>
      <c r="P32" s="9" t="s">
        <v>1806</v>
      </c>
      <c r="Q32" s="302"/>
      <c r="R32" s="302">
        <v>1166219732.29</v>
      </c>
      <c r="S32" s="302"/>
      <c r="T32" s="302"/>
      <c r="U32" s="302"/>
      <c r="V32" s="302"/>
      <c r="W32" s="302"/>
      <c r="X32" s="302"/>
      <c r="Y32" s="302"/>
      <c r="Z32" s="302"/>
      <c r="AA32" s="302">
        <v>1166219732.29</v>
      </c>
      <c r="AB32" s="302" t="s">
        <v>1350</v>
      </c>
      <c r="AC32" s="374"/>
    </row>
    <row r="33" spans="1:29" ht="101.25">
      <c r="A33" s="177"/>
      <c r="B33" s="177"/>
      <c r="C33" s="177"/>
      <c r="D33" s="177"/>
      <c r="E33" s="177"/>
      <c r="F33" s="177"/>
      <c r="G33" s="177"/>
      <c r="H33" s="177"/>
      <c r="I33" s="177"/>
      <c r="J33" s="300" t="s">
        <v>72</v>
      </c>
      <c r="K33" s="20" t="s">
        <v>1281</v>
      </c>
      <c r="L33" s="449">
        <f>+'[1]CONSOLIDADO'!$AK$60</f>
        <v>0.012933333333333333</v>
      </c>
      <c r="M33" s="20">
        <v>0</v>
      </c>
      <c r="N33" s="40">
        <v>0</v>
      </c>
      <c r="O33" s="9" t="s">
        <v>1352</v>
      </c>
      <c r="P33" s="9" t="s">
        <v>1806</v>
      </c>
      <c r="Q33" s="293"/>
      <c r="R33" s="293"/>
      <c r="S33" s="293"/>
      <c r="T33" s="293"/>
      <c r="U33" s="293"/>
      <c r="V33" s="293"/>
      <c r="W33" s="293"/>
      <c r="X33" s="293"/>
      <c r="Y33" s="293"/>
      <c r="Z33" s="293"/>
      <c r="AA33" s="293"/>
      <c r="AB33" s="293"/>
      <c r="AC33" s="375"/>
    </row>
    <row r="34" spans="1:29" ht="146.25">
      <c r="A34" s="177"/>
      <c r="B34" s="177"/>
      <c r="C34" s="177"/>
      <c r="D34" s="177"/>
      <c r="E34" s="177"/>
      <c r="F34" s="177"/>
      <c r="G34" s="177"/>
      <c r="H34" s="177"/>
      <c r="I34" s="177"/>
      <c r="J34" s="300" t="s">
        <v>73</v>
      </c>
      <c r="K34" s="20" t="s">
        <v>1282</v>
      </c>
      <c r="L34" s="449">
        <f>+'[1]CONSOLIDADO'!$AK$61</f>
        <v>0.013766666666666667</v>
      </c>
      <c r="M34" s="20">
        <v>7</v>
      </c>
      <c r="N34" s="40">
        <v>7</v>
      </c>
      <c r="O34" s="9" t="s">
        <v>1353</v>
      </c>
      <c r="P34" s="9" t="s">
        <v>1806</v>
      </c>
      <c r="Q34" s="293"/>
      <c r="R34" s="293"/>
      <c r="S34" s="293"/>
      <c r="T34" s="293"/>
      <c r="U34" s="293"/>
      <c r="V34" s="293"/>
      <c r="W34" s="293"/>
      <c r="X34" s="293"/>
      <c r="Y34" s="293"/>
      <c r="Z34" s="293"/>
      <c r="AA34" s="293"/>
      <c r="AB34" s="293"/>
      <c r="AC34" s="375"/>
    </row>
    <row r="35" spans="1:29" ht="67.5">
      <c r="A35" s="177"/>
      <c r="B35" s="177"/>
      <c r="C35" s="177"/>
      <c r="D35" s="177"/>
      <c r="E35" s="177"/>
      <c r="F35" s="177"/>
      <c r="G35" s="177"/>
      <c r="H35" s="177"/>
      <c r="I35" s="177"/>
      <c r="J35" s="300" t="s">
        <v>74</v>
      </c>
      <c r="K35" s="20" t="s">
        <v>1283</v>
      </c>
      <c r="L35" s="449">
        <f>+'[1]CONSOLIDADO'!$AK$62</f>
        <v>0.004533333333333334</v>
      </c>
      <c r="M35" s="20">
        <v>0</v>
      </c>
      <c r="N35" s="40">
        <v>7</v>
      </c>
      <c r="O35" s="9" t="s">
        <v>1354</v>
      </c>
      <c r="P35" s="9" t="s">
        <v>1807</v>
      </c>
      <c r="Q35" s="293"/>
      <c r="R35" s="293"/>
      <c r="S35" s="293"/>
      <c r="T35" s="293"/>
      <c r="U35" s="293"/>
      <c r="V35" s="293"/>
      <c r="W35" s="293"/>
      <c r="X35" s="293"/>
      <c r="Y35" s="293"/>
      <c r="Z35" s="293"/>
      <c r="AA35" s="293"/>
      <c r="AB35" s="293"/>
      <c r="AC35" s="375"/>
    </row>
    <row r="36" spans="1:29" ht="90">
      <c r="A36" s="179"/>
      <c r="B36" s="179"/>
      <c r="C36" s="179"/>
      <c r="D36" s="179"/>
      <c r="E36" s="179"/>
      <c r="F36" s="179"/>
      <c r="G36" s="179"/>
      <c r="H36" s="179"/>
      <c r="I36" s="179"/>
      <c r="J36" s="300" t="s">
        <v>75</v>
      </c>
      <c r="K36" s="20" t="s">
        <v>1284</v>
      </c>
      <c r="L36" s="449">
        <f>+'[1]CONSOLIDADO'!$AK$63</f>
        <v>0.002266666666666667</v>
      </c>
      <c r="M36" s="20">
        <v>0</v>
      </c>
      <c r="N36" s="356">
        <v>1</v>
      </c>
      <c r="O36" s="9" t="s">
        <v>1355</v>
      </c>
      <c r="P36" s="9" t="s">
        <v>1808</v>
      </c>
      <c r="Q36" s="294"/>
      <c r="R36" s="294"/>
      <c r="S36" s="294"/>
      <c r="T36" s="294"/>
      <c r="U36" s="294"/>
      <c r="V36" s="294"/>
      <c r="W36" s="294"/>
      <c r="X36" s="294"/>
      <c r="Y36" s="294"/>
      <c r="Z36" s="294"/>
      <c r="AA36" s="294"/>
      <c r="AB36" s="294"/>
      <c r="AC36" s="376"/>
    </row>
    <row r="37" spans="1:29" ht="12.75">
      <c r="A37" s="42" t="s">
        <v>10</v>
      </c>
      <c r="B37" s="42"/>
      <c r="C37" s="41"/>
      <c r="D37" s="41"/>
      <c r="E37" s="41"/>
      <c r="F37" s="41"/>
      <c r="G37" s="42"/>
      <c r="H37" s="42"/>
      <c r="I37" s="43"/>
      <c r="J37" s="43"/>
      <c r="K37" s="43"/>
      <c r="L37" s="43"/>
      <c r="M37" s="43"/>
      <c r="N37" s="43"/>
      <c r="O37" s="107"/>
      <c r="P37" s="107"/>
      <c r="Q37" s="123"/>
      <c r="R37" s="123"/>
      <c r="S37" s="123"/>
      <c r="T37" s="123"/>
      <c r="U37" s="123"/>
      <c r="V37" s="123"/>
      <c r="W37" s="123"/>
      <c r="X37" s="123"/>
      <c r="Y37" s="123"/>
      <c r="Z37" s="123"/>
      <c r="AA37" s="123">
        <f>SUM(AA24:AA31)</f>
        <v>5105297747</v>
      </c>
      <c r="AB37" s="125"/>
      <c r="AC37" s="125"/>
    </row>
    <row r="38" spans="1:29" ht="12.75">
      <c r="A38" s="349" t="s">
        <v>76</v>
      </c>
      <c r="B38" s="349"/>
      <c r="C38" s="150"/>
      <c r="D38" s="150"/>
      <c r="E38" s="151"/>
      <c r="F38" s="151"/>
      <c r="G38" s="152"/>
      <c r="H38" s="152"/>
      <c r="I38" s="153"/>
      <c r="J38" s="153"/>
      <c r="K38" s="153"/>
      <c r="L38" s="153"/>
      <c r="M38" s="153"/>
      <c r="N38" s="153"/>
      <c r="O38" s="154"/>
      <c r="P38" s="154"/>
      <c r="Q38" s="155"/>
      <c r="R38" s="155"/>
      <c r="S38" s="155"/>
      <c r="T38" s="155"/>
      <c r="U38" s="155"/>
      <c r="V38" s="155"/>
      <c r="W38" s="155"/>
      <c r="X38" s="155"/>
      <c r="Y38" s="155"/>
      <c r="Z38" s="155"/>
      <c r="AA38" s="155">
        <f>AA37+AA27</f>
        <v>5725297747</v>
      </c>
      <c r="AB38" s="156"/>
      <c r="AC38" s="156"/>
    </row>
    <row r="39" spans="1:29" ht="12.75">
      <c r="A39" s="165" t="s">
        <v>78</v>
      </c>
      <c r="B39" s="165"/>
      <c r="C39" s="164"/>
      <c r="D39" s="164"/>
      <c r="E39" s="164"/>
      <c r="F39" s="164"/>
      <c r="G39" s="164"/>
      <c r="H39" s="164"/>
      <c r="I39" s="164"/>
      <c r="J39" s="166"/>
      <c r="K39" s="167"/>
      <c r="L39" s="167"/>
      <c r="M39" s="164"/>
      <c r="N39" s="168"/>
      <c r="O39" s="169"/>
      <c r="P39" s="169"/>
      <c r="Q39" s="181"/>
      <c r="R39" s="181"/>
      <c r="S39" s="181"/>
      <c r="T39" s="181"/>
      <c r="U39" s="181"/>
      <c r="V39" s="181"/>
      <c r="W39" s="181"/>
      <c r="X39" s="181"/>
      <c r="Y39" s="181"/>
      <c r="Z39" s="181"/>
      <c r="AA39" s="181">
        <f>+AA38</f>
        <v>5725297747</v>
      </c>
      <c r="AB39" s="164"/>
      <c r="AC39" s="164"/>
    </row>
    <row r="40" spans="1:29" ht="101.25">
      <c r="A40" s="333" t="s">
        <v>79</v>
      </c>
      <c r="B40" s="333">
        <v>2</v>
      </c>
      <c r="C40" s="333"/>
      <c r="D40" s="333"/>
      <c r="E40" s="333" t="s">
        <v>80</v>
      </c>
      <c r="F40" s="333" t="s">
        <v>1460</v>
      </c>
      <c r="G40" s="248" t="s">
        <v>81</v>
      </c>
      <c r="H40" s="248" t="s">
        <v>1461</v>
      </c>
      <c r="I40" s="248" t="s">
        <v>159</v>
      </c>
      <c r="J40" s="300" t="s">
        <v>82</v>
      </c>
      <c r="K40" s="16" t="s">
        <v>932</v>
      </c>
      <c r="L40" s="449">
        <f>+'[1]CONSOLIDADO'!$AK$252</f>
        <v>0.0009600000000000001</v>
      </c>
      <c r="M40" s="9">
        <v>600</v>
      </c>
      <c r="N40" s="14">
        <v>804</v>
      </c>
      <c r="O40" s="14" t="s">
        <v>933</v>
      </c>
      <c r="P40" s="14" t="s">
        <v>1809</v>
      </c>
      <c r="Q40" s="301"/>
      <c r="R40" s="301"/>
      <c r="S40" s="301"/>
      <c r="T40" s="301"/>
      <c r="U40" s="301">
        <v>400000000</v>
      </c>
      <c r="V40" s="301"/>
      <c r="W40" s="301"/>
      <c r="X40" s="301"/>
      <c r="Y40" s="301"/>
      <c r="Z40" s="301"/>
      <c r="AA40" s="18">
        <v>400000000</v>
      </c>
      <c r="AB40" s="19" t="s">
        <v>1356</v>
      </c>
      <c r="AC40" s="370"/>
    </row>
    <row r="41" spans="1:29" ht="56.25">
      <c r="A41" s="287"/>
      <c r="B41" s="287"/>
      <c r="C41" s="287"/>
      <c r="D41" s="287"/>
      <c r="E41" s="287"/>
      <c r="F41" s="287"/>
      <c r="G41" s="250"/>
      <c r="H41" s="250"/>
      <c r="I41" s="299" t="s">
        <v>83</v>
      </c>
      <c r="J41" s="300" t="s">
        <v>84</v>
      </c>
      <c r="K41" s="16" t="s">
        <v>1285</v>
      </c>
      <c r="L41" s="449">
        <f>+'[1]CONSOLIDADO'!$AK$254</f>
        <v>0.006540000000000001</v>
      </c>
      <c r="M41" s="9">
        <v>0</v>
      </c>
      <c r="N41" s="14">
        <v>3500</v>
      </c>
      <c r="O41" s="14" t="s">
        <v>1377</v>
      </c>
      <c r="P41" s="14" t="s">
        <v>1810</v>
      </c>
      <c r="Q41" s="301"/>
      <c r="R41" s="301"/>
      <c r="S41" s="301"/>
      <c r="T41" s="301"/>
      <c r="U41" s="301">
        <v>200000000</v>
      </c>
      <c r="V41" s="301"/>
      <c r="W41" s="301"/>
      <c r="X41" s="301"/>
      <c r="Y41" s="301"/>
      <c r="Z41" s="301"/>
      <c r="AA41" s="18">
        <v>200000000</v>
      </c>
      <c r="AB41" s="19" t="s">
        <v>1356</v>
      </c>
      <c r="AC41" s="370"/>
    </row>
    <row r="42" spans="1:29" ht="101.25">
      <c r="A42" s="287"/>
      <c r="B42" s="287"/>
      <c r="C42" s="287"/>
      <c r="D42" s="287"/>
      <c r="E42" s="287"/>
      <c r="F42" s="287"/>
      <c r="G42" s="250"/>
      <c r="H42" s="250"/>
      <c r="I42" s="298" t="s">
        <v>85</v>
      </c>
      <c r="J42" s="300" t="s">
        <v>86</v>
      </c>
      <c r="K42" s="16" t="s">
        <v>1286</v>
      </c>
      <c r="L42" s="449">
        <f>+'[1]CONSOLIDADO'!$AK$253</f>
        <v>0.01976</v>
      </c>
      <c r="M42" s="135">
        <v>1119</v>
      </c>
      <c r="N42" s="135">
        <v>160</v>
      </c>
      <c r="O42" s="14" t="s">
        <v>934</v>
      </c>
      <c r="P42" s="226" t="s">
        <v>1811</v>
      </c>
      <c r="Q42" s="302"/>
      <c r="R42" s="302"/>
      <c r="S42" s="302"/>
      <c r="T42" s="302"/>
      <c r="U42" s="302">
        <v>4769933176.64</v>
      </c>
      <c r="V42" s="302"/>
      <c r="W42" s="302"/>
      <c r="X42" s="302"/>
      <c r="Y42" s="302"/>
      <c r="Z42" s="302"/>
      <c r="AA42" s="302">
        <v>4769933176.64</v>
      </c>
      <c r="AB42" s="302" t="s">
        <v>1356</v>
      </c>
      <c r="AC42" s="374"/>
    </row>
    <row r="43" spans="1:29" ht="146.25">
      <c r="A43" s="287"/>
      <c r="B43" s="287"/>
      <c r="C43" s="287"/>
      <c r="D43" s="287"/>
      <c r="E43" s="287"/>
      <c r="F43" s="287"/>
      <c r="G43" s="250"/>
      <c r="H43" s="250"/>
      <c r="I43" s="177"/>
      <c r="J43" s="300" t="s">
        <v>87</v>
      </c>
      <c r="K43" s="16" t="s">
        <v>1287</v>
      </c>
      <c r="L43" s="450">
        <f>+'[1]CONSOLIDADO'!$AK$255</f>
        <v>0.0335</v>
      </c>
      <c r="M43" s="504">
        <v>407</v>
      </c>
      <c r="N43" s="504">
        <v>172</v>
      </c>
      <c r="O43" s="14" t="s">
        <v>934</v>
      </c>
      <c r="P43" s="226" t="s">
        <v>1811</v>
      </c>
      <c r="Q43" s="293"/>
      <c r="R43" s="293"/>
      <c r="S43" s="293"/>
      <c r="T43" s="293"/>
      <c r="U43" s="293"/>
      <c r="V43" s="293"/>
      <c r="W43" s="293"/>
      <c r="X43" s="293"/>
      <c r="Y43" s="293"/>
      <c r="Z43" s="293"/>
      <c r="AA43" s="293"/>
      <c r="AB43" s="293"/>
      <c r="AC43" s="375"/>
    </row>
    <row r="44" spans="1:29" ht="67.5">
      <c r="A44" s="287"/>
      <c r="B44" s="287"/>
      <c r="C44" s="287"/>
      <c r="D44" s="287"/>
      <c r="E44" s="287"/>
      <c r="F44" s="287"/>
      <c r="G44" s="250"/>
      <c r="H44" s="250"/>
      <c r="I44" s="177"/>
      <c r="J44" s="248" t="s">
        <v>88</v>
      </c>
      <c r="K44" s="248" t="s">
        <v>1288</v>
      </c>
      <c r="L44" s="446">
        <f>+'[1]CONSOLIDADO'!$AK$256</f>
        <v>0.01154</v>
      </c>
      <c r="M44" s="502">
        <v>274</v>
      </c>
      <c r="N44" s="502">
        <v>211</v>
      </c>
      <c r="O44" s="14" t="s">
        <v>935</v>
      </c>
      <c r="P44" s="226" t="s">
        <v>1811</v>
      </c>
      <c r="Q44" s="293"/>
      <c r="R44" s="293"/>
      <c r="S44" s="293"/>
      <c r="T44" s="293"/>
      <c r="U44" s="293"/>
      <c r="V44" s="293"/>
      <c r="W44" s="293"/>
      <c r="X44" s="293"/>
      <c r="Y44" s="293"/>
      <c r="Z44" s="293"/>
      <c r="AA44" s="293"/>
      <c r="AB44" s="293"/>
      <c r="AC44" s="375"/>
    </row>
    <row r="45" spans="1:29" ht="33.75">
      <c r="A45" s="287"/>
      <c r="B45" s="287"/>
      <c r="C45" s="287"/>
      <c r="D45" s="287"/>
      <c r="E45" s="287"/>
      <c r="F45" s="287"/>
      <c r="G45" s="250"/>
      <c r="H45" s="250"/>
      <c r="I45" s="179"/>
      <c r="J45" s="249"/>
      <c r="K45" s="249"/>
      <c r="L45" s="249"/>
      <c r="M45" s="249"/>
      <c r="N45" s="249"/>
      <c r="O45" s="14" t="s">
        <v>936</v>
      </c>
      <c r="P45" s="226" t="s">
        <v>1811</v>
      </c>
      <c r="Q45" s="294"/>
      <c r="R45" s="294"/>
      <c r="S45" s="294"/>
      <c r="T45" s="294"/>
      <c r="U45" s="294"/>
      <c r="V45" s="294"/>
      <c r="W45" s="294"/>
      <c r="X45" s="294"/>
      <c r="Y45" s="294"/>
      <c r="Z45" s="294"/>
      <c r="AA45" s="294"/>
      <c r="AB45" s="294"/>
      <c r="AC45" s="376"/>
    </row>
    <row r="46" spans="1:29" ht="56.25">
      <c r="A46" s="287"/>
      <c r="B46" s="287"/>
      <c r="C46" s="287"/>
      <c r="D46" s="287"/>
      <c r="E46" s="287"/>
      <c r="F46" s="287"/>
      <c r="G46" s="250"/>
      <c r="H46" s="250"/>
      <c r="I46" s="299" t="s">
        <v>89</v>
      </c>
      <c r="J46" s="300" t="s">
        <v>90</v>
      </c>
      <c r="K46" s="170" t="s">
        <v>1289</v>
      </c>
      <c r="L46" s="451">
        <f>+'[1]CONSOLIDADO'!$AK$257</f>
        <v>0.010640000000000002</v>
      </c>
      <c r="M46" s="9">
        <v>17.41</v>
      </c>
      <c r="N46" s="14">
        <v>27.41</v>
      </c>
      <c r="O46" s="14" t="s">
        <v>937</v>
      </c>
      <c r="P46" s="14" t="s">
        <v>1728</v>
      </c>
      <c r="Q46" s="301"/>
      <c r="R46" s="301"/>
      <c r="S46" s="301"/>
      <c r="T46" s="301"/>
      <c r="U46" s="301">
        <v>1500000000</v>
      </c>
      <c r="V46" s="301"/>
      <c r="W46" s="301"/>
      <c r="X46" s="301"/>
      <c r="Y46" s="301"/>
      <c r="Z46" s="301"/>
      <c r="AA46" s="18">
        <v>1500000000</v>
      </c>
      <c r="AB46" s="19" t="s">
        <v>1356</v>
      </c>
      <c r="AC46" s="370"/>
    </row>
    <row r="47" spans="1:29" ht="56.25">
      <c r="A47" s="287"/>
      <c r="B47" s="287"/>
      <c r="C47" s="287"/>
      <c r="D47" s="287"/>
      <c r="E47" s="287"/>
      <c r="F47" s="287"/>
      <c r="G47" s="250"/>
      <c r="H47" s="250"/>
      <c r="I47" s="299" t="s">
        <v>91</v>
      </c>
      <c r="J47" s="248" t="s">
        <v>92</v>
      </c>
      <c r="K47" s="248" t="s">
        <v>1290</v>
      </c>
      <c r="L47" s="446">
        <f>+'[1]CONSOLIDADO'!$AK$258</f>
        <v>0.017060000000000002</v>
      </c>
      <c r="M47" s="502">
        <v>5</v>
      </c>
      <c r="N47" s="502">
        <v>6</v>
      </c>
      <c r="O47" s="14" t="s">
        <v>938</v>
      </c>
      <c r="P47" s="14" t="s">
        <v>1812</v>
      </c>
      <c r="Q47" s="301"/>
      <c r="R47" s="301"/>
      <c r="S47" s="301"/>
      <c r="T47" s="301"/>
      <c r="U47" s="301">
        <v>500000000</v>
      </c>
      <c r="V47" s="301"/>
      <c r="W47" s="301"/>
      <c r="X47" s="301"/>
      <c r="Y47" s="301"/>
      <c r="Z47" s="301"/>
      <c r="AA47" s="18">
        <v>500000000</v>
      </c>
      <c r="AB47" s="19" t="s">
        <v>1356</v>
      </c>
      <c r="AC47" s="370"/>
    </row>
    <row r="48" spans="1:29" ht="56.25">
      <c r="A48" s="357"/>
      <c r="B48" s="357"/>
      <c r="C48" s="357"/>
      <c r="D48" s="357"/>
      <c r="E48" s="357"/>
      <c r="F48" s="357"/>
      <c r="G48" s="249"/>
      <c r="H48" s="249"/>
      <c r="I48" s="299" t="s">
        <v>984</v>
      </c>
      <c r="J48" s="249"/>
      <c r="K48" s="249"/>
      <c r="L48" s="249"/>
      <c r="M48" s="249"/>
      <c r="N48" s="249"/>
      <c r="O48" s="14" t="s">
        <v>938</v>
      </c>
      <c r="P48" s="14" t="s">
        <v>1812</v>
      </c>
      <c r="Q48" s="301"/>
      <c r="R48" s="301"/>
      <c r="S48" s="301"/>
      <c r="T48" s="301"/>
      <c r="U48" s="301">
        <v>4292999980</v>
      </c>
      <c r="V48" s="301"/>
      <c r="W48" s="301"/>
      <c r="X48" s="301"/>
      <c r="Y48" s="301"/>
      <c r="Z48" s="301"/>
      <c r="AA48" s="18">
        <v>4292999980</v>
      </c>
      <c r="AB48" s="19" t="s">
        <v>1356</v>
      </c>
      <c r="AC48" s="370"/>
    </row>
    <row r="49" spans="1:29" ht="12.75">
      <c r="A49" s="30" t="s">
        <v>10</v>
      </c>
      <c r="B49" s="366"/>
      <c r="C49" s="24"/>
      <c r="D49" s="24"/>
      <c r="E49" s="24"/>
      <c r="F49" s="24"/>
      <c r="G49" s="23"/>
      <c r="H49" s="23"/>
      <c r="I49" s="23"/>
      <c r="J49" s="25"/>
      <c r="K49" s="27"/>
      <c r="L49" s="27"/>
      <c r="M49" s="27"/>
      <c r="N49" s="25"/>
      <c r="O49" s="25"/>
      <c r="P49" s="25"/>
      <c r="Q49" s="28"/>
      <c r="R49" s="28"/>
      <c r="S49" s="28"/>
      <c r="T49" s="28"/>
      <c r="U49" s="28"/>
      <c r="V49" s="28"/>
      <c r="W49" s="28"/>
      <c r="X49" s="28"/>
      <c r="Y49" s="28"/>
      <c r="Z49" s="28"/>
      <c r="AA49" s="28">
        <f>SUM(AA40:AA48)</f>
        <v>11662933156.64</v>
      </c>
      <c r="AB49" s="26"/>
      <c r="AC49" s="26"/>
    </row>
    <row r="50" spans="1:29" ht="56.25">
      <c r="A50" s="248" t="s">
        <v>79</v>
      </c>
      <c r="B50" s="248">
        <v>2</v>
      </c>
      <c r="C50" s="248"/>
      <c r="D50" s="248"/>
      <c r="E50" s="248" t="s">
        <v>93</v>
      </c>
      <c r="F50" s="248" t="s">
        <v>1462</v>
      </c>
      <c r="G50" s="248" t="s">
        <v>94</v>
      </c>
      <c r="H50" s="248" t="s">
        <v>1463</v>
      </c>
      <c r="I50" s="298" t="s">
        <v>95</v>
      </c>
      <c r="J50" s="300" t="s">
        <v>96</v>
      </c>
      <c r="K50" s="149" t="s">
        <v>1291</v>
      </c>
      <c r="L50" s="452">
        <f>+'[1]CONSOLIDADO'!$AK$288</f>
        <v>0.0337</v>
      </c>
      <c r="M50" s="122">
        <v>0</v>
      </c>
      <c r="N50" s="122">
        <v>0.05</v>
      </c>
      <c r="O50" s="48" t="s">
        <v>1388</v>
      </c>
      <c r="P50" s="48" t="s">
        <v>1813</v>
      </c>
      <c r="Q50" s="302"/>
      <c r="R50" s="302">
        <v>10000000</v>
      </c>
      <c r="S50" s="302"/>
      <c r="T50" s="302"/>
      <c r="U50" s="302">
        <v>300000000</v>
      </c>
      <c r="V50" s="302"/>
      <c r="W50" s="302"/>
      <c r="X50" s="302"/>
      <c r="Y50" s="302"/>
      <c r="Z50" s="302"/>
      <c r="AA50" s="302">
        <v>310000000</v>
      </c>
      <c r="AB50" s="302" t="s">
        <v>1362</v>
      </c>
      <c r="AC50" s="302"/>
    </row>
    <row r="51" spans="1:29" ht="67.5">
      <c r="A51" s="250"/>
      <c r="B51" s="250"/>
      <c r="C51" s="250"/>
      <c r="D51" s="250"/>
      <c r="E51" s="250"/>
      <c r="F51" s="250"/>
      <c r="G51" s="250"/>
      <c r="H51" s="250"/>
      <c r="I51" s="177"/>
      <c r="J51" s="300" t="s">
        <v>97</v>
      </c>
      <c r="K51" s="16" t="s">
        <v>1292</v>
      </c>
      <c r="L51" s="448">
        <f>+'[1]CONSOLIDADO'!$AK$290</f>
        <v>0.00135</v>
      </c>
      <c r="M51" s="276">
        <v>0.95</v>
      </c>
      <c r="N51" s="276">
        <v>0.96</v>
      </c>
      <c r="O51" s="14" t="s">
        <v>1389</v>
      </c>
      <c r="P51" s="14" t="s">
        <v>1814</v>
      </c>
      <c r="Q51" s="293"/>
      <c r="R51" s="293"/>
      <c r="S51" s="293"/>
      <c r="T51" s="293"/>
      <c r="U51" s="293"/>
      <c r="V51" s="293"/>
      <c r="W51" s="293"/>
      <c r="X51" s="293"/>
      <c r="Y51" s="293"/>
      <c r="Z51" s="293"/>
      <c r="AA51" s="293"/>
      <c r="AB51" s="293"/>
      <c r="AC51" s="293"/>
    </row>
    <row r="52" spans="1:29" ht="67.5">
      <c r="A52" s="250"/>
      <c r="B52" s="250"/>
      <c r="C52" s="250"/>
      <c r="D52" s="250"/>
      <c r="E52" s="250"/>
      <c r="F52" s="250"/>
      <c r="G52" s="250"/>
      <c r="H52" s="250"/>
      <c r="I52" s="177"/>
      <c r="J52" s="300" t="s">
        <v>98</v>
      </c>
      <c r="K52" s="16" t="s">
        <v>1011</v>
      </c>
      <c r="L52" s="449">
        <f>+'[1]CONSOLIDADO'!$AK$291</f>
        <v>0.013450000000000002</v>
      </c>
      <c r="M52" s="9">
        <v>0</v>
      </c>
      <c r="N52" s="14">
        <v>3</v>
      </c>
      <c r="O52" s="14" t="s">
        <v>1390</v>
      </c>
      <c r="P52" s="14" t="s">
        <v>1814</v>
      </c>
      <c r="Q52" s="293"/>
      <c r="R52" s="293"/>
      <c r="S52" s="293"/>
      <c r="T52" s="293"/>
      <c r="U52" s="293"/>
      <c r="V52" s="293"/>
      <c r="W52" s="293"/>
      <c r="X52" s="293"/>
      <c r="Y52" s="293"/>
      <c r="Z52" s="293"/>
      <c r="AA52" s="293"/>
      <c r="AB52" s="293"/>
      <c r="AC52" s="293"/>
    </row>
    <row r="53" spans="1:29" ht="67.5">
      <c r="A53" s="250"/>
      <c r="B53" s="250"/>
      <c r="C53" s="250"/>
      <c r="D53" s="250"/>
      <c r="E53" s="250"/>
      <c r="F53" s="250"/>
      <c r="G53" s="250"/>
      <c r="H53" s="250"/>
      <c r="I53" s="177"/>
      <c r="J53" s="300" t="s">
        <v>99</v>
      </c>
      <c r="K53" s="16" t="s">
        <v>1293</v>
      </c>
      <c r="L53" s="449">
        <f>+'[1]CONSOLIDADO'!$AK$292</f>
        <v>0.0147</v>
      </c>
      <c r="M53" s="276" t="s">
        <v>1203</v>
      </c>
      <c r="N53" s="276">
        <v>0.5</v>
      </c>
      <c r="O53" s="14" t="s">
        <v>1391</v>
      </c>
      <c r="P53" s="14" t="s">
        <v>1815</v>
      </c>
      <c r="Q53" s="293"/>
      <c r="R53" s="293"/>
      <c r="S53" s="293"/>
      <c r="T53" s="293"/>
      <c r="U53" s="293"/>
      <c r="V53" s="293"/>
      <c r="W53" s="293"/>
      <c r="X53" s="293"/>
      <c r="Y53" s="293"/>
      <c r="Z53" s="293"/>
      <c r="AA53" s="293"/>
      <c r="AB53" s="293"/>
      <c r="AC53" s="293"/>
    </row>
    <row r="54" spans="1:29" ht="45">
      <c r="A54" s="250"/>
      <c r="B54" s="250"/>
      <c r="C54" s="250"/>
      <c r="D54" s="250"/>
      <c r="E54" s="250"/>
      <c r="F54" s="250"/>
      <c r="G54" s="249"/>
      <c r="H54" s="249"/>
      <c r="I54" s="179"/>
      <c r="J54" s="300" t="s">
        <v>100</v>
      </c>
      <c r="K54" s="449" t="s">
        <v>1294</v>
      </c>
      <c r="L54" s="449">
        <f>+'[1]CONSOLIDADO'!$AK$293</f>
        <v>0.01765</v>
      </c>
      <c r="M54" s="276" t="s">
        <v>1203</v>
      </c>
      <c r="N54" s="276">
        <v>0.1</v>
      </c>
      <c r="O54" s="14" t="s">
        <v>1392</v>
      </c>
      <c r="P54" s="14" t="s">
        <v>1815</v>
      </c>
      <c r="Q54" s="294"/>
      <c r="R54" s="294"/>
      <c r="S54" s="294"/>
      <c r="T54" s="294"/>
      <c r="U54" s="294"/>
      <c r="V54" s="294"/>
      <c r="W54" s="294"/>
      <c r="X54" s="294"/>
      <c r="Y54" s="294"/>
      <c r="Z54" s="294"/>
      <c r="AA54" s="294"/>
      <c r="AB54" s="294"/>
      <c r="AC54" s="294"/>
    </row>
    <row r="55" spans="1:29" ht="67.5">
      <c r="A55" s="250"/>
      <c r="B55" s="250"/>
      <c r="C55" s="250"/>
      <c r="D55" s="250"/>
      <c r="E55" s="250"/>
      <c r="F55" s="250"/>
      <c r="G55" s="248" t="s">
        <v>101</v>
      </c>
      <c r="H55" s="248" t="s">
        <v>1464</v>
      </c>
      <c r="I55" s="298" t="s">
        <v>1050</v>
      </c>
      <c r="J55" s="300" t="s">
        <v>102</v>
      </c>
      <c r="K55" s="130" t="s">
        <v>1295</v>
      </c>
      <c r="L55" s="453">
        <f>+'[1]CONSOLIDADO'!$AK$297</f>
        <v>0.0012000000000000001</v>
      </c>
      <c r="M55" s="9">
        <v>0</v>
      </c>
      <c r="N55" s="14">
        <v>1</v>
      </c>
      <c r="O55" s="14" t="s">
        <v>1393</v>
      </c>
      <c r="P55" s="14" t="s">
        <v>1816</v>
      </c>
      <c r="Q55" s="267"/>
      <c r="R55" s="267">
        <v>30000000</v>
      </c>
      <c r="S55" s="267"/>
      <c r="T55" s="267"/>
      <c r="U55" s="267">
        <v>200000000</v>
      </c>
      <c r="V55" s="267"/>
      <c r="W55" s="267"/>
      <c r="X55" s="267"/>
      <c r="Y55" s="267"/>
      <c r="Z55" s="267"/>
      <c r="AA55" s="302">
        <v>230000000</v>
      </c>
      <c r="AB55" s="267" t="s">
        <v>1362</v>
      </c>
      <c r="AC55" s="267"/>
    </row>
    <row r="56" spans="1:29" ht="56.25">
      <c r="A56" s="250"/>
      <c r="B56" s="250"/>
      <c r="C56" s="250"/>
      <c r="D56" s="250"/>
      <c r="E56" s="250"/>
      <c r="F56" s="250"/>
      <c r="G56" s="250"/>
      <c r="H56" s="250"/>
      <c r="I56" s="177"/>
      <c r="J56" s="300" t="s">
        <v>103</v>
      </c>
      <c r="K56" s="130" t="s">
        <v>1296</v>
      </c>
      <c r="L56" s="453">
        <f>+'[1]CONSOLIDADO'!$AK$299</f>
        <v>0.0024000000000000002</v>
      </c>
      <c r="M56" s="9">
        <v>0</v>
      </c>
      <c r="N56" s="14">
        <v>2</v>
      </c>
      <c r="O56" s="14" t="s">
        <v>1386</v>
      </c>
      <c r="P56" s="14" t="s">
        <v>1817</v>
      </c>
      <c r="Q56" s="268"/>
      <c r="R56" s="268"/>
      <c r="S56" s="268"/>
      <c r="T56" s="268"/>
      <c r="U56" s="268"/>
      <c r="V56" s="268"/>
      <c r="W56" s="268"/>
      <c r="X56" s="268"/>
      <c r="Y56" s="268"/>
      <c r="Z56" s="268"/>
      <c r="AA56" s="268"/>
      <c r="AB56" s="268"/>
      <c r="AC56" s="268"/>
    </row>
    <row r="57" spans="1:29" ht="78.75">
      <c r="A57" s="250"/>
      <c r="B57" s="250"/>
      <c r="C57" s="250"/>
      <c r="D57" s="250"/>
      <c r="E57" s="250"/>
      <c r="F57" s="250"/>
      <c r="G57" s="250"/>
      <c r="H57" s="250"/>
      <c r="I57" s="177"/>
      <c r="J57" s="300" t="s">
        <v>104</v>
      </c>
      <c r="K57" s="130" t="s">
        <v>1297</v>
      </c>
      <c r="L57" s="453">
        <f>+'[1]CONSOLIDADO'!$AK$300</f>
        <v>0.0241</v>
      </c>
      <c r="M57" s="9">
        <v>0</v>
      </c>
      <c r="N57" s="14">
        <v>0</v>
      </c>
      <c r="O57" s="14" t="s">
        <v>1386</v>
      </c>
      <c r="P57" s="14" t="s">
        <v>1817</v>
      </c>
      <c r="Q57" s="268"/>
      <c r="R57" s="268"/>
      <c r="S57" s="268"/>
      <c r="T57" s="268"/>
      <c r="U57" s="268"/>
      <c r="V57" s="268"/>
      <c r="W57" s="268"/>
      <c r="X57" s="268"/>
      <c r="Y57" s="268"/>
      <c r="Z57" s="268"/>
      <c r="AA57" s="268"/>
      <c r="AB57" s="268"/>
      <c r="AC57" s="268"/>
    </row>
    <row r="58" spans="1:29" ht="90">
      <c r="A58" s="250"/>
      <c r="B58" s="250"/>
      <c r="C58" s="250"/>
      <c r="D58" s="250"/>
      <c r="E58" s="250"/>
      <c r="F58" s="250"/>
      <c r="G58" s="250"/>
      <c r="H58" s="250"/>
      <c r="I58" s="179"/>
      <c r="J58" s="300" t="s">
        <v>105</v>
      </c>
      <c r="K58" s="130" t="s">
        <v>1298</v>
      </c>
      <c r="L58" s="453">
        <f>+'[1]CONSOLIDADO'!$AK$302</f>
        <v>0.0241</v>
      </c>
      <c r="M58" s="9">
        <v>0</v>
      </c>
      <c r="N58" s="14">
        <v>1</v>
      </c>
      <c r="O58" s="14" t="s">
        <v>1387</v>
      </c>
      <c r="P58" s="14" t="s">
        <v>1813</v>
      </c>
      <c r="Q58" s="269"/>
      <c r="R58" s="269"/>
      <c r="S58" s="269"/>
      <c r="T58" s="269"/>
      <c r="U58" s="269"/>
      <c r="V58" s="269"/>
      <c r="W58" s="269"/>
      <c r="X58" s="269"/>
      <c r="Y58" s="269"/>
      <c r="Z58" s="269"/>
      <c r="AA58" s="269"/>
      <c r="AB58" s="269"/>
      <c r="AC58" s="269"/>
    </row>
    <row r="59" spans="1:29" ht="90">
      <c r="A59" s="250"/>
      <c r="B59" s="250"/>
      <c r="C59" s="250"/>
      <c r="D59" s="250"/>
      <c r="E59" s="250"/>
      <c r="F59" s="250"/>
      <c r="G59" s="249"/>
      <c r="H59" s="249"/>
      <c r="I59" s="299" t="s">
        <v>941</v>
      </c>
      <c r="J59" s="300" t="s">
        <v>1299</v>
      </c>
      <c r="K59" s="130" t="s">
        <v>1300</v>
      </c>
      <c r="L59" s="130">
        <f>+'[1]CONSOLIDADO'!$AK$296</f>
        <v>0.0302</v>
      </c>
      <c r="M59" s="276">
        <v>0</v>
      </c>
      <c r="N59" s="276">
        <v>0.05</v>
      </c>
      <c r="O59" s="14" t="s">
        <v>1396</v>
      </c>
      <c r="P59" s="14" t="s">
        <v>1818</v>
      </c>
      <c r="Q59" s="18"/>
      <c r="R59" s="203"/>
      <c r="S59" s="203"/>
      <c r="T59" s="203"/>
      <c r="U59" s="203">
        <v>300750000</v>
      </c>
      <c r="V59" s="203"/>
      <c r="W59" s="203"/>
      <c r="X59" s="203"/>
      <c r="Y59" s="203"/>
      <c r="Z59" s="203"/>
      <c r="AA59" s="302">
        <v>300750000</v>
      </c>
      <c r="AB59" s="34" t="s">
        <v>1362</v>
      </c>
      <c r="AC59" s="370"/>
    </row>
    <row r="60" spans="1:29" ht="45">
      <c r="A60" s="250"/>
      <c r="B60" s="250"/>
      <c r="C60" s="250"/>
      <c r="D60" s="250"/>
      <c r="E60" s="250"/>
      <c r="F60" s="250"/>
      <c r="G60" s="248" t="s">
        <v>106</v>
      </c>
      <c r="H60" s="248" t="s">
        <v>1465</v>
      </c>
      <c r="I60" s="298" t="s">
        <v>107</v>
      </c>
      <c r="J60" s="300" t="s">
        <v>108</v>
      </c>
      <c r="K60" s="130" t="s">
        <v>1301</v>
      </c>
      <c r="L60" s="453">
        <f>+'[1]CONSOLIDADO'!$AK$306</f>
        <v>0.0019</v>
      </c>
      <c r="M60" s="9" t="s">
        <v>1203</v>
      </c>
      <c r="N60" s="14">
        <v>3</v>
      </c>
      <c r="O60" s="14" t="s">
        <v>1397</v>
      </c>
      <c r="P60" s="14" t="s">
        <v>1818</v>
      </c>
      <c r="Q60" s="302"/>
      <c r="R60" s="302">
        <v>90000000</v>
      </c>
      <c r="S60" s="302"/>
      <c r="T60" s="302"/>
      <c r="U60" s="302"/>
      <c r="V60" s="302"/>
      <c r="W60" s="302"/>
      <c r="X60" s="302"/>
      <c r="Y60" s="302"/>
      <c r="Z60" s="302"/>
      <c r="AA60" s="302">
        <v>90000000</v>
      </c>
      <c r="AB60" s="302" t="s">
        <v>1362</v>
      </c>
      <c r="AC60" s="302"/>
    </row>
    <row r="61" spans="1:29" ht="67.5">
      <c r="A61" s="250"/>
      <c r="B61" s="250"/>
      <c r="C61" s="250"/>
      <c r="D61" s="250"/>
      <c r="E61" s="250"/>
      <c r="F61" s="250"/>
      <c r="G61" s="250"/>
      <c r="H61" s="250"/>
      <c r="I61" s="177"/>
      <c r="J61" s="300" t="s">
        <v>109</v>
      </c>
      <c r="K61" s="130" t="s">
        <v>1302</v>
      </c>
      <c r="L61" s="453">
        <f>+'[1]CONSOLIDADO'!$AK$307</f>
        <v>0.0073</v>
      </c>
      <c r="M61" s="9">
        <v>0</v>
      </c>
      <c r="N61" s="14">
        <v>1</v>
      </c>
      <c r="O61" s="14" t="s">
        <v>1398</v>
      </c>
      <c r="P61" s="14" t="s">
        <v>1818</v>
      </c>
      <c r="Q61" s="293"/>
      <c r="R61" s="293"/>
      <c r="S61" s="293"/>
      <c r="T61" s="293"/>
      <c r="U61" s="293"/>
      <c r="V61" s="293"/>
      <c r="W61" s="293"/>
      <c r="X61" s="293"/>
      <c r="Y61" s="293"/>
      <c r="Z61" s="293"/>
      <c r="AA61" s="293"/>
      <c r="AB61" s="293"/>
      <c r="AC61" s="293"/>
    </row>
    <row r="62" spans="1:29" ht="67.5">
      <c r="A62" s="249"/>
      <c r="B62" s="249"/>
      <c r="C62" s="249"/>
      <c r="D62" s="249"/>
      <c r="E62" s="249"/>
      <c r="F62" s="249"/>
      <c r="G62" s="249"/>
      <c r="H62" s="249"/>
      <c r="I62" s="179"/>
      <c r="J62" s="300" t="s">
        <v>110</v>
      </c>
      <c r="K62" s="130" t="s">
        <v>1303</v>
      </c>
      <c r="L62" s="453">
        <f>+'[1]CONSOLIDADO'!$AK$308</f>
        <v>0.0089</v>
      </c>
      <c r="M62" s="9">
        <v>0</v>
      </c>
      <c r="N62" s="14">
        <v>0</v>
      </c>
      <c r="O62" s="14" t="s">
        <v>1399</v>
      </c>
      <c r="P62" s="14" t="s">
        <v>1818</v>
      </c>
      <c r="Q62" s="294"/>
      <c r="R62" s="294"/>
      <c r="S62" s="294"/>
      <c r="T62" s="294"/>
      <c r="U62" s="294"/>
      <c r="V62" s="294"/>
      <c r="W62" s="294"/>
      <c r="X62" s="294"/>
      <c r="Y62" s="294"/>
      <c r="Z62" s="294"/>
      <c r="AA62" s="294"/>
      <c r="AB62" s="294"/>
      <c r="AC62" s="294"/>
    </row>
    <row r="63" spans="1:29" ht="12.75">
      <c r="A63" s="30" t="s">
        <v>10</v>
      </c>
      <c r="B63" s="366"/>
      <c r="C63" s="24"/>
      <c r="D63" s="24"/>
      <c r="E63" s="24"/>
      <c r="F63" s="24"/>
      <c r="G63" s="23"/>
      <c r="H63" s="23"/>
      <c r="I63" s="25"/>
      <c r="J63" s="25"/>
      <c r="K63" s="27"/>
      <c r="L63" s="27"/>
      <c r="M63" s="27"/>
      <c r="N63" s="25"/>
      <c r="O63" s="108"/>
      <c r="P63" s="108"/>
      <c r="Q63" s="124"/>
      <c r="R63" s="124"/>
      <c r="S63" s="124"/>
      <c r="T63" s="124"/>
      <c r="U63" s="124"/>
      <c r="V63" s="124"/>
      <c r="W63" s="124"/>
      <c r="X63" s="124"/>
      <c r="Y63" s="124"/>
      <c r="Z63" s="124"/>
      <c r="AA63" s="124">
        <f>SUM(AA50:AA62)</f>
        <v>930750000</v>
      </c>
      <c r="AB63" s="29"/>
      <c r="AC63" s="29"/>
    </row>
    <row r="64" spans="1:29" ht="90">
      <c r="A64" s="298" t="s">
        <v>79</v>
      </c>
      <c r="B64" s="298">
        <v>2</v>
      </c>
      <c r="C64" s="298"/>
      <c r="D64" s="298"/>
      <c r="E64" s="298" t="s">
        <v>111</v>
      </c>
      <c r="F64" s="298" t="s">
        <v>1466</v>
      </c>
      <c r="G64" s="248" t="s">
        <v>112</v>
      </c>
      <c r="H64" s="248" t="s">
        <v>1467</v>
      </c>
      <c r="I64" s="298" t="s">
        <v>113</v>
      </c>
      <c r="J64" s="300" t="s">
        <v>114</v>
      </c>
      <c r="K64" s="16" t="s">
        <v>1304</v>
      </c>
      <c r="L64" s="448">
        <f>+'[1]CONSOLIDADO'!$AK$333</f>
        <v>0.0031600000000000005</v>
      </c>
      <c r="M64" s="276">
        <v>0</v>
      </c>
      <c r="N64" s="276">
        <v>0.1</v>
      </c>
      <c r="O64" s="14" t="s">
        <v>1394</v>
      </c>
      <c r="P64" s="14" t="s">
        <v>1819</v>
      </c>
      <c r="Q64" s="302"/>
      <c r="R64" s="302"/>
      <c r="S64" s="302"/>
      <c r="T64" s="302"/>
      <c r="U64" s="302">
        <v>50000000</v>
      </c>
      <c r="V64" s="302"/>
      <c r="W64" s="302"/>
      <c r="X64" s="302"/>
      <c r="Y64" s="302"/>
      <c r="Z64" s="302"/>
      <c r="AA64" s="302">
        <v>50000000</v>
      </c>
      <c r="AB64" s="302" t="s">
        <v>1362</v>
      </c>
      <c r="AC64" s="302"/>
    </row>
    <row r="65" spans="1:29" ht="78.75">
      <c r="A65" s="177"/>
      <c r="B65" s="177"/>
      <c r="C65" s="177"/>
      <c r="D65" s="177"/>
      <c r="E65" s="177"/>
      <c r="F65" s="177"/>
      <c r="G65" s="250"/>
      <c r="H65" s="250"/>
      <c r="I65" s="179"/>
      <c r="J65" s="300" t="s">
        <v>115</v>
      </c>
      <c r="K65" s="16" t="s">
        <v>1305</v>
      </c>
      <c r="L65" s="448">
        <f>+'[1]CONSOLIDADO'!$AK$335</f>
        <v>0.0031600000000000005</v>
      </c>
      <c r="M65" s="9">
        <v>56</v>
      </c>
      <c r="N65" s="14">
        <v>50</v>
      </c>
      <c r="O65" s="14" t="s">
        <v>1395</v>
      </c>
      <c r="P65" s="14" t="s">
        <v>1820</v>
      </c>
      <c r="Q65" s="294"/>
      <c r="R65" s="294"/>
      <c r="S65" s="294"/>
      <c r="T65" s="294"/>
      <c r="U65" s="294"/>
      <c r="V65" s="294"/>
      <c r="W65" s="294"/>
      <c r="X65" s="294"/>
      <c r="Y65" s="294"/>
      <c r="Z65" s="294"/>
      <c r="AA65" s="294"/>
      <c r="AB65" s="294"/>
      <c r="AC65" s="294"/>
    </row>
    <row r="66" spans="1:29" ht="90">
      <c r="A66" s="177"/>
      <c r="B66" s="177"/>
      <c r="C66" s="177"/>
      <c r="D66" s="177"/>
      <c r="E66" s="177"/>
      <c r="F66" s="177"/>
      <c r="G66" s="249"/>
      <c r="H66" s="249"/>
      <c r="I66" s="299" t="s">
        <v>942</v>
      </c>
      <c r="J66" s="300" t="s">
        <v>1306</v>
      </c>
      <c r="K66" s="16" t="s">
        <v>1307</v>
      </c>
      <c r="L66" s="20">
        <f>+'[1]CONSOLIDADO'!$AK$332</f>
        <v>0.008960000000000001</v>
      </c>
      <c r="M66" s="315">
        <v>0</v>
      </c>
      <c r="N66" s="315">
        <v>0.5</v>
      </c>
      <c r="O66" s="14" t="s">
        <v>1400</v>
      </c>
      <c r="P66" s="14" t="s">
        <v>1801</v>
      </c>
      <c r="Q66" s="18"/>
      <c r="R66" s="203"/>
      <c r="S66" s="203"/>
      <c r="T66" s="203">
        <v>200000000</v>
      </c>
      <c r="U66" s="203"/>
      <c r="V66" s="203"/>
      <c r="W66" s="203"/>
      <c r="X66" s="203"/>
      <c r="Y66" s="203"/>
      <c r="Z66" s="203"/>
      <c r="AA66" s="302">
        <v>200000000</v>
      </c>
      <c r="AB66" s="172" t="s">
        <v>1362</v>
      </c>
      <c r="AC66" s="370"/>
    </row>
    <row r="67" spans="1:29" ht="56.25">
      <c r="A67" s="177"/>
      <c r="B67" s="177"/>
      <c r="C67" s="177"/>
      <c r="D67" s="177"/>
      <c r="E67" s="177"/>
      <c r="F67" s="177"/>
      <c r="G67" s="298" t="s">
        <v>116</v>
      </c>
      <c r="H67" s="298" t="s">
        <v>1468</v>
      </c>
      <c r="I67" s="299" t="s">
        <v>117</v>
      </c>
      <c r="J67" s="300" t="s">
        <v>117</v>
      </c>
      <c r="K67" s="16" t="s">
        <v>1308</v>
      </c>
      <c r="L67" s="449">
        <f>+'[1]CONSOLIDADO'!$AK$348</f>
        <v>0.00030000000000000003</v>
      </c>
      <c r="M67" s="9">
        <v>3</v>
      </c>
      <c r="N67" s="14">
        <v>0</v>
      </c>
      <c r="O67" s="14" t="s">
        <v>1365</v>
      </c>
      <c r="P67" s="14" t="s">
        <v>1821</v>
      </c>
      <c r="Q67" s="301"/>
      <c r="R67" s="301"/>
      <c r="S67" s="301"/>
      <c r="T67" s="301"/>
      <c r="U67" s="301"/>
      <c r="V67" s="301"/>
      <c r="W67" s="301"/>
      <c r="X67" s="301"/>
      <c r="Y67" s="301"/>
      <c r="Z67" s="301">
        <v>72523592.61</v>
      </c>
      <c r="AA67" s="18">
        <v>72523592.61</v>
      </c>
      <c r="AB67" s="172" t="s">
        <v>1364</v>
      </c>
      <c r="AC67" s="370"/>
    </row>
    <row r="68" spans="1:29" ht="78.75">
      <c r="A68" s="177"/>
      <c r="B68" s="177"/>
      <c r="C68" s="177"/>
      <c r="D68" s="177"/>
      <c r="E68" s="177"/>
      <c r="F68" s="177"/>
      <c r="G68" s="179"/>
      <c r="H68" s="179"/>
      <c r="I68" s="299" t="s">
        <v>1363</v>
      </c>
      <c r="J68" s="300" t="s">
        <v>118</v>
      </c>
      <c r="K68" s="20" t="s">
        <v>1309</v>
      </c>
      <c r="L68" s="449">
        <f>+'[1]CONSOLIDADO'!$AK$372</f>
        <v>0.0027</v>
      </c>
      <c r="M68" s="9">
        <v>0</v>
      </c>
      <c r="N68" s="315">
        <v>0.2</v>
      </c>
      <c r="O68" s="14" t="s">
        <v>1378</v>
      </c>
      <c r="P68" s="226" t="s">
        <v>1822</v>
      </c>
      <c r="Q68" s="301"/>
      <c r="R68" s="301"/>
      <c r="S68" s="301"/>
      <c r="T68" s="301">
        <v>250000000</v>
      </c>
      <c r="U68" s="301"/>
      <c r="V68" s="301"/>
      <c r="W68" s="301"/>
      <c r="X68" s="301"/>
      <c r="Y68" s="301"/>
      <c r="Z68" s="301"/>
      <c r="AA68" s="7">
        <v>250000000</v>
      </c>
      <c r="AB68" s="19" t="s">
        <v>1356</v>
      </c>
      <c r="AC68" s="370"/>
    </row>
    <row r="69" spans="1:29" ht="101.25">
      <c r="A69" s="179"/>
      <c r="B69" s="179"/>
      <c r="C69" s="179"/>
      <c r="D69" s="179"/>
      <c r="E69" s="179"/>
      <c r="F69" s="179"/>
      <c r="G69" s="300" t="s">
        <v>119</v>
      </c>
      <c r="H69" s="300" t="s">
        <v>1469</v>
      </c>
      <c r="I69" s="299" t="s">
        <v>85</v>
      </c>
      <c r="J69" s="300" t="s">
        <v>120</v>
      </c>
      <c r="K69" s="16" t="s">
        <v>1310</v>
      </c>
      <c r="L69" s="449">
        <f>+'[1]CONSOLIDADO'!$AK$391</f>
        <v>0.0292</v>
      </c>
      <c r="M69" s="17">
        <v>0</v>
      </c>
      <c r="N69" s="8">
        <v>64</v>
      </c>
      <c r="O69" s="14" t="s">
        <v>85</v>
      </c>
      <c r="P69" s="14" t="s">
        <v>1823</v>
      </c>
      <c r="Q69" s="7"/>
      <c r="R69" s="7"/>
      <c r="S69" s="7"/>
      <c r="T69" s="7"/>
      <c r="U69" s="7"/>
      <c r="V69" s="7"/>
      <c r="W69" s="7"/>
      <c r="X69" s="7"/>
      <c r="Y69" s="7"/>
      <c r="Z69" s="7"/>
      <c r="AA69" s="7">
        <v>0</v>
      </c>
      <c r="AB69" s="34" t="s">
        <v>1356</v>
      </c>
      <c r="AC69" s="370"/>
    </row>
    <row r="70" spans="1:29" ht="12.75">
      <c r="A70" s="42" t="s">
        <v>10</v>
      </c>
      <c r="B70" s="42"/>
      <c r="C70" s="41"/>
      <c r="D70" s="41"/>
      <c r="E70" s="41"/>
      <c r="F70" s="41"/>
      <c r="G70" s="42"/>
      <c r="H70" s="42"/>
      <c r="I70" s="43"/>
      <c r="J70" s="43"/>
      <c r="K70" s="43"/>
      <c r="L70" s="43"/>
      <c r="M70" s="43"/>
      <c r="N70" s="43"/>
      <c r="O70" s="107"/>
      <c r="P70" s="107"/>
      <c r="Q70" s="123"/>
      <c r="R70" s="123"/>
      <c r="S70" s="123"/>
      <c r="T70" s="123"/>
      <c r="U70" s="123"/>
      <c r="V70" s="123"/>
      <c r="W70" s="123"/>
      <c r="X70" s="123"/>
      <c r="Y70" s="123"/>
      <c r="Z70" s="123"/>
      <c r="AA70" s="123">
        <f>SUM(AA64:AA69)</f>
        <v>572523592.61</v>
      </c>
      <c r="AB70" s="125"/>
      <c r="AC70" s="125"/>
    </row>
    <row r="71" spans="1:29" ht="12.75">
      <c r="A71" s="174" t="s">
        <v>76</v>
      </c>
      <c r="B71" s="367"/>
      <c r="C71" s="150"/>
      <c r="D71" s="150"/>
      <c r="E71" s="151"/>
      <c r="F71" s="151"/>
      <c r="G71" s="152"/>
      <c r="H71" s="152"/>
      <c r="I71" s="153"/>
      <c r="J71" s="153"/>
      <c r="K71" s="153"/>
      <c r="L71" s="153"/>
      <c r="M71" s="153"/>
      <c r="N71" s="153"/>
      <c r="O71" s="154"/>
      <c r="P71" s="154"/>
      <c r="Q71" s="155"/>
      <c r="R71" s="155"/>
      <c r="S71" s="155"/>
      <c r="T71" s="155"/>
      <c r="U71" s="155"/>
      <c r="V71" s="155"/>
      <c r="W71" s="155"/>
      <c r="X71" s="155"/>
      <c r="Y71" s="155"/>
      <c r="Z71" s="155"/>
      <c r="AA71" s="155">
        <f>+AA70+AA63+AA49</f>
        <v>13166206749.25</v>
      </c>
      <c r="AB71" s="156"/>
      <c r="AC71" s="156"/>
    </row>
    <row r="72" spans="1:29" ht="12.75">
      <c r="A72" s="165" t="s">
        <v>78</v>
      </c>
      <c r="B72" s="165"/>
      <c r="C72" s="164"/>
      <c r="D72" s="164"/>
      <c r="E72" s="164"/>
      <c r="F72" s="164"/>
      <c r="G72" s="164"/>
      <c r="H72" s="164"/>
      <c r="I72" s="164"/>
      <c r="J72" s="166"/>
      <c r="K72" s="167"/>
      <c r="L72" s="167"/>
      <c r="M72" s="164"/>
      <c r="N72" s="168"/>
      <c r="O72" s="169"/>
      <c r="P72" s="169"/>
      <c r="Q72" s="181"/>
      <c r="R72" s="181"/>
      <c r="S72" s="181"/>
      <c r="T72" s="181"/>
      <c r="U72" s="181"/>
      <c r="V72" s="181"/>
      <c r="W72" s="181"/>
      <c r="X72" s="181"/>
      <c r="Y72" s="181"/>
      <c r="Z72" s="181"/>
      <c r="AA72" s="181">
        <f>+AA71</f>
        <v>13166206749.25</v>
      </c>
      <c r="AB72" s="164"/>
      <c r="AC72" s="164"/>
    </row>
    <row r="73" spans="1:29" ht="101.25">
      <c r="A73" s="248" t="s">
        <v>121</v>
      </c>
      <c r="B73" s="248">
        <v>3</v>
      </c>
      <c r="C73" s="248"/>
      <c r="D73" s="248"/>
      <c r="E73" s="248" t="s">
        <v>122</v>
      </c>
      <c r="F73" s="248" t="s">
        <v>1470</v>
      </c>
      <c r="G73" s="248" t="s">
        <v>123</v>
      </c>
      <c r="H73" s="248" t="s">
        <v>1471</v>
      </c>
      <c r="I73" s="135" t="s">
        <v>124</v>
      </c>
      <c r="J73" s="298" t="s">
        <v>125</v>
      </c>
      <c r="K73" s="298" t="s">
        <v>1311</v>
      </c>
      <c r="L73" s="454">
        <f>+'[1]CONSOLIDADO'!$AK$467</f>
        <v>0.05</v>
      </c>
      <c r="M73" s="503">
        <v>2</v>
      </c>
      <c r="N73" s="503">
        <v>3</v>
      </c>
      <c r="O73" s="14" t="s">
        <v>1375</v>
      </c>
      <c r="P73" s="14" t="s">
        <v>1824</v>
      </c>
      <c r="Q73" s="2"/>
      <c r="R73" s="2"/>
      <c r="S73" s="2"/>
      <c r="T73" s="2"/>
      <c r="U73" s="2">
        <v>100000000</v>
      </c>
      <c r="V73" s="2"/>
      <c r="W73" s="2"/>
      <c r="X73" s="2"/>
      <c r="Y73" s="2"/>
      <c r="Z73" s="2"/>
      <c r="AA73" s="7">
        <v>100000000</v>
      </c>
      <c r="AB73" s="34" t="s">
        <v>1349</v>
      </c>
      <c r="AC73" s="370"/>
    </row>
    <row r="74" spans="1:29" ht="135">
      <c r="A74" s="249"/>
      <c r="B74" s="249"/>
      <c r="C74" s="249"/>
      <c r="D74" s="249"/>
      <c r="E74" s="249"/>
      <c r="F74" s="249"/>
      <c r="G74" s="249"/>
      <c r="H74" s="252"/>
      <c r="I74" s="357" t="s">
        <v>985</v>
      </c>
      <c r="J74" s="179"/>
      <c r="K74" s="179"/>
      <c r="L74" s="179"/>
      <c r="M74" s="179"/>
      <c r="N74" s="179"/>
      <c r="O74" s="14" t="s">
        <v>1374</v>
      </c>
      <c r="P74" s="14" t="s">
        <v>1825</v>
      </c>
      <c r="Q74" s="301"/>
      <c r="R74" s="301"/>
      <c r="S74" s="301"/>
      <c r="T74" s="301">
        <v>1043460138</v>
      </c>
      <c r="U74" s="301"/>
      <c r="V74" s="301"/>
      <c r="W74" s="301"/>
      <c r="X74" s="301"/>
      <c r="Y74" s="301"/>
      <c r="Z74" s="301"/>
      <c r="AA74" s="7">
        <v>1043460138</v>
      </c>
      <c r="AB74" s="34" t="s">
        <v>1349</v>
      </c>
      <c r="AC74" s="370"/>
    </row>
    <row r="75" spans="1:29" ht="12.75">
      <c r="A75" s="42" t="s">
        <v>10</v>
      </c>
      <c r="B75" s="42"/>
      <c r="C75" s="25"/>
      <c r="D75" s="25"/>
      <c r="E75" s="25"/>
      <c r="F75" s="25"/>
      <c r="G75" s="23"/>
      <c r="H75" s="23"/>
      <c r="I75" s="25"/>
      <c r="J75" s="25"/>
      <c r="K75" s="27"/>
      <c r="L75" s="27"/>
      <c r="M75" s="27"/>
      <c r="N75" s="25"/>
      <c r="O75" s="25"/>
      <c r="P75" s="25"/>
      <c r="Q75" s="28"/>
      <c r="R75" s="28"/>
      <c r="S75" s="28"/>
      <c r="T75" s="28"/>
      <c r="U75" s="28"/>
      <c r="V75" s="28"/>
      <c r="W75" s="28"/>
      <c r="X75" s="28"/>
      <c r="Y75" s="28"/>
      <c r="Z75" s="28"/>
      <c r="AA75" s="28">
        <f>SUM(AA73:AA74)</f>
        <v>1143460138</v>
      </c>
      <c r="AB75" s="25"/>
      <c r="AC75" s="25"/>
    </row>
    <row r="76" spans="1:29" ht="78.75">
      <c r="A76" s="298" t="s">
        <v>121</v>
      </c>
      <c r="B76" s="298">
        <v>3</v>
      </c>
      <c r="C76" s="298"/>
      <c r="D76" s="298"/>
      <c r="E76" s="298" t="s">
        <v>122</v>
      </c>
      <c r="F76" s="298" t="s">
        <v>1470</v>
      </c>
      <c r="G76" s="298" t="s">
        <v>126</v>
      </c>
      <c r="H76" s="298" t="s">
        <v>1472</v>
      </c>
      <c r="I76" s="298" t="s">
        <v>127</v>
      </c>
      <c r="J76" s="300" t="s">
        <v>128</v>
      </c>
      <c r="K76" s="31" t="s">
        <v>1312</v>
      </c>
      <c r="L76" s="455">
        <f>+'[1]CONSOLIDADO'!$AK$474</f>
        <v>0.002</v>
      </c>
      <c r="M76" s="4">
        <v>0</v>
      </c>
      <c r="N76" s="14">
        <v>1</v>
      </c>
      <c r="O76" s="360" t="s">
        <v>127</v>
      </c>
      <c r="P76" s="360" t="s">
        <v>1826</v>
      </c>
      <c r="Q76" s="360"/>
      <c r="R76" s="360"/>
      <c r="S76" s="360"/>
      <c r="T76" s="360"/>
      <c r="U76" s="360"/>
      <c r="V76" s="360"/>
      <c r="W76" s="360"/>
      <c r="X76" s="360"/>
      <c r="Y76" s="360"/>
      <c r="Z76" s="360"/>
      <c r="AA76" s="267">
        <v>0</v>
      </c>
      <c r="AB76" s="298" t="s">
        <v>1369</v>
      </c>
      <c r="AC76" s="298"/>
    </row>
    <row r="77" spans="1:29" ht="45">
      <c r="A77" s="177"/>
      <c r="B77" s="177"/>
      <c r="C77" s="177"/>
      <c r="D77" s="177"/>
      <c r="E77" s="177"/>
      <c r="F77" s="177"/>
      <c r="G77" s="177"/>
      <c r="H77" s="177"/>
      <c r="I77" s="177"/>
      <c r="J77" s="300" t="s">
        <v>129</v>
      </c>
      <c r="K77" s="4" t="s">
        <v>1313</v>
      </c>
      <c r="L77" s="456">
        <f>+'[1]CONSOLIDADO'!$AK$478</f>
        <v>0.001</v>
      </c>
      <c r="M77" s="15">
        <v>0</v>
      </c>
      <c r="N77" s="14">
        <v>1</v>
      </c>
      <c r="O77" s="347"/>
      <c r="P77" s="347"/>
      <c r="Q77" s="347"/>
      <c r="R77" s="347"/>
      <c r="S77" s="347"/>
      <c r="T77" s="347"/>
      <c r="U77" s="347"/>
      <c r="V77" s="347"/>
      <c r="W77" s="347"/>
      <c r="X77" s="347"/>
      <c r="Y77" s="347"/>
      <c r="Z77" s="347"/>
      <c r="AA77" s="268"/>
      <c r="AB77" s="177"/>
      <c r="AC77" s="177"/>
    </row>
    <row r="78" spans="1:29" ht="45">
      <c r="A78" s="179"/>
      <c r="B78" s="179"/>
      <c r="C78" s="179"/>
      <c r="D78" s="179"/>
      <c r="E78" s="179"/>
      <c r="F78" s="179"/>
      <c r="G78" s="179"/>
      <c r="H78" s="179"/>
      <c r="I78" s="179"/>
      <c r="J78" s="300" t="s">
        <v>130</v>
      </c>
      <c r="K78" s="4" t="s">
        <v>1060</v>
      </c>
      <c r="L78" s="456">
        <f>+'[1]CONSOLIDADO'!$AK$480</f>
        <v>0.001</v>
      </c>
      <c r="M78" s="15">
        <v>0</v>
      </c>
      <c r="N78" s="14">
        <v>1</v>
      </c>
      <c r="O78" s="348"/>
      <c r="P78" s="348"/>
      <c r="Q78" s="348"/>
      <c r="R78" s="348"/>
      <c r="S78" s="348"/>
      <c r="T78" s="348"/>
      <c r="U78" s="348"/>
      <c r="V78" s="348"/>
      <c r="W78" s="348"/>
      <c r="X78" s="348"/>
      <c r="Y78" s="348"/>
      <c r="Z78" s="348"/>
      <c r="AA78" s="269"/>
      <c r="AB78" s="179"/>
      <c r="AC78" s="179"/>
    </row>
    <row r="79" spans="1:29" ht="12.75">
      <c r="A79" s="42" t="s">
        <v>10</v>
      </c>
      <c r="B79" s="42"/>
      <c r="C79" s="25"/>
      <c r="D79" s="25"/>
      <c r="E79" s="25"/>
      <c r="F79" s="25"/>
      <c r="G79" s="23"/>
      <c r="H79" s="23"/>
      <c r="I79" s="25"/>
      <c r="J79" s="25"/>
      <c r="K79" s="27"/>
      <c r="L79" s="27"/>
      <c r="M79" s="27"/>
      <c r="N79" s="25"/>
      <c r="O79" s="25"/>
      <c r="P79" s="25"/>
      <c r="Q79" s="28"/>
      <c r="R79" s="28"/>
      <c r="S79" s="28"/>
      <c r="T79" s="28"/>
      <c r="U79" s="28"/>
      <c r="V79" s="28"/>
      <c r="W79" s="28"/>
      <c r="X79" s="28"/>
      <c r="Y79" s="28"/>
      <c r="Z79" s="28"/>
      <c r="AA79" s="28">
        <f>SUM(AA76:AA78)</f>
        <v>0</v>
      </c>
      <c r="AB79" s="25"/>
      <c r="AC79" s="25"/>
    </row>
    <row r="80" spans="1:29" ht="78.75">
      <c r="A80" s="248" t="s">
        <v>121</v>
      </c>
      <c r="B80" s="248">
        <v>3</v>
      </c>
      <c r="C80" s="248"/>
      <c r="D80" s="248"/>
      <c r="E80" s="248" t="s">
        <v>122</v>
      </c>
      <c r="F80" s="248" t="s">
        <v>1473</v>
      </c>
      <c r="G80" s="248" t="s">
        <v>131</v>
      </c>
      <c r="H80" s="248" t="s">
        <v>1474</v>
      </c>
      <c r="I80" s="299" t="s">
        <v>132</v>
      </c>
      <c r="J80" s="248" t="s">
        <v>133</v>
      </c>
      <c r="K80" s="248" t="s">
        <v>1314</v>
      </c>
      <c r="L80" s="457">
        <f>+'[1]CONSOLIDADO'!$AK$484</f>
        <v>0.0076</v>
      </c>
      <c r="M80" s="502">
        <v>0</v>
      </c>
      <c r="N80" s="502">
        <v>400</v>
      </c>
      <c r="O80" s="360" t="s">
        <v>1370</v>
      </c>
      <c r="P80" s="360" t="s">
        <v>1827</v>
      </c>
      <c r="Q80" s="301"/>
      <c r="R80" s="301"/>
      <c r="S80" s="301"/>
      <c r="T80" s="301"/>
      <c r="U80" s="301">
        <v>448000000</v>
      </c>
      <c r="V80" s="301"/>
      <c r="W80" s="301"/>
      <c r="X80" s="301"/>
      <c r="Y80" s="301"/>
      <c r="Z80" s="301"/>
      <c r="AA80" s="7">
        <v>448000000</v>
      </c>
      <c r="AB80" s="34" t="s">
        <v>1349</v>
      </c>
      <c r="AC80" s="370"/>
    </row>
    <row r="81" spans="1:29" ht="67.5">
      <c r="A81" s="250"/>
      <c r="B81" s="250"/>
      <c r="C81" s="250"/>
      <c r="D81" s="250"/>
      <c r="E81" s="250"/>
      <c r="F81" s="250"/>
      <c r="G81" s="250"/>
      <c r="H81" s="316"/>
      <c r="I81" s="357" t="s">
        <v>1371</v>
      </c>
      <c r="J81" s="249"/>
      <c r="K81" s="249"/>
      <c r="L81" s="249"/>
      <c r="M81" s="249"/>
      <c r="N81" s="249"/>
      <c r="O81" s="348"/>
      <c r="P81" s="348"/>
      <c r="Q81" s="301"/>
      <c r="R81" s="301"/>
      <c r="S81" s="301"/>
      <c r="T81" s="301"/>
      <c r="U81" s="301">
        <v>500000000</v>
      </c>
      <c r="V81" s="301"/>
      <c r="W81" s="301"/>
      <c r="X81" s="301"/>
      <c r="Y81" s="301"/>
      <c r="Z81" s="301"/>
      <c r="AA81" s="7">
        <v>500000000</v>
      </c>
      <c r="AB81" s="34" t="s">
        <v>1349</v>
      </c>
      <c r="AC81" s="370"/>
    </row>
    <row r="82" spans="1:29" ht="90">
      <c r="A82" s="250"/>
      <c r="B82" s="250"/>
      <c r="C82" s="250"/>
      <c r="D82" s="250"/>
      <c r="E82" s="250"/>
      <c r="F82" s="250"/>
      <c r="G82" s="250"/>
      <c r="H82" s="316"/>
      <c r="I82" s="333" t="s">
        <v>134</v>
      </c>
      <c r="J82" s="300" t="s">
        <v>135</v>
      </c>
      <c r="K82" s="4" t="s">
        <v>1315</v>
      </c>
      <c r="L82" s="456">
        <f>+'[1]CONSOLIDADO'!$AK$482</f>
        <v>0.0055000000000000005</v>
      </c>
      <c r="M82" s="15">
        <v>597</v>
      </c>
      <c r="N82" s="14">
        <v>557</v>
      </c>
      <c r="O82" s="360" t="s">
        <v>1373</v>
      </c>
      <c r="P82" s="360" t="s">
        <v>1828</v>
      </c>
      <c r="Q82" s="302"/>
      <c r="R82" s="302">
        <v>250000000</v>
      </c>
      <c r="S82" s="302"/>
      <c r="T82" s="302"/>
      <c r="U82" s="302">
        <v>100000000</v>
      </c>
      <c r="V82" s="302"/>
      <c r="W82" s="302"/>
      <c r="X82" s="302"/>
      <c r="Y82" s="302"/>
      <c r="Z82" s="302"/>
      <c r="AA82" s="302">
        <v>350000000</v>
      </c>
      <c r="AB82" s="302" t="s">
        <v>1349</v>
      </c>
      <c r="AC82" s="302"/>
    </row>
    <row r="83" spans="1:29" ht="78.75">
      <c r="A83" s="250"/>
      <c r="B83" s="250"/>
      <c r="C83" s="250"/>
      <c r="D83" s="250"/>
      <c r="E83" s="250"/>
      <c r="F83" s="250"/>
      <c r="G83" s="250"/>
      <c r="H83" s="316"/>
      <c r="I83" s="287"/>
      <c r="J83" s="300" t="s">
        <v>136</v>
      </c>
      <c r="K83" s="4" t="s">
        <v>1316</v>
      </c>
      <c r="L83" s="456">
        <f>+'[1]CONSOLIDADO'!$AK$487</f>
        <v>0.016800000000000002</v>
      </c>
      <c r="M83" s="15">
        <v>0</v>
      </c>
      <c r="N83" s="14">
        <v>0</v>
      </c>
      <c r="O83" s="347"/>
      <c r="P83" s="347"/>
      <c r="Q83" s="293"/>
      <c r="R83" s="293"/>
      <c r="S83" s="293"/>
      <c r="T83" s="293"/>
      <c r="U83" s="293"/>
      <c r="V83" s="293"/>
      <c r="W83" s="293"/>
      <c r="X83" s="293"/>
      <c r="Y83" s="293"/>
      <c r="Z83" s="293"/>
      <c r="AA83" s="293"/>
      <c r="AB83" s="293"/>
      <c r="AC83" s="293"/>
    </row>
    <row r="84" spans="1:29" ht="56.25">
      <c r="A84" s="250"/>
      <c r="B84" s="250"/>
      <c r="C84" s="250"/>
      <c r="D84" s="250"/>
      <c r="E84" s="250"/>
      <c r="F84" s="250"/>
      <c r="G84" s="250"/>
      <c r="H84" s="316"/>
      <c r="I84" s="357"/>
      <c r="J84" s="300" t="s">
        <v>137</v>
      </c>
      <c r="K84" s="4" t="s">
        <v>1317</v>
      </c>
      <c r="L84" s="456">
        <f>+'[1]CONSOLIDADO'!$AK$488</f>
        <v>0.0006000000000000001</v>
      </c>
      <c r="M84" s="15">
        <v>0</v>
      </c>
      <c r="N84" s="14">
        <v>2</v>
      </c>
      <c r="O84" s="348"/>
      <c r="P84" s="348"/>
      <c r="Q84" s="294"/>
      <c r="R84" s="294"/>
      <c r="S84" s="294"/>
      <c r="T84" s="294"/>
      <c r="U84" s="294"/>
      <c r="V84" s="294"/>
      <c r="W84" s="294"/>
      <c r="X84" s="294"/>
      <c r="Y84" s="294"/>
      <c r="Z84" s="294"/>
      <c r="AA84" s="294"/>
      <c r="AB84" s="294"/>
      <c r="AC84" s="294"/>
    </row>
    <row r="85" spans="1:29" ht="12.75">
      <c r="A85" s="42" t="s">
        <v>10</v>
      </c>
      <c r="B85" s="42"/>
      <c r="C85" s="25"/>
      <c r="D85" s="25"/>
      <c r="E85" s="25"/>
      <c r="F85" s="25"/>
      <c r="G85" s="23"/>
      <c r="H85" s="23"/>
      <c r="I85" s="25"/>
      <c r="J85" s="25"/>
      <c r="K85" s="27"/>
      <c r="L85" s="27"/>
      <c r="M85" s="27"/>
      <c r="N85" s="25"/>
      <c r="O85" s="25"/>
      <c r="P85" s="25"/>
      <c r="Q85" s="28"/>
      <c r="R85" s="28"/>
      <c r="S85" s="28"/>
      <c r="T85" s="28"/>
      <c r="U85" s="28"/>
      <c r="V85" s="28"/>
      <c r="W85" s="28"/>
      <c r="X85" s="28"/>
      <c r="Y85" s="28"/>
      <c r="Z85" s="28"/>
      <c r="AA85" s="28">
        <f>SUM(AA80:AA84)</f>
        <v>1298000000</v>
      </c>
      <c r="AB85" s="25"/>
      <c r="AC85" s="25"/>
    </row>
    <row r="86" spans="1:29" ht="78.75">
      <c r="A86" s="248" t="s">
        <v>121</v>
      </c>
      <c r="B86" s="248">
        <v>3</v>
      </c>
      <c r="C86" s="248"/>
      <c r="D86" s="248"/>
      <c r="E86" s="248" t="s">
        <v>122</v>
      </c>
      <c r="F86" s="248" t="s">
        <v>1470</v>
      </c>
      <c r="G86" s="248" t="s">
        <v>138</v>
      </c>
      <c r="H86" s="248" t="s">
        <v>1475</v>
      </c>
      <c r="I86" s="298" t="s">
        <v>139</v>
      </c>
      <c r="J86" s="300" t="s">
        <v>140</v>
      </c>
      <c r="K86" s="4" t="s">
        <v>1318</v>
      </c>
      <c r="L86" s="4">
        <f>+'[1]CONSOLIDADO'!$AK$490</f>
        <v>0.0727</v>
      </c>
      <c r="M86" s="15">
        <v>1</v>
      </c>
      <c r="N86" s="14">
        <v>4</v>
      </c>
      <c r="O86" s="14" t="s">
        <v>1829</v>
      </c>
      <c r="P86" s="14" t="s">
        <v>1830</v>
      </c>
      <c r="Q86" s="302"/>
      <c r="R86" s="302">
        <v>100000000</v>
      </c>
      <c r="S86" s="302"/>
      <c r="T86" s="302"/>
      <c r="U86" s="302">
        <v>100000000</v>
      </c>
      <c r="V86" s="302"/>
      <c r="W86" s="302"/>
      <c r="X86" s="302"/>
      <c r="Y86" s="302"/>
      <c r="Z86" s="302"/>
      <c r="AA86" s="302">
        <v>200000000</v>
      </c>
      <c r="AB86" s="302" t="s">
        <v>1348</v>
      </c>
      <c r="AC86" s="302"/>
    </row>
    <row r="87" spans="1:29" ht="67.5">
      <c r="A87" s="249"/>
      <c r="B87" s="249"/>
      <c r="C87" s="249"/>
      <c r="D87" s="249"/>
      <c r="E87" s="249"/>
      <c r="F87" s="249"/>
      <c r="G87" s="249"/>
      <c r="H87" s="249"/>
      <c r="I87" s="179"/>
      <c r="J87" s="300" t="s">
        <v>141</v>
      </c>
      <c r="K87" s="4" t="s">
        <v>1319</v>
      </c>
      <c r="L87" s="456">
        <f>+'[1]CONSOLIDADO'!$AK$491</f>
        <v>0.0212</v>
      </c>
      <c r="M87" s="15">
        <v>0</v>
      </c>
      <c r="N87" s="14">
        <v>3</v>
      </c>
      <c r="O87" s="14" t="s">
        <v>1358</v>
      </c>
      <c r="P87" s="14" t="s">
        <v>1558</v>
      </c>
      <c r="Q87" s="294"/>
      <c r="R87" s="294"/>
      <c r="S87" s="294"/>
      <c r="T87" s="294"/>
      <c r="U87" s="294"/>
      <c r="V87" s="294"/>
      <c r="W87" s="294"/>
      <c r="X87" s="294"/>
      <c r="Y87" s="294"/>
      <c r="Z87" s="294"/>
      <c r="AA87" s="294"/>
      <c r="AB87" s="294"/>
      <c r="AC87" s="294"/>
    </row>
    <row r="88" spans="1:29" ht="12.75">
      <c r="A88" s="42" t="s">
        <v>10</v>
      </c>
      <c r="B88" s="42"/>
      <c r="C88" s="25"/>
      <c r="D88" s="25"/>
      <c r="E88" s="25"/>
      <c r="F88" s="25"/>
      <c r="G88" s="23"/>
      <c r="H88" s="23"/>
      <c r="I88" s="25"/>
      <c r="J88" s="25"/>
      <c r="K88" s="27"/>
      <c r="L88" s="27"/>
      <c r="M88" s="27"/>
      <c r="N88" s="25"/>
      <c r="O88" s="25"/>
      <c r="P88" s="25"/>
      <c r="Q88" s="28"/>
      <c r="R88" s="28"/>
      <c r="S88" s="28"/>
      <c r="T88" s="28"/>
      <c r="U88" s="28"/>
      <c r="V88" s="28"/>
      <c r="W88" s="28"/>
      <c r="X88" s="28"/>
      <c r="Y88" s="28"/>
      <c r="Z88" s="28"/>
      <c r="AA88" s="28">
        <f>+AA86</f>
        <v>200000000</v>
      </c>
      <c r="AB88" s="25"/>
      <c r="AC88" s="25"/>
    </row>
    <row r="89" spans="1:29" ht="78.75">
      <c r="A89" s="333" t="s">
        <v>121</v>
      </c>
      <c r="B89" s="333">
        <v>3</v>
      </c>
      <c r="C89" s="333"/>
      <c r="D89" s="333"/>
      <c r="E89" s="333" t="s">
        <v>122</v>
      </c>
      <c r="F89" s="333" t="s">
        <v>1473</v>
      </c>
      <c r="G89" s="333" t="s">
        <v>142</v>
      </c>
      <c r="H89" s="333" t="s">
        <v>1476</v>
      </c>
      <c r="I89" s="333" t="s">
        <v>143</v>
      </c>
      <c r="J89" s="300" t="s">
        <v>144</v>
      </c>
      <c r="K89" s="4" t="s">
        <v>1320</v>
      </c>
      <c r="L89" s="456">
        <f>+'[1]CONSOLIDADO'!$AK$512</f>
        <v>0.0045</v>
      </c>
      <c r="M89" s="15" t="s">
        <v>1203</v>
      </c>
      <c r="N89" s="14">
        <v>200</v>
      </c>
      <c r="O89" s="14" t="s">
        <v>1359</v>
      </c>
      <c r="P89" s="14" t="s">
        <v>1558</v>
      </c>
      <c r="Q89" s="302"/>
      <c r="R89" s="302">
        <v>422629512</v>
      </c>
      <c r="S89" s="302"/>
      <c r="T89" s="302"/>
      <c r="U89" s="302"/>
      <c r="V89" s="302"/>
      <c r="W89" s="302"/>
      <c r="X89" s="302"/>
      <c r="Y89" s="302"/>
      <c r="Z89" s="302"/>
      <c r="AA89" s="302">
        <v>422629512</v>
      </c>
      <c r="AB89" s="302" t="s">
        <v>1348</v>
      </c>
      <c r="AC89" s="302"/>
    </row>
    <row r="90" spans="1:29" ht="45">
      <c r="A90" s="287"/>
      <c r="B90" s="287"/>
      <c r="C90" s="287"/>
      <c r="D90" s="287"/>
      <c r="E90" s="287"/>
      <c r="F90" s="287"/>
      <c r="G90" s="287"/>
      <c r="H90" s="287"/>
      <c r="I90" s="287"/>
      <c r="J90" s="300" t="s">
        <v>145</v>
      </c>
      <c r="K90" s="4" t="s">
        <v>1321</v>
      </c>
      <c r="L90" s="456">
        <f>+'[1]CONSOLIDADO'!$AK$513</f>
        <v>0.0015</v>
      </c>
      <c r="M90" s="15">
        <v>0</v>
      </c>
      <c r="N90" s="14">
        <v>1</v>
      </c>
      <c r="O90" s="360" t="s">
        <v>1360</v>
      </c>
      <c r="P90" s="360" t="s">
        <v>1828</v>
      </c>
      <c r="Q90" s="293"/>
      <c r="R90" s="293"/>
      <c r="S90" s="293"/>
      <c r="T90" s="293"/>
      <c r="U90" s="293"/>
      <c r="V90" s="293"/>
      <c r="W90" s="293"/>
      <c r="X90" s="293"/>
      <c r="Y90" s="293"/>
      <c r="Z90" s="293"/>
      <c r="AA90" s="293"/>
      <c r="AB90" s="293"/>
      <c r="AC90" s="293"/>
    </row>
    <row r="91" spans="1:29" ht="33.75">
      <c r="A91" s="287"/>
      <c r="B91" s="287"/>
      <c r="C91" s="287"/>
      <c r="D91" s="287"/>
      <c r="E91" s="287"/>
      <c r="F91" s="287"/>
      <c r="G91" s="287"/>
      <c r="H91" s="287"/>
      <c r="I91" s="287"/>
      <c r="J91" s="300" t="s">
        <v>146</v>
      </c>
      <c r="K91" s="4" t="s">
        <v>1322</v>
      </c>
      <c r="L91" s="456">
        <f>+'[1]CONSOLIDADO'!$AK$514</f>
        <v>0.0005</v>
      </c>
      <c r="M91" s="15">
        <v>0</v>
      </c>
      <c r="N91" s="14">
        <v>1</v>
      </c>
      <c r="O91" s="347"/>
      <c r="P91" s="358"/>
      <c r="Q91" s="293"/>
      <c r="R91" s="293"/>
      <c r="S91" s="293"/>
      <c r="T91" s="293"/>
      <c r="U91" s="293"/>
      <c r="V91" s="293"/>
      <c r="W91" s="293"/>
      <c r="X91" s="293"/>
      <c r="Y91" s="293"/>
      <c r="Z91" s="293"/>
      <c r="AA91" s="293"/>
      <c r="AB91" s="293"/>
      <c r="AC91" s="293"/>
    </row>
    <row r="92" spans="1:29" ht="56.25">
      <c r="A92" s="287"/>
      <c r="B92" s="287"/>
      <c r="C92" s="287"/>
      <c r="D92" s="287"/>
      <c r="E92" s="287"/>
      <c r="F92" s="287"/>
      <c r="G92" s="287"/>
      <c r="H92" s="287"/>
      <c r="I92" s="287"/>
      <c r="J92" s="300" t="s">
        <v>147</v>
      </c>
      <c r="K92" s="4" t="s">
        <v>1323</v>
      </c>
      <c r="L92" s="456">
        <f>+'[1]CONSOLIDADO'!$AK$517</f>
        <v>0.0005</v>
      </c>
      <c r="M92" s="15" t="s">
        <v>1203</v>
      </c>
      <c r="N92" s="14">
        <v>1</v>
      </c>
      <c r="O92" s="347"/>
      <c r="P92" s="358"/>
      <c r="Q92" s="293"/>
      <c r="R92" s="293"/>
      <c r="S92" s="293"/>
      <c r="T92" s="293"/>
      <c r="U92" s="293"/>
      <c r="V92" s="293"/>
      <c r="W92" s="293"/>
      <c r="X92" s="293"/>
      <c r="Y92" s="293"/>
      <c r="Z92" s="293"/>
      <c r="AA92" s="293"/>
      <c r="AB92" s="293"/>
      <c r="AC92" s="293"/>
    </row>
    <row r="93" spans="1:29" ht="67.5">
      <c r="A93" s="357"/>
      <c r="B93" s="357"/>
      <c r="C93" s="357"/>
      <c r="D93" s="357"/>
      <c r="E93" s="357"/>
      <c r="F93" s="357"/>
      <c r="G93" s="357"/>
      <c r="H93" s="357"/>
      <c r="I93" s="357"/>
      <c r="J93" s="300" t="s">
        <v>148</v>
      </c>
      <c r="K93" s="4" t="s">
        <v>1324</v>
      </c>
      <c r="L93" s="456">
        <f>+'[1]CONSOLIDADO'!$AK$518</f>
        <v>0.002</v>
      </c>
      <c r="M93" s="15" t="s">
        <v>1203</v>
      </c>
      <c r="N93" s="315">
        <v>0.5</v>
      </c>
      <c r="O93" s="348"/>
      <c r="P93" s="229"/>
      <c r="Q93" s="294"/>
      <c r="R93" s="294"/>
      <c r="S93" s="294"/>
      <c r="T93" s="294"/>
      <c r="U93" s="294"/>
      <c r="V93" s="294"/>
      <c r="W93" s="294"/>
      <c r="X93" s="294"/>
      <c r="Y93" s="294"/>
      <c r="Z93" s="294"/>
      <c r="AA93" s="294"/>
      <c r="AB93" s="294"/>
      <c r="AC93" s="294"/>
    </row>
    <row r="94" spans="1:29" ht="12.75">
      <c r="A94" s="42" t="s">
        <v>10</v>
      </c>
      <c r="B94" s="42"/>
      <c r="C94" s="25"/>
      <c r="D94" s="25"/>
      <c r="E94" s="25"/>
      <c r="F94" s="25"/>
      <c r="G94" s="23"/>
      <c r="H94" s="23"/>
      <c r="I94" s="25"/>
      <c r="J94" s="25"/>
      <c r="K94" s="27"/>
      <c r="L94" s="27"/>
      <c r="M94" s="27"/>
      <c r="N94" s="25"/>
      <c r="O94" s="25"/>
      <c r="P94" s="25"/>
      <c r="Q94" s="28"/>
      <c r="R94" s="28"/>
      <c r="S94" s="28"/>
      <c r="T94" s="28"/>
      <c r="U94" s="28"/>
      <c r="V94" s="28"/>
      <c r="W94" s="28"/>
      <c r="X94" s="28"/>
      <c r="Y94" s="28"/>
      <c r="Z94" s="28"/>
      <c r="AA94" s="28">
        <f>SUM(AA89:AA93)</f>
        <v>422629512</v>
      </c>
      <c r="AB94" s="25"/>
      <c r="AC94" s="25"/>
    </row>
    <row r="95" spans="1:29" ht="12.75">
      <c r="A95" s="174" t="s">
        <v>76</v>
      </c>
      <c r="B95" s="367"/>
      <c r="C95" s="150"/>
      <c r="D95" s="150"/>
      <c r="E95" s="151"/>
      <c r="F95" s="151"/>
      <c r="G95" s="152"/>
      <c r="H95" s="152"/>
      <c r="I95" s="153"/>
      <c r="J95" s="153"/>
      <c r="K95" s="153"/>
      <c r="L95" s="153"/>
      <c r="M95" s="153"/>
      <c r="N95" s="153"/>
      <c r="O95" s="154"/>
      <c r="P95" s="154"/>
      <c r="Q95" s="155"/>
      <c r="R95" s="155"/>
      <c r="S95" s="155"/>
      <c r="T95" s="155"/>
      <c r="U95" s="155"/>
      <c r="V95" s="155"/>
      <c r="W95" s="155"/>
      <c r="X95" s="155"/>
      <c r="Y95" s="155"/>
      <c r="Z95" s="155"/>
      <c r="AA95" s="155">
        <f>+AA94+AA88+AA85+AA79+AA75</f>
        <v>3064089650</v>
      </c>
      <c r="AB95" s="156"/>
      <c r="AC95" s="156"/>
    </row>
    <row r="96" spans="1:29" ht="12.75">
      <c r="A96" s="165" t="s">
        <v>78</v>
      </c>
      <c r="B96" s="165"/>
      <c r="C96" s="164"/>
      <c r="D96" s="164"/>
      <c r="E96" s="164"/>
      <c r="F96" s="164"/>
      <c r="G96" s="164"/>
      <c r="H96" s="164"/>
      <c r="I96" s="164"/>
      <c r="J96" s="166"/>
      <c r="K96" s="167"/>
      <c r="L96" s="167"/>
      <c r="M96" s="164"/>
      <c r="N96" s="168"/>
      <c r="O96" s="169"/>
      <c r="P96" s="169"/>
      <c r="Q96" s="181"/>
      <c r="R96" s="181"/>
      <c r="S96" s="181"/>
      <c r="T96" s="181"/>
      <c r="U96" s="181"/>
      <c r="V96" s="181"/>
      <c r="W96" s="181"/>
      <c r="X96" s="181"/>
      <c r="Y96" s="181"/>
      <c r="Z96" s="181"/>
      <c r="AA96" s="181">
        <f>+AA95</f>
        <v>3064089650</v>
      </c>
      <c r="AB96" s="164"/>
      <c r="AC96" s="164"/>
    </row>
    <row r="97" spans="1:29" ht="67.5">
      <c r="A97" s="298" t="s">
        <v>149</v>
      </c>
      <c r="B97" s="298">
        <v>4</v>
      </c>
      <c r="C97" s="298"/>
      <c r="D97" s="298"/>
      <c r="E97" s="298" t="s">
        <v>150</v>
      </c>
      <c r="F97" s="298" t="s">
        <v>1452</v>
      </c>
      <c r="G97" s="298" t="s">
        <v>151</v>
      </c>
      <c r="H97" s="333" t="s">
        <v>1477</v>
      </c>
      <c r="I97" s="298" t="s">
        <v>152</v>
      </c>
      <c r="J97" s="4" t="s">
        <v>153</v>
      </c>
      <c r="K97" s="4" t="s">
        <v>712</v>
      </c>
      <c r="L97" s="451">
        <f>+'[1]CONSOLIDADO'!$AK$544</f>
        <v>0.011899999999999999</v>
      </c>
      <c r="M97" s="15">
        <v>0</v>
      </c>
      <c r="N97" s="9">
        <v>1</v>
      </c>
      <c r="O97" s="135" t="s">
        <v>1382</v>
      </c>
      <c r="P97" s="9" t="s">
        <v>1831</v>
      </c>
      <c r="Q97" s="302"/>
      <c r="R97" s="302">
        <v>275000000</v>
      </c>
      <c r="S97" s="302"/>
      <c r="T97" s="302"/>
      <c r="U97" s="302"/>
      <c r="V97" s="302"/>
      <c r="W97" s="302"/>
      <c r="X97" s="302"/>
      <c r="Y97" s="302"/>
      <c r="Z97" s="302"/>
      <c r="AA97" s="302">
        <v>275000000</v>
      </c>
      <c r="AB97" s="302" t="s">
        <v>1372</v>
      </c>
      <c r="AC97" s="302"/>
    </row>
    <row r="98" spans="1:29" ht="67.5">
      <c r="A98" s="177"/>
      <c r="B98" s="177"/>
      <c r="C98" s="177"/>
      <c r="D98" s="177"/>
      <c r="E98" s="177"/>
      <c r="F98" s="177"/>
      <c r="G98" s="177"/>
      <c r="H98" s="287"/>
      <c r="I98" s="177"/>
      <c r="J98" s="4" t="s">
        <v>154</v>
      </c>
      <c r="K98" s="4" t="s">
        <v>1325</v>
      </c>
      <c r="L98" s="451">
        <f>+'[1]CONSOLIDADO'!$AK$546</f>
        <v>0.0052</v>
      </c>
      <c r="M98" s="15">
        <v>0</v>
      </c>
      <c r="N98" s="9">
        <v>2</v>
      </c>
      <c r="O98" s="9" t="s">
        <v>1383</v>
      </c>
      <c r="P98" s="9" t="s">
        <v>1832</v>
      </c>
      <c r="Q98" s="293"/>
      <c r="R98" s="293"/>
      <c r="S98" s="293"/>
      <c r="T98" s="293"/>
      <c r="U98" s="293"/>
      <c r="V98" s="293"/>
      <c r="W98" s="293"/>
      <c r="X98" s="293"/>
      <c r="Y98" s="293"/>
      <c r="Z98" s="293"/>
      <c r="AA98" s="293"/>
      <c r="AB98" s="293"/>
      <c r="AC98" s="293"/>
    </row>
    <row r="99" spans="1:29" ht="56.25">
      <c r="A99" s="177"/>
      <c r="B99" s="177"/>
      <c r="C99" s="177"/>
      <c r="D99" s="177"/>
      <c r="E99" s="177"/>
      <c r="F99" s="177"/>
      <c r="G99" s="177"/>
      <c r="H99" s="287"/>
      <c r="I99" s="177"/>
      <c r="J99" s="4" t="s">
        <v>155</v>
      </c>
      <c r="K99" s="4" t="s">
        <v>1326</v>
      </c>
      <c r="L99" s="4">
        <f>+'[1]CONSOLIDADO'!$AK$547</f>
        <v>0.0014500000000000001</v>
      </c>
      <c r="M99" s="15" t="s">
        <v>1203</v>
      </c>
      <c r="N99" s="9">
        <v>1</v>
      </c>
      <c r="O99" s="9" t="s">
        <v>1384</v>
      </c>
      <c r="P99" s="9" t="s">
        <v>1833</v>
      </c>
      <c r="Q99" s="293"/>
      <c r="R99" s="293"/>
      <c r="S99" s="293"/>
      <c r="T99" s="293"/>
      <c r="U99" s="293"/>
      <c r="V99" s="293"/>
      <c r="W99" s="293"/>
      <c r="X99" s="293"/>
      <c r="Y99" s="293"/>
      <c r="Z99" s="293"/>
      <c r="AA99" s="293"/>
      <c r="AB99" s="293"/>
      <c r="AC99" s="293"/>
    </row>
    <row r="100" spans="1:29" ht="45">
      <c r="A100" s="177"/>
      <c r="B100" s="177"/>
      <c r="C100" s="177"/>
      <c r="D100" s="177"/>
      <c r="E100" s="177"/>
      <c r="F100" s="177"/>
      <c r="G100" s="177"/>
      <c r="H100" s="287"/>
      <c r="I100" s="177"/>
      <c r="J100" s="4" t="s">
        <v>156</v>
      </c>
      <c r="K100" s="4" t="s">
        <v>1327</v>
      </c>
      <c r="L100" s="451">
        <f>+'[1]CONSOLIDADO'!$AK$548</f>
        <v>0.006850000000000001</v>
      </c>
      <c r="M100" s="15" t="s">
        <v>1203</v>
      </c>
      <c r="N100" s="9">
        <v>2</v>
      </c>
      <c r="O100" s="298" t="s">
        <v>1385</v>
      </c>
      <c r="P100" s="9" t="s">
        <v>1833</v>
      </c>
      <c r="Q100" s="293"/>
      <c r="R100" s="293"/>
      <c r="S100" s="293"/>
      <c r="T100" s="293"/>
      <c r="U100" s="293"/>
      <c r="V100" s="293"/>
      <c r="W100" s="293"/>
      <c r="X100" s="293"/>
      <c r="Y100" s="293"/>
      <c r="Z100" s="293"/>
      <c r="AA100" s="293"/>
      <c r="AB100" s="293"/>
      <c r="AC100" s="293"/>
    </row>
    <row r="101" spans="1:29" ht="33.75">
      <c r="A101" s="179"/>
      <c r="B101" s="179"/>
      <c r="C101" s="101"/>
      <c r="D101" s="101"/>
      <c r="E101" s="101"/>
      <c r="F101" s="101"/>
      <c r="G101" s="101"/>
      <c r="H101" s="368"/>
      <c r="I101" s="101"/>
      <c r="J101" s="4" t="s">
        <v>157</v>
      </c>
      <c r="K101" s="4" t="s">
        <v>1328</v>
      </c>
      <c r="L101" s="451">
        <f>+'[1]CONSOLIDADO'!$AK$549</f>
        <v>0.0052</v>
      </c>
      <c r="M101" s="15" t="s">
        <v>1203</v>
      </c>
      <c r="N101" s="9">
        <v>1</v>
      </c>
      <c r="O101" s="179"/>
      <c r="P101" s="179"/>
      <c r="Q101" s="294"/>
      <c r="R101" s="294"/>
      <c r="S101" s="294"/>
      <c r="T101" s="294"/>
      <c r="U101" s="294"/>
      <c r="V101" s="294"/>
      <c r="W101" s="294"/>
      <c r="X101" s="294"/>
      <c r="Y101" s="294"/>
      <c r="Z101" s="294"/>
      <c r="AA101" s="294"/>
      <c r="AB101" s="294"/>
      <c r="AC101" s="294"/>
    </row>
    <row r="102" spans="1:29" ht="12.75">
      <c r="A102" s="42" t="s">
        <v>10</v>
      </c>
      <c r="B102" s="42"/>
      <c r="C102" s="25"/>
      <c r="D102" s="25"/>
      <c r="E102" s="25"/>
      <c r="F102" s="25"/>
      <c r="G102" s="23"/>
      <c r="H102" s="23"/>
      <c r="I102" s="25"/>
      <c r="J102" s="25"/>
      <c r="K102" s="27"/>
      <c r="L102" s="27"/>
      <c r="M102" s="27"/>
      <c r="N102" s="25"/>
      <c r="O102" s="25"/>
      <c r="P102" s="25"/>
      <c r="Q102" s="28"/>
      <c r="R102" s="28"/>
      <c r="S102" s="28"/>
      <c r="T102" s="28"/>
      <c r="U102" s="28"/>
      <c r="V102" s="28"/>
      <c r="W102" s="28"/>
      <c r="X102" s="28"/>
      <c r="Y102" s="28"/>
      <c r="Z102" s="28"/>
      <c r="AA102" s="28">
        <f>+AA97</f>
        <v>275000000</v>
      </c>
      <c r="AB102" s="25"/>
      <c r="AC102" s="25"/>
    </row>
    <row r="103" spans="1:29" ht="12.75">
      <c r="A103" s="174" t="s">
        <v>76</v>
      </c>
      <c r="B103" s="367"/>
      <c r="C103" s="150"/>
      <c r="D103" s="150"/>
      <c r="E103" s="151"/>
      <c r="F103" s="151"/>
      <c r="G103" s="152"/>
      <c r="H103" s="152"/>
      <c r="I103" s="153"/>
      <c r="J103" s="153"/>
      <c r="K103" s="153"/>
      <c r="L103" s="153"/>
      <c r="M103" s="153"/>
      <c r="N103" s="153"/>
      <c r="O103" s="154"/>
      <c r="P103" s="154"/>
      <c r="Q103" s="155"/>
      <c r="R103" s="155"/>
      <c r="S103" s="155"/>
      <c r="T103" s="155"/>
      <c r="U103" s="155"/>
      <c r="V103" s="155"/>
      <c r="W103" s="155"/>
      <c r="X103" s="155"/>
      <c r="Y103" s="155"/>
      <c r="Z103" s="155"/>
      <c r="AA103" s="155">
        <f>+AA102</f>
        <v>275000000</v>
      </c>
      <c r="AB103" s="156"/>
      <c r="AC103" s="156"/>
    </row>
    <row r="104" spans="1:29" ht="12.75">
      <c r="A104" s="190" t="s">
        <v>78</v>
      </c>
      <c r="B104" s="190"/>
      <c r="C104" s="191"/>
      <c r="D104" s="191"/>
      <c r="E104" s="191"/>
      <c r="F104" s="191"/>
      <c r="G104" s="191"/>
      <c r="H104" s="191"/>
      <c r="I104" s="191"/>
      <c r="J104" s="192"/>
      <c r="K104" s="193"/>
      <c r="L104" s="193"/>
      <c r="M104" s="191"/>
      <c r="N104" s="194"/>
      <c r="O104" s="195"/>
      <c r="P104" s="195"/>
      <c r="Q104" s="196"/>
      <c r="R104" s="196"/>
      <c r="S104" s="196"/>
      <c r="T104" s="196"/>
      <c r="U104" s="196"/>
      <c r="V104" s="196"/>
      <c r="W104" s="196"/>
      <c r="X104" s="196"/>
      <c r="Y104" s="196"/>
      <c r="Z104" s="196"/>
      <c r="AA104" s="196">
        <f>+AA103</f>
        <v>275000000</v>
      </c>
      <c r="AB104" s="191"/>
      <c r="AC104" s="191"/>
    </row>
    <row r="105" spans="1:29" ht="12.75">
      <c r="A105" s="439" t="s">
        <v>1429</v>
      </c>
      <c r="B105" s="438"/>
      <c r="C105" s="438"/>
      <c r="D105" s="438"/>
      <c r="E105" s="438"/>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40">
        <f>+AA104+AA96+AA72+AA39+AA23</f>
        <v>22775446146.25</v>
      </c>
      <c r="AB105" s="438"/>
      <c r="AC105" s="438"/>
    </row>
    <row r="106" spans="1:29" ht="56.25">
      <c r="A106" s="253" t="s">
        <v>48</v>
      </c>
      <c r="B106" s="253">
        <v>1</v>
      </c>
      <c r="C106" s="253"/>
      <c r="D106" s="253"/>
      <c r="E106" s="253" t="s">
        <v>163</v>
      </c>
      <c r="F106" s="253" t="s">
        <v>1478</v>
      </c>
      <c r="G106" s="253" t="s">
        <v>164</v>
      </c>
      <c r="H106" s="253" t="s">
        <v>1479</v>
      </c>
      <c r="I106" s="130" t="s">
        <v>165</v>
      </c>
      <c r="J106" s="253" t="s">
        <v>166</v>
      </c>
      <c r="K106" s="343">
        <f>+'[1]CONSOLIDADO'!$AK$66</f>
        <v>0.07454</v>
      </c>
      <c r="L106" s="253" t="s">
        <v>1143</v>
      </c>
      <c r="M106" s="304">
        <v>590</v>
      </c>
      <c r="N106" s="304">
        <v>632</v>
      </c>
      <c r="O106" s="59" t="s">
        <v>1154</v>
      </c>
      <c r="P106" s="62" t="s">
        <v>1774</v>
      </c>
      <c r="Q106" s="60"/>
      <c r="R106" s="60"/>
      <c r="S106" s="60"/>
      <c r="T106" s="60"/>
      <c r="U106" s="60"/>
      <c r="V106" s="60"/>
      <c r="W106" s="60"/>
      <c r="X106" s="60"/>
      <c r="Y106" s="60"/>
      <c r="Z106" s="1">
        <v>50670656018.91</v>
      </c>
      <c r="AA106" s="1">
        <v>50670656018.91</v>
      </c>
      <c r="AB106" s="378" t="s">
        <v>1404</v>
      </c>
      <c r="AC106" s="386"/>
    </row>
    <row r="107" spans="1:29" ht="112.5">
      <c r="A107" s="261"/>
      <c r="B107" s="261"/>
      <c r="C107" s="261"/>
      <c r="D107" s="261"/>
      <c r="E107" s="261"/>
      <c r="F107" s="261"/>
      <c r="G107" s="261"/>
      <c r="H107" s="261"/>
      <c r="I107" s="130" t="s">
        <v>174</v>
      </c>
      <c r="J107" s="261"/>
      <c r="K107" s="261"/>
      <c r="L107" s="261"/>
      <c r="M107" s="261"/>
      <c r="N107" s="261"/>
      <c r="O107" s="62" t="s">
        <v>1155</v>
      </c>
      <c r="P107" s="62" t="s">
        <v>1774</v>
      </c>
      <c r="Q107" s="62"/>
      <c r="R107" s="1"/>
      <c r="S107" s="1"/>
      <c r="T107" s="1"/>
      <c r="U107" s="1"/>
      <c r="V107" s="1"/>
      <c r="W107" s="1"/>
      <c r="X107" s="1"/>
      <c r="Y107" s="1"/>
      <c r="Z107" s="1">
        <v>4000000000</v>
      </c>
      <c r="AA107" s="3">
        <v>4000000000</v>
      </c>
      <c r="AB107" s="378" t="s">
        <v>1404</v>
      </c>
      <c r="AC107" s="386"/>
    </row>
    <row r="108" spans="1:29" ht="90">
      <c r="A108" s="261"/>
      <c r="B108" s="261"/>
      <c r="C108" s="261"/>
      <c r="D108" s="261"/>
      <c r="E108" s="261"/>
      <c r="F108" s="261"/>
      <c r="G108" s="261"/>
      <c r="H108" s="261"/>
      <c r="I108" s="304" t="s">
        <v>950</v>
      </c>
      <c r="J108" s="261"/>
      <c r="K108" s="261"/>
      <c r="L108" s="261"/>
      <c r="M108" s="261"/>
      <c r="N108" s="261"/>
      <c r="O108" s="62" t="s">
        <v>1156</v>
      </c>
      <c r="P108" s="62" t="s">
        <v>1774</v>
      </c>
      <c r="Q108" s="62"/>
      <c r="R108" s="1"/>
      <c r="S108" s="1"/>
      <c r="T108" s="1"/>
      <c r="U108" s="1">
        <v>2999942877</v>
      </c>
      <c r="V108" s="1"/>
      <c r="W108" s="1"/>
      <c r="X108" s="1"/>
      <c r="Y108" s="1"/>
      <c r="Z108" s="1"/>
      <c r="AA108" s="3">
        <v>2999942877</v>
      </c>
      <c r="AB108" s="378" t="s">
        <v>1404</v>
      </c>
      <c r="AC108" s="386"/>
    </row>
    <row r="109" spans="1:29" ht="67.5">
      <c r="A109" s="261"/>
      <c r="B109" s="261"/>
      <c r="C109" s="261"/>
      <c r="D109" s="261"/>
      <c r="E109" s="261"/>
      <c r="F109" s="261"/>
      <c r="G109" s="261"/>
      <c r="H109" s="261"/>
      <c r="I109" s="304" t="s">
        <v>953</v>
      </c>
      <c r="J109" s="261"/>
      <c r="K109" s="261"/>
      <c r="L109" s="261"/>
      <c r="M109" s="261"/>
      <c r="N109" s="261"/>
      <c r="O109" s="62" t="s">
        <v>1156</v>
      </c>
      <c r="P109" s="62" t="s">
        <v>1774</v>
      </c>
      <c r="Q109" s="62"/>
      <c r="R109" s="1"/>
      <c r="S109" s="1"/>
      <c r="T109" s="1"/>
      <c r="U109" s="1">
        <v>3799986734.63</v>
      </c>
      <c r="V109" s="1"/>
      <c r="W109" s="1"/>
      <c r="X109" s="1"/>
      <c r="Y109" s="1"/>
      <c r="Z109" s="1"/>
      <c r="AA109" s="3">
        <v>3799986734.63</v>
      </c>
      <c r="AB109" s="378" t="s">
        <v>1404</v>
      </c>
      <c r="AC109" s="386"/>
    </row>
    <row r="110" spans="1:29" ht="56.25">
      <c r="A110" s="261"/>
      <c r="B110" s="261"/>
      <c r="C110" s="261"/>
      <c r="D110" s="261"/>
      <c r="E110" s="261"/>
      <c r="F110" s="261"/>
      <c r="G110" s="261"/>
      <c r="H110" s="261"/>
      <c r="I110" s="304" t="s">
        <v>956</v>
      </c>
      <c r="J110" s="254"/>
      <c r="K110" s="254"/>
      <c r="L110" s="254"/>
      <c r="M110" s="254"/>
      <c r="N110" s="254"/>
      <c r="O110" s="62" t="s">
        <v>1157</v>
      </c>
      <c r="P110" s="62" t="s">
        <v>1774</v>
      </c>
      <c r="Q110" s="62"/>
      <c r="R110" s="1"/>
      <c r="S110" s="1"/>
      <c r="T110" s="1"/>
      <c r="U110" s="1">
        <v>4000000000</v>
      </c>
      <c r="V110" s="1"/>
      <c r="W110" s="1"/>
      <c r="X110" s="1"/>
      <c r="Y110" s="1"/>
      <c r="Z110" s="1"/>
      <c r="AA110" s="3">
        <v>4000000000</v>
      </c>
      <c r="AB110" s="378" t="s">
        <v>1404</v>
      </c>
      <c r="AC110" s="386"/>
    </row>
    <row r="111" spans="1:29" ht="56.25">
      <c r="A111" s="261"/>
      <c r="B111" s="261"/>
      <c r="C111" s="261"/>
      <c r="D111" s="261"/>
      <c r="E111" s="261"/>
      <c r="F111" s="261"/>
      <c r="G111" s="261"/>
      <c r="H111" s="261"/>
      <c r="I111" s="130" t="s">
        <v>171</v>
      </c>
      <c r="J111" s="130" t="s">
        <v>172</v>
      </c>
      <c r="K111" s="130">
        <f>+'[1]CONSOLIDADO'!$AK$69</f>
        <v>0.005260000000000001</v>
      </c>
      <c r="L111" s="4" t="s">
        <v>1146</v>
      </c>
      <c r="M111" s="4">
        <v>967</v>
      </c>
      <c r="N111" s="17">
        <v>200</v>
      </c>
      <c r="O111" s="62" t="s">
        <v>1158</v>
      </c>
      <c r="P111" s="62" t="s">
        <v>1774</v>
      </c>
      <c r="Q111" s="4"/>
      <c r="R111" s="1"/>
      <c r="S111" s="1"/>
      <c r="T111" s="1"/>
      <c r="U111" s="1">
        <v>15000000000</v>
      </c>
      <c r="V111" s="1"/>
      <c r="W111" s="1"/>
      <c r="X111" s="1"/>
      <c r="Y111" s="1"/>
      <c r="Z111" s="1"/>
      <c r="AA111" s="3">
        <v>15000000000</v>
      </c>
      <c r="AB111" s="379" t="s">
        <v>1404</v>
      </c>
      <c r="AC111" s="386"/>
    </row>
    <row r="112" spans="1:29" ht="56.25">
      <c r="A112" s="261"/>
      <c r="B112" s="261"/>
      <c r="C112" s="261"/>
      <c r="D112" s="261"/>
      <c r="E112" s="261"/>
      <c r="F112" s="261"/>
      <c r="G112" s="253"/>
      <c r="H112" s="253"/>
      <c r="I112" s="130" t="s">
        <v>167</v>
      </c>
      <c r="J112" s="130" t="s">
        <v>168</v>
      </c>
      <c r="K112" s="130">
        <f>+'[1]CONSOLIDADO'!$AK$70</f>
        <v>0.00872</v>
      </c>
      <c r="L112" s="4" t="s">
        <v>1144</v>
      </c>
      <c r="M112" s="17">
        <v>5</v>
      </c>
      <c r="N112" s="17">
        <v>7</v>
      </c>
      <c r="O112" s="59" t="s">
        <v>1159</v>
      </c>
      <c r="P112" s="62" t="s">
        <v>1774</v>
      </c>
      <c r="Q112" s="4"/>
      <c r="R112" s="1"/>
      <c r="S112" s="1"/>
      <c r="T112" s="1"/>
      <c r="U112" s="1">
        <v>13870366675</v>
      </c>
      <c r="V112" s="1"/>
      <c r="W112" s="1"/>
      <c r="X112" s="1"/>
      <c r="Y112" s="1"/>
      <c r="Z112" s="1"/>
      <c r="AA112" s="3">
        <v>13870366675</v>
      </c>
      <c r="AB112" s="379" t="s">
        <v>1404</v>
      </c>
      <c r="AC112" s="386"/>
    </row>
    <row r="113" spans="1:29" ht="78.75">
      <c r="A113" s="261"/>
      <c r="B113" s="261"/>
      <c r="C113" s="261"/>
      <c r="D113" s="261"/>
      <c r="E113" s="261"/>
      <c r="F113" s="261"/>
      <c r="G113" s="253"/>
      <c r="H113" s="253"/>
      <c r="I113" s="130" t="s">
        <v>169</v>
      </c>
      <c r="J113" s="253" t="s">
        <v>170</v>
      </c>
      <c r="K113" s="304">
        <f>+'[1]CONSOLIDADO'!$AK$71</f>
        <v>0.0051600000000000005</v>
      </c>
      <c r="L113" s="253" t="s">
        <v>1145</v>
      </c>
      <c r="M113" s="304">
        <v>169</v>
      </c>
      <c r="N113" s="304">
        <v>172</v>
      </c>
      <c r="O113" s="59" t="s">
        <v>1160</v>
      </c>
      <c r="P113" s="62" t="s">
        <v>1774</v>
      </c>
      <c r="Q113" s="4"/>
      <c r="R113" s="1"/>
      <c r="S113" s="1"/>
      <c r="T113" s="1"/>
      <c r="U113" s="1">
        <v>2250000000</v>
      </c>
      <c r="V113" s="1"/>
      <c r="W113" s="1"/>
      <c r="X113" s="1"/>
      <c r="Y113" s="1"/>
      <c r="Z113" s="1"/>
      <c r="AA113" s="3">
        <v>2250000000</v>
      </c>
      <c r="AB113" s="379" t="s">
        <v>1404</v>
      </c>
      <c r="AC113" s="386"/>
    </row>
    <row r="114" spans="1:29" ht="56.25">
      <c r="A114" s="261"/>
      <c r="B114" s="261"/>
      <c r="C114" s="261"/>
      <c r="D114" s="261"/>
      <c r="E114" s="261"/>
      <c r="F114" s="261"/>
      <c r="G114" s="261"/>
      <c r="H114" s="261"/>
      <c r="I114" s="304" t="s">
        <v>951</v>
      </c>
      <c r="J114" s="261"/>
      <c r="K114" s="261"/>
      <c r="L114" s="261"/>
      <c r="M114" s="261"/>
      <c r="N114" s="261"/>
      <c r="O114" s="59" t="s">
        <v>1161</v>
      </c>
      <c r="P114" s="62" t="s">
        <v>1774</v>
      </c>
      <c r="Q114" s="62"/>
      <c r="R114" s="1"/>
      <c r="S114" s="1"/>
      <c r="T114" s="1"/>
      <c r="U114" s="1">
        <v>400000000</v>
      </c>
      <c r="V114" s="1"/>
      <c r="W114" s="1"/>
      <c r="X114" s="1"/>
      <c r="Y114" s="1"/>
      <c r="Z114" s="1"/>
      <c r="AA114" s="3">
        <v>400000000</v>
      </c>
      <c r="AB114" s="379" t="s">
        <v>1404</v>
      </c>
      <c r="AC114" s="386"/>
    </row>
    <row r="115" spans="1:29" ht="56.25">
      <c r="A115" s="261"/>
      <c r="B115" s="261"/>
      <c r="C115" s="261"/>
      <c r="D115" s="261"/>
      <c r="E115" s="261"/>
      <c r="F115" s="261"/>
      <c r="G115" s="261"/>
      <c r="H115" s="261"/>
      <c r="I115" s="304" t="s">
        <v>952</v>
      </c>
      <c r="J115" s="261"/>
      <c r="K115" s="261"/>
      <c r="L115" s="261"/>
      <c r="M115" s="261"/>
      <c r="N115" s="261"/>
      <c r="O115" s="59" t="s">
        <v>1162</v>
      </c>
      <c r="P115" s="62" t="s">
        <v>1774</v>
      </c>
      <c r="Q115" s="62"/>
      <c r="R115" s="1"/>
      <c r="S115" s="1"/>
      <c r="T115" s="1"/>
      <c r="U115" s="1">
        <v>905466454.52</v>
      </c>
      <c r="V115" s="1"/>
      <c r="W115" s="1"/>
      <c r="X115" s="1"/>
      <c r="Y115" s="1"/>
      <c r="Z115" s="1"/>
      <c r="AA115" s="3">
        <v>905466454.52</v>
      </c>
      <c r="AB115" s="379" t="s">
        <v>1404</v>
      </c>
      <c r="AC115" s="386"/>
    </row>
    <row r="116" spans="1:29" ht="56.25">
      <c r="A116" s="261"/>
      <c r="B116" s="261"/>
      <c r="C116" s="261"/>
      <c r="D116" s="261"/>
      <c r="E116" s="261"/>
      <c r="F116" s="261"/>
      <c r="G116" s="261"/>
      <c r="H116" s="261"/>
      <c r="I116" s="304" t="s">
        <v>954</v>
      </c>
      <c r="J116" s="261"/>
      <c r="K116" s="261"/>
      <c r="L116" s="261"/>
      <c r="M116" s="261"/>
      <c r="N116" s="261"/>
      <c r="O116" s="59" t="s">
        <v>1163</v>
      </c>
      <c r="P116" s="62" t="s">
        <v>1774</v>
      </c>
      <c r="Q116" s="62"/>
      <c r="R116" s="1"/>
      <c r="S116" s="1"/>
      <c r="T116" s="1"/>
      <c r="U116" s="1">
        <v>923249992</v>
      </c>
      <c r="V116" s="1"/>
      <c r="W116" s="1"/>
      <c r="X116" s="1"/>
      <c r="Y116" s="1"/>
      <c r="Z116" s="1"/>
      <c r="AA116" s="3">
        <v>923249992</v>
      </c>
      <c r="AB116" s="379" t="s">
        <v>1404</v>
      </c>
      <c r="AC116" s="386"/>
    </row>
    <row r="117" spans="1:29" ht="78.75">
      <c r="A117" s="261"/>
      <c r="B117" s="261"/>
      <c r="C117" s="261"/>
      <c r="D117" s="261"/>
      <c r="E117" s="261"/>
      <c r="F117" s="261"/>
      <c r="G117" s="261"/>
      <c r="H117" s="261"/>
      <c r="I117" s="304" t="s">
        <v>955</v>
      </c>
      <c r="J117" s="261"/>
      <c r="K117" s="261"/>
      <c r="L117" s="261"/>
      <c r="M117" s="261"/>
      <c r="N117" s="261"/>
      <c r="O117" s="59" t="s">
        <v>1164</v>
      </c>
      <c r="P117" s="62" t="s">
        <v>1774</v>
      </c>
      <c r="Q117" s="62"/>
      <c r="R117" s="1"/>
      <c r="S117" s="1"/>
      <c r="T117" s="1"/>
      <c r="U117" s="1">
        <v>1623300243.67</v>
      </c>
      <c r="V117" s="1"/>
      <c r="W117" s="1"/>
      <c r="X117" s="1"/>
      <c r="Y117" s="1"/>
      <c r="Z117" s="1"/>
      <c r="AA117" s="3">
        <v>1623300243.67</v>
      </c>
      <c r="AB117" s="379" t="s">
        <v>1404</v>
      </c>
      <c r="AC117" s="386"/>
    </row>
    <row r="118" spans="1:29" ht="56.25">
      <c r="A118" s="261"/>
      <c r="B118" s="261"/>
      <c r="C118" s="261"/>
      <c r="D118" s="261"/>
      <c r="E118" s="261"/>
      <c r="F118" s="261"/>
      <c r="G118" s="261"/>
      <c r="H118" s="261"/>
      <c r="I118" s="304" t="s">
        <v>990</v>
      </c>
      <c r="J118" s="261"/>
      <c r="K118" s="261"/>
      <c r="L118" s="261"/>
      <c r="M118" s="261"/>
      <c r="N118" s="261"/>
      <c r="O118" s="59" t="s">
        <v>1165</v>
      </c>
      <c r="P118" s="62" t="s">
        <v>1774</v>
      </c>
      <c r="Q118" s="62"/>
      <c r="R118" s="1"/>
      <c r="S118" s="1"/>
      <c r="T118" s="1"/>
      <c r="U118" s="1">
        <v>2500000000</v>
      </c>
      <c r="V118" s="1"/>
      <c r="W118" s="1"/>
      <c r="X118" s="1"/>
      <c r="Y118" s="1"/>
      <c r="Z118" s="1"/>
      <c r="AA118" s="3">
        <v>2500000000</v>
      </c>
      <c r="AB118" s="379" t="s">
        <v>1404</v>
      </c>
      <c r="AC118" s="386"/>
    </row>
    <row r="119" spans="1:29" ht="67.5">
      <c r="A119" s="261"/>
      <c r="B119" s="261"/>
      <c r="C119" s="261"/>
      <c r="D119" s="261"/>
      <c r="E119" s="261"/>
      <c r="F119" s="261"/>
      <c r="G119" s="261"/>
      <c r="H119" s="261"/>
      <c r="I119" s="304" t="s">
        <v>991</v>
      </c>
      <c r="J119" s="261"/>
      <c r="K119" s="261"/>
      <c r="L119" s="261"/>
      <c r="M119" s="261"/>
      <c r="N119" s="261"/>
      <c r="O119" s="59" t="s">
        <v>1166</v>
      </c>
      <c r="P119" s="62" t="s">
        <v>1774</v>
      </c>
      <c r="Q119" s="62"/>
      <c r="R119" s="1"/>
      <c r="S119" s="1"/>
      <c r="T119" s="1"/>
      <c r="U119" s="1">
        <v>3670522461.25</v>
      </c>
      <c r="V119" s="1"/>
      <c r="W119" s="1"/>
      <c r="X119" s="1"/>
      <c r="Y119" s="1"/>
      <c r="Z119" s="1"/>
      <c r="AA119" s="3">
        <v>3670522461.25</v>
      </c>
      <c r="AB119" s="379" t="s">
        <v>1404</v>
      </c>
      <c r="AC119" s="386"/>
    </row>
    <row r="120" spans="1:29" ht="78.75">
      <c r="A120" s="261"/>
      <c r="B120" s="261"/>
      <c r="C120" s="261"/>
      <c r="D120" s="261"/>
      <c r="E120" s="261"/>
      <c r="F120" s="261"/>
      <c r="G120" s="261"/>
      <c r="H120" s="261"/>
      <c r="I120" s="304" t="s">
        <v>992</v>
      </c>
      <c r="J120" s="261"/>
      <c r="K120" s="261"/>
      <c r="L120" s="261"/>
      <c r="M120" s="261"/>
      <c r="N120" s="261"/>
      <c r="O120" s="59" t="s">
        <v>1167</v>
      </c>
      <c r="P120" s="62" t="s">
        <v>1774</v>
      </c>
      <c r="Q120" s="62"/>
      <c r="R120" s="1"/>
      <c r="S120" s="1"/>
      <c r="T120" s="1"/>
      <c r="U120" s="1">
        <v>1053009264.17</v>
      </c>
      <c r="V120" s="1"/>
      <c r="W120" s="1"/>
      <c r="X120" s="1"/>
      <c r="Y120" s="1"/>
      <c r="Z120" s="1"/>
      <c r="AA120" s="3">
        <v>1053009264.17</v>
      </c>
      <c r="AB120" s="379" t="s">
        <v>1404</v>
      </c>
      <c r="AC120" s="386"/>
    </row>
    <row r="121" spans="1:29" ht="112.5">
      <c r="A121" s="261"/>
      <c r="B121" s="261"/>
      <c r="C121" s="261"/>
      <c r="D121" s="261"/>
      <c r="E121" s="261"/>
      <c r="F121" s="261"/>
      <c r="G121" s="261"/>
      <c r="H121" s="261"/>
      <c r="I121" s="304" t="s">
        <v>993</v>
      </c>
      <c r="J121" s="261"/>
      <c r="K121" s="261"/>
      <c r="L121" s="261"/>
      <c r="M121" s="261"/>
      <c r="N121" s="261"/>
      <c r="O121" s="59" t="s">
        <v>1168</v>
      </c>
      <c r="P121" s="62" t="s">
        <v>1774</v>
      </c>
      <c r="Q121" s="62"/>
      <c r="R121" s="1"/>
      <c r="S121" s="1"/>
      <c r="T121" s="1"/>
      <c r="U121" s="1">
        <v>3200000000</v>
      </c>
      <c r="V121" s="1"/>
      <c r="W121" s="1"/>
      <c r="X121" s="1"/>
      <c r="Y121" s="1"/>
      <c r="Z121" s="1"/>
      <c r="AA121" s="3">
        <v>3200000000</v>
      </c>
      <c r="AB121" s="379" t="s">
        <v>1404</v>
      </c>
      <c r="AC121" s="386"/>
    </row>
    <row r="122" spans="1:29" ht="90">
      <c r="A122" s="261"/>
      <c r="B122" s="261"/>
      <c r="C122" s="261"/>
      <c r="D122" s="261"/>
      <c r="E122" s="261"/>
      <c r="F122" s="261"/>
      <c r="G122" s="261"/>
      <c r="H122" s="261"/>
      <c r="I122" s="130" t="s">
        <v>173</v>
      </c>
      <c r="J122" s="261"/>
      <c r="K122" s="261"/>
      <c r="L122" s="261"/>
      <c r="M122" s="261"/>
      <c r="N122" s="261"/>
      <c r="O122" s="59" t="s">
        <v>1177</v>
      </c>
      <c r="P122" s="62" t="s">
        <v>1774</v>
      </c>
      <c r="Q122" s="4"/>
      <c r="R122" s="1"/>
      <c r="S122" s="1"/>
      <c r="T122" s="1"/>
      <c r="U122" s="1">
        <v>2020000000</v>
      </c>
      <c r="V122" s="1"/>
      <c r="W122" s="1"/>
      <c r="X122" s="1"/>
      <c r="Y122" s="1"/>
      <c r="Z122" s="1"/>
      <c r="AA122" s="187">
        <v>2020000000</v>
      </c>
      <c r="AB122" s="379" t="s">
        <v>1404</v>
      </c>
      <c r="AC122" s="386"/>
    </row>
    <row r="123" spans="1:29" ht="67.5">
      <c r="A123" s="261"/>
      <c r="B123" s="261"/>
      <c r="C123" s="261"/>
      <c r="D123" s="261"/>
      <c r="E123" s="261"/>
      <c r="F123" s="261"/>
      <c r="G123" s="254"/>
      <c r="H123" s="261"/>
      <c r="I123" s="304" t="s">
        <v>994</v>
      </c>
      <c r="J123" s="254"/>
      <c r="K123" s="254"/>
      <c r="L123" s="254"/>
      <c r="M123" s="254"/>
      <c r="N123" s="254"/>
      <c r="O123" s="59" t="s">
        <v>1169</v>
      </c>
      <c r="P123" s="62" t="s">
        <v>1774</v>
      </c>
      <c r="Q123" s="62"/>
      <c r="R123" s="1"/>
      <c r="S123" s="1"/>
      <c r="T123" s="1"/>
      <c r="U123" s="1">
        <v>499998404.22</v>
      </c>
      <c r="V123" s="1"/>
      <c r="W123" s="1"/>
      <c r="X123" s="1"/>
      <c r="Y123" s="1"/>
      <c r="Z123" s="1"/>
      <c r="AA123" s="3">
        <v>499998404.22</v>
      </c>
      <c r="AB123" s="379" t="s">
        <v>1404</v>
      </c>
      <c r="AC123" s="386"/>
    </row>
    <row r="124" spans="1:29" ht="67.5">
      <c r="A124" s="261"/>
      <c r="B124" s="261"/>
      <c r="C124" s="261"/>
      <c r="D124" s="261"/>
      <c r="E124" s="261"/>
      <c r="F124" s="261"/>
      <c r="G124" s="298" t="s">
        <v>175</v>
      </c>
      <c r="H124" s="298" t="s">
        <v>1480</v>
      </c>
      <c r="I124" s="503" t="s">
        <v>176</v>
      </c>
      <c r="J124" s="299" t="s">
        <v>177</v>
      </c>
      <c r="K124" s="458">
        <f>+'[1]CONSOLIDADO'!$AK$79</f>
        <v>0.036</v>
      </c>
      <c r="L124" s="299" t="s">
        <v>1147</v>
      </c>
      <c r="M124" s="135">
        <v>494</v>
      </c>
      <c r="N124" s="135">
        <v>594</v>
      </c>
      <c r="O124" s="9" t="s">
        <v>1193</v>
      </c>
      <c r="P124" s="62" t="s">
        <v>1775</v>
      </c>
      <c r="Q124" s="9"/>
      <c r="R124" s="1"/>
      <c r="S124" s="1"/>
      <c r="T124" s="1"/>
      <c r="U124" s="1">
        <v>2500000000</v>
      </c>
      <c r="V124" s="1"/>
      <c r="W124" s="1"/>
      <c r="X124" s="1"/>
      <c r="Y124" s="1"/>
      <c r="Z124" s="1"/>
      <c r="AA124" s="1">
        <v>2500000000</v>
      </c>
      <c r="AB124" s="379" t="s">
        <v>1405</v>
      </c>
      <c r="AC124" s="386"/>
    </row>
    <row r="125" spans="1:29" ht="56.25">
      <c r="A125" s="261"/>
      <c r="B125" s="261"/>
      <c r="C125" s="261"/>
      <c r="D125" s="261"/>
      <c r="E125" s="261"/>
      <c r="F125" s="261"/>
      <c r="G125" s="177"/>
      <c r="H125" s="177"/>
      <c r="I125" s="503" t="s">
        <v>1007</v>
      </c>
      <c r="J125" s="177" t="s">
        <v>1148</v>
      </c>
      <c r="K125" s="459">
        <f>+'[1]CONSOLIDADO'!$AK$80</f>
        <v>0.0305</v>
      </c>
      <c r="L125" s="177" t="s">
        <v>1149</v>
      </c>
      <c r="M125" s="133">
        <v>0</v>
      </c>
      <c r="N125" s="133">
        <v>0</v>
      </c>
      <c r="O125" s="9" t="s">
        <v>1401</v>
      </c>
      <c r="P125" s="62" t="s">
        <v>1776</v>
      </c>
      <c r="Q125" s="9"/>
      <c r="R125" s="1"/>
      <c r="S125" s="1"/>
      <c r="T125" s="1"/>
      <c r="U125" s="1">
        <v>2000000000</v>
      </c>
      <c r="V125" s="1"/>
      <c r="W125" s="1"/>
      <c r="X125" s="1"/>
      <c r="Y125" s="1"/>
      <c r="Z125" s="1"/>
      <c r="AA125" s="1">
        <v>2000000000</v>
      </c>
      <c r="AB125" s="379" t="s">
        <v>1402</v>
      </c>
      <c r="AC125" s="386"/>
    </row>
    <row r="126" spans="1:29" ht="78.75">
      <c r="A126" s="254"/>
      <c r="B126" s="254"/>
      <c r="C126" s="254"/>
      <c r="D126" s="254"/>
      <c r="E126" s="254"/>
      <c r="F126" s="254"/>
      <c r="G126" s="179"/>
      <c r="H126" s="177"/>
      <c r="I126" s="503" t="s">
        <v>1008</v>
      </c>
      <c r="J126" s="299" t="s">
        <v>1150</v>
      </c>
      <c r="K126" s="458">
        <f>+'[1]CONSOLIDADO'!$AK$81</f>
        <v>0.0055000000000000005</v>
      </c>
      <c r="L126" s="299" t="s">
        <v>1151</v>
      </c>
      <c r="M126" s="286">
        <v>0.5</v>
      </c>
      <c r="N126" s="286">
        <v>0.5</v>
      </c>
      <c r="O126" s="9" t="s">
        <v>1403</v>
      </c>
      <c r="P126" s="9" t="s">
        <v>1777</v>
      </c>
      <c r="Q126" s="9"/>
      <c r="R126" s="1"/>
      <c r="S126" s="1"/>
      <c r="T126" s="1"/>
      <c r="U126" s="1">
        <v>2100000000</v>
      </c>
      <c r="V126" s="1"/>
      <c r="W126" s="1"/>
      <c r="X126" s="1"/>
      <c r="Y126" s="1"/>
      <c r="Z126" s="1"/>
      <c r="AA126" s="1">
        <v>2100000000</v>
      </c>
      <c r="AB126" s="379" t="s">
        <v>1402</v>
      </c>
      <c r="AC126" s="386"/>
    </row>
    <row r="127" spans="1:29" ht="12.75">
      <c r="A127" s="64" t="s">
        <v>37</v>
      </c>
      <c r="B127" s="64"/>
      <c r="C127" s="63"/>
      <c r="D127" s="63"/>
      <c r="E127" s="63"/>
      <c r="F127" s="63"/>
      <c r="G127" s="75"/>
      <c r="H127" s="75"/>
      <c r="I127" s="95"/>
      <c r="J127" s="95"/>
      <c r="K127" s="95"/>
      <c r="L127" s="95"/>
      <c r="M127" s="95"/>
      <c r="N127" s="95"/>
      <c r="O127" s="95"/>
      <c r="P127" s="95"/>
      <c r="Q127" s="95"/>
      <c r="R127" s="95"/>
      <c r="S127" s="95"/>
      <c r="T127" s="95"/>
      <c r="U127" s="95"/>
      <c r="V127" s="95"/>
      <c r="W127" s="95"/>
      <c r="X127" s="95"/>
      <c r="Y127" s="95"/>
      <c r="Z127" s="95"/>
      <c r="AA127" s="76">
        <f>SUM(AA106:AA124)</f>
        <v>115886499125.37001</v>
      </c>
      <c r="AB127" s="380"/>
      <c r="AC127" s="380"/>
    </row>
    <row r="128" spans="1:29" ht="12.75">
      <c r="A128" s="213" t="s">
        <v>178</v>
      </c>
      <c r="B128" s="213"/>
      <c r="C128" s="206"/>
      <c r="D128" s="206"/>
      <c r="E128" s="206"/>
      <c r="F128" s="311"/>
      <c r="G128" s="208"/>
      <c r="H128" s="208"/>
      <c r="I128" s="209"/>
      <c r="J128" s="209"/>
      <c r="K128" s="209"/>
      <c r="L128" s="209"/>
      <c r="M128" s="209"/>
      <c r="N128" s="209"/>
      <c r="O128" s="209"/>
      <c r="P128" s="209"/>
      <c r="Q128" s="209"/>
      <c r="R128" s="209"/>
      <c r="S128" s="209"/>
      <c r="T128" s="209"/>
      <c r="U128" s="209"/>
      <c r="V128" s="209"/>
      <c r="W128" s="209"/>
      <c r="X128" s="209"/>
      <c r="Y128" s="209"/>
      <c r="Z128" s="209"/>
      <c r="AA128" s="217">
        <f>+AA127</f>
        <v>115886499125.37001</v>
      </c>
      <c r="AB128" s="381"/>
      <c r="AC128" s="381"/>
    </row>
    <row r="129" spans="1:29" ht="56.25">
      <c r="A129" s="340" t="s">
        <v>179</v>
      </c>
      <c r="B129" s="333">
        <v>2</v>
      </c>
      <c r="C129" s="298"/>
      <c r="D129" s="298"/>
      <c r="E129" s="298" t="s">
        <v>80</v>
      </c>
      <c r="F129" s="298" t="s">
        <v>1481</v>
      </c>
      <c r="G129" s="298" t="s">
        <v>180</v>
      </c>
      <c r="H129" s="298" t="s">
        <v>1482</v>
      </c>
      <c r="I129" s="148" t="s">
        <v>181</v>
      </c>
      <c r="J129" s="253" t="s">
        <v>182</v>
      </c>
      <c r="K129" s="460">
        <f>+'[1]CONSOLIDADO'!$AK$260</f>
        <v>0.09900000000000002</v>
      </c>
      <c r="L129" s="253" t="s">
        <v>1152</v>
      </c>
      <c r="M129" s="304">
        <v>7</v>
      </c>
      <c r="N129" s="304">
        <v>7</v>
      </c>
      <c r="O129" s="148" t="s">
        <v>181</v>
      </c>
      <c r="P129" s="50" t="s">
        <v>1778</v>
      </c>
      <c r="Q129" s="50"/>
      <c r="R129" s="1"/>
      <c r="S129" s="1"/>
      <c r="T129" s="1">
        <v>6720433050.05</v>
      </c>
      <c r="U129" s="1"/>
      <c r="V129" s="1"/>
      <c r="W129" s="1"/>
      <c r="X129" s="1"/>
      <c r="Y129" s="1"/>
      <c r="Z129" s="1"/>
      <c r="AA129" s="18">
        <v>6720433050.05</v>
      </c>
      <c r="AB129" s="379" t="s">
        <v>676</v>
      </c>
      <c r="AC129" s="386"/>
    </row>
    <row r="130" spans="1:29" ht="90">
      <c r="A130" s="341"/>
      <c r="B130" s="287"/>
      <c r="C130" s="177"/>
      <c r="D130" s="177"/>
      <c r="E130" s="177"/>
      <c r="F130" s="177"/>
      <c r="G130" s="179"/>
      <c r="H130" s="177"/>
      <c r="I130" s="250" t="s">
        <v>183</v>
      </c>
      <c r="J130" s="254"/>
      <c r="K130" s="254"/>
      <c r="L130" s="254"/>
      <c r="M130" s="254"/>
      <c r="N130" s="254"/>
      <c r="O130" s="9" t="s">
        <v>1199</v>
      </c>
      <c r="P130" s="71" t="s">
        <v>1779</v>
      </c>
      <c r="Q130" s="71"/>
      <c r="R130" s="1"/>
      <c r="S130" s="1"/>
      <c r="T130" s="1">
        <v>500000000</v>
      </c>
      <c r="U130" s="1"/>
      <c r="V130" s="1"/>
      <c r="W130" s="1"/>
      <c r="X130" s="1"/>
      <c r="Y130" s="1"/>
      <c r="Z130" s="1"/>
      <c r="AA130" s="18">
        <v>500000000</v>
      </c>
      <c r="AB130" s="379" t="s">
        <v>676</v>
      </c>
      <c r="AC130" s="386"/>
    </row>
    <row r="131" spans="1:29" ht="67.5">
      <c r="A131" s="341"/>
      <c r="B131" s="287"/>
      <c r="C131" s="177"/>
      <c r="D131" s="177"/>
      <c r="E131" s="177"/>
      <c r="F131" s="177"/>
      <c r="G131" s="177" t="s">
        <v>184</v>
      </c>
      <c r="H131" s="177" t="s">
        <v>1483</v>
      </c>
      <c r="I131" s="148" t="s">
        <v>185</v>
      </c>
      <c r="J131" s="253" t="s">
        <v>186</v>
      </c>
      <c r="K131" s="304">
        <f>+'[1]CONSOLIDADO'!$AK$263</f>
        <v>0.08166666666666668</v>
      </c>
      <c r="L131" s="253" t="s">
        <v>1152</v>
      </c>
      <c r="M131" s="304">
        <v>7</v>
      </c>
      <c r="N131" s="304">
        <v>7</v>
      </c>
      <c r="O131" s="9" t="s">
        <v>1182</v>
      </c>
      <c r="P131" s="71" t="s">
        <v>1780</v>
      </c>
      <c r="Q131" s="71"/>
      <c r="R131" s="1"/>
      <c r="S131" s="1"/>
      <c r="T131" s="1">
        <v>124997683.53</v>
      </c>
      <c r="U131" s="1"/>
      <c r="V131" s="1"/>
      <c r="W131" s="1"/>
      <c r="X131" s="1"/>
      <c r="Y131" s="1"/>
      <c r="Z131" s="1"/>
      <c r="AA131" s="18">
        <v>124997683.53</v>
      </c>
      <c r="AB131" s="379" t="s">
        <v>676</v>
      </c>
      <c r="AC131" s="386"/>
    </row>
    <row r="132" spans="1:29" ht="56.25">
      <c r="A132" s="341"/>
      <c r="B132" s="287"/>
      <c r="C132" s="177"/>
      <c r="D132" s="177"/>
      <c r="E132" s="177"/>
      <c r="F132" s="177"/>
      <c r="G132" s="179"/>
      <c r="H132" s="177"/>
      <c r="I132" s="250" t="s">
        <v>187</v>
      </c>
      <c r="J132" s="254"/>
      <c r="K132" s="254"/>
      <c r="L132" s="254"/>
      <c r="M132" s="254"/>
      <c r="N132" s="254"/>
      <c r="O132" s="9" t="s">
        <v>1183</v>
      </c>
      <c r="P132" s="71" t="s">
        <v>1781</v>
      </c>
      <c r="Q132" s="71"/>
      <c r="R132" s="1"/>
      <c r="S132" s="1"/>
      <c r="T132" s="1">
        <v>263986721.15</v>
      </c>
      <c r="U132" s="1"/>
      <c r="V132" s="1"/>
      <c r="W132" s="1"/>
      <c r="X132" s="1"/>
      <c r="Y132" s="1"/>
      <c r="Z132" s="1"/>
      <c r="AA132" s="18">
        <v>263986721.15</v>
      </c>
      <c r="AB132" s="379" t="s">
        <v>676</v>
      </c>
      <c r="AC132" s="386"/>
    </row>
    <row r="133" spans="1:29" ht="67.5">
      <c r="A133" s="341"/>
      <c r="B133" s="287"/>
      <c r="C133" s="177"/>
      <c r="D133" s="177"/>
      <c r="E133" s="177"/>
      <c r="F133" s="177"/>
      <c r="G133" s="32" t="s">
        <v>188</v>
      </c>
      <c r="H133" s="32" t="s">
        <v>1484</v>
      </c>
      <c r="I133" s="148" t="s">
        <v>189</v>
      </c>
      <c r="J133" s="170" t="s">
        <v>190</v>
      </c>
      <c r="K133" s="451">
        <f>+'[1]CONSOLIDADO'!$AK$267</f>
        <v>0.03538461538461538</v>
      </c>
      <c r="L133" s="170" t="s">
        <v>1185</v>
      </c>
      <c r="M133" s="17">
        <v>2</v>
      </c>
      <c r="N133" s="14">
        <v>2</v>
      </c>
      <c r="O133" s="170" t="s">
        <v>190</v>
      </c>
      <c r="P133" s="71" t="s">
        <v>1782</v>
      </c>
      <c r="Q133" s="71"/>
      <c r="R133" s="1"/>
      <c r="S133" s="1"/>
      <c r="T133" s="1">
        <v>200000000</v>
      </c>
      <c r="U133" s="1"/>
      <c r="V133" s="1"/>
      <c r="W133" s="1"/>
      <c r="X133" s="1"/>
      <c r="Y133" s="1"/>
      <c r="Z133" s="1"/>
      <c r="AA133" s="18">
        <v>200000000</v>
      </c>
      <c r="AB133" s="379" t="s">
        <v>676</v>
      </c>
      <c r="AC133" s="386"/>
    </row>
    <row r="134" spans="1:29" ht="56.25">
      <c r="A134" s="341"/>
      <c r="B134" s="287"/>
      <c r="C134" s="177"/>
      <c r="D134" s="177"/>
      <c r="E134" s="177"/>
      <c r="F134" s="177"/>
      <c r="G134" s="298" t="s">
        <v>191</v>
      </c>
      <c r="H134" s="298" t="s">
        <v>1485</v>
      </c>
      <c r="I134" s="148" t="s">
        <v>193</v>
      </c>
      <c r="J134" s="253" t="s">
        <v>192</v>
      </c>
      <c r="K134" s="304">
        <f>+'[1]CONSOLIDADO'!$AK$273</f>
        <v>0.033</v>
      </c>
      <c r="L134" s="253" t="s">
        <v>1153</v>
      </c>
      <c r="M134" s="304">
        <v>9</v>
      </c>
      <c r="N134" s="304">
        <v>10</v>
      </c>
      <c r="O134" s="9" t="s">
        <v>1178</v>
      </c>
      <c r="P134" s="5" t="s">
        <v>1783</v>
      </c>
      <c r="Q134" s="5"/>
      <c r="R134" s="1"/>
      <c r="S134" s="1"/>
      <c r="T134" s="1"/>
      <c r="U134" s="1">
        <v>200000000</v>
      </c>
      <c r="V134" s="1"/>
      <c r="W134" s="1"/>
      <c r="X134" s="1"/>
      <c r="Y134" s="1"/>
      <c r="Z134" s="1"/>
      <c r="AA134" s="18">
        <v>200000000</v>
      </c>
      <c r="AB134" s="378" t="s">
        <v>1407</v>
      </c>
      <c r="AC134" s="386"/>
    </row>
    <row r="135" spans="1:29" ht="56.25">
      <c r="A135" s="341"/>
      <c r="B135" s="287"/>
      <c r="C135" s="177"/>
      <c r="D135" s="177"/>
      <c r="E135" s="177"/>
      <c r="F135" s="177"/>
      <c r="G135" s="177"/>
      <c r="H135" s="177"/>
      <c r="I135" s="249" t="s">
        <v>194</v>
      </c>
      <c r="J135" s="261"/>
      <c r="K135" s="261"/>
      <c r="L135" s="261"/>
      <c r="M135" s="261"/>
      <c r="N135" s="261"/>
      <c r="O135" s="9" t="s">
        <v>1179</v>
      </c>
      <c r="P135" s="71" t="s">
        <v>1784</v>
      </c>
      <c r="Q135" s="71"/>
      <c r="R135" s="1"/>
      <c r="S135" s="1"/>
      <c r="T135" s="1"/>
      <c r="U135" s="1">
        <v>500000000</v>
      </c>
      <c r="V135" s="1"/>
      <c r="W135" s="1"/>
      <c r="X135" s="1"/>
      <c r="Y135" s="1"/>
      <c r="Z135" s="1"/>
      <c r="AA135" s="18">
        <v>500000000</v>
      </c>
      <c r="AB135" s="382"/>
      <c r="AC135" s="386"/>
    </row>
    <row r="136" spans="1:29" ht="45">
      <c r="A136" s="341"/>
      <c r="B136" s="287"/>
      <c r="C136" s="177"/>
      <c r="D136" s="177"/>
      <c r="E136" s="177"/>
      <c r="F136" s="177"/>
      <c r="G136" s="179"/>
      <c r="H136" s="179"/>
      <c r="I136" s="148" t="s">
        <v>995</v>
      </c>
      <c r="J136" s="254"/>
      <c r="K136" s="254"/>
      <c r="L136" s="254"/>
      <c r="M136" s="254"/>
      <c r="N136" s="254"/>
      <c r="O136" s="51" t="s">
        <v>1180</v>
      </c>
      <c r="P136" s="214" t="s">
        <v>1785</v>
      </c>
      <c r="Q136" s="214"/>
      <c r="R136" s="1"/>
      <c r="S136" s="1"/>
      <c r="T136" s="1"/>
      <c r="U136" s="1">
        <v>426544000</v>
      </c>
      <c r="V136" s="1"/>
      <c r="W136" s="1"/>
      <c r="X136" s="1"/>
      <c r="Y136" s="1"/>
      <c r="Z136" s="1"/>
      <c r="AA136" s="18">
        <v>426544000</v>
      </c>
      <c r="AB136" s="383"/>
      <c r="AC136" s="386"/>
    </row>
    <row r="137" spans="1:29" ht="67.5">
      <c r="A137" s="341"/>
      <c r="B137" s="287"/>
      <c r="C137" s="177"/>
      <c r="D137" s="177"/>
      <c r="E137" s="177"/>
      <c r="F137" s="177"/>
      <c r="G137" s="178" t="s">
        <v>195</v>
      </c>
      <c r="H137" s="178" t="s">
        <v>1486</v>
      </c>
      <c r="I137" s="250" t="s">
        <v>196</v>
      </c>
      <c r="J137" s="201" t="s">
        <v>197</v>
      </c>
      <c r="K137" s="363">
        <f>+'[1]CONSOLIDADO'!$AK$277</f>
        <v>0.04413333333333334</v>
      </c>
      <c r="L137" s="170" t="s">
        <v>1186</v>
      </c>
      <c r="M137" s="17">
        <v>10</v>
      </c>
      <c r="N137" s="14">
        <v>12</v>
      </c>
      <c r="O137" s="51" t="s">
        <v>1194</v>
      </c>
      <c r="P137" s="214" t="s">
        <v>1786</v>
      </c>
      <c r="Q137" s="214"/>
      <c r="R137" s="1"/>
      <c r="S137" s="1"/>
      <c r="T137" s="1"/>
      <c r="U137" s="1">
        <v>188721645</v>
      </c>
      <c r="V137" s="1"/>
      <c r="W137" s="1"/>
      <c r="X137" s="1"/>
      <c r="Y137" s="1"/>
      <c r="Z137" s="1"/>
      <c r="AA137" s="18">
        <v>188721645</v>
      </c>
      <c r="AB137" s="379" t="s">
        <v>1408</v>
      </c>
      <c r="AC137" s="386"/>
    </row>
    <row r="138" spans="1:29" ht="78.75">
      <c r="A138" s="287"/>
      <c r="B138" s="287"/>
      <c r="C138" s="177"/>
      <c r="D138" s="177"/>
      <c r="E138" s="179"/>
      <c r="F138" s="177"/>
      <c r="G138" s="298" t="s">
        <v>959</v>
      </c>
      <c r="H138" s="298" t="s">
        <v>1487</v>
      </c>
      <c r="I138" s="248" t="s">
        <v>960</v>
      </c>
      <c r="J138" s="253" t="s">
        <v>961</v>
      </c>
      <c r="K138" s="460">
        <f>+'[1]CONSOLIDADO'!$AK$269</f>
        <v>0.036</v>
      </c>
      <c r="L138" s="253" t="s">
        <v>962</v>
      </c>
      <c r="M138" s="253" t="s">
        <v>1191</v>
      </c>
      <c r="N138" s="253" t="s">
        <v>1192</v>
      </c>
      <c r="O138" s="51" t="s">
        <v>1223</v>
      </c>
      <c r="P138" s="214" t="s">
        <v>1787</v>
      </c>
      <c r="Q138" s="377"/>
      <c r="R138" s="1"/>
      <c r="S138" s="1"/>
      <c r="T138" s="1"/>
      <c r="U138" s="1">
        <v>1434065133.49</v>
      </c>
      <c r="V138" s="1"/>
      <c r="W138" s="1"/>
      <c r="X138" s="1"/>
      <c r="Y138" s="1"/>
      <c r="Z138" s="1"/>
      <c r="AA138" s="267">
        <v>1434065133.49</v>
      </c>
      <c r="AB138" s="384" t="s">
        <v>1406</v>
      </c>
      <c r="AC138" s="386"/>
    </row>
    <row r="139" spans="1:29" ht="67.5">
      <c r="A139" s="287"/>
      <c r="B139" s="287"/>
      <c r="C139" s="177"/>
      <c r="D139" s="177"/>
      <c r="E139" s="179"/>
      <c r="F139" s="179"/>
      <c r="G139" s="179"/>
      <c r="H139" s="179"/>
      <c r="I139" s="249"/>
      <c r="J139" s="254"/>
      <c r="K139" s="254"/>
      <c r="L139" s="254"/>
      <c r="M139" s="254"/>
      <c r="N139" s="254"/>
      <c r="O139" s="51" t="s">
        <v>1224</v>
      </c>
      <c r="P139" s="214" t="s">
        <v>1788</v>
      </c>
      <c r="Q139" s="214"/>
      <c r="R139" s="1"/>
      <c r="S139" s="1"/>
      <c r="T139" s="1"/>
      <c r="U139" s="1"/>
      <c r="V139" s="1"/>
      <c r="W139" s="1"/>
      <c r="X139" s="1"/>
      <c r="Y139" s="1"/>
      <c r="Z139" s="1"/>
      <c r="AA139" s="269"/>
      <c r="AB139" s="385"/>
      <c r="AC139" s="386"/>
    </row>
    <row r="140" spans="1:29" ht="12.75">
      <c r="A140" s="64" t="s">
        <v>37</v>
      </c>
      <c r="B140" s="64"/>
      <c r="C140" s="63"/>
      <c r="D140" s="63"/>
      <c r="E140" s="63"/>
      <c r="F140" s="63"/>
      <c r="G140" s="75"/>
      <c r="H140" s="75"/>
      <c r="I140" s="95"/>
      <c r="J140" s="95"/>
      <c r="K140" s="95"/>
      <c r="L140" s="95"/>
      <c r="M140" s="95"/>
      <c r="N140" s="95"/>
      <c r="O140" s="95"/>
      <c r="P140" s="95"/>
      <c r="Q140" s="95"/>
      <c r="R140" s="95"/>
      <c r="S140" s="95"/>
      <c r="T140" s="95"/>
      <c r="U140" s="95"/>
      <c r="V140" s="95"/>
      <c r="W140" s="95"/>
      <c r="X140" s="95"/>
      <c r="Y140" s="95"/>
      <c r="Z140" s="95"/>
      <c r="AA140" s="76">
        <f>SUM(AA129:AA137)</f>
        <v>9124683099.73</v>
      </c>
      <c r="AB140" s="380"/>
      <c r="AC140" s="380"/>
    </row>
    <row r="141" spans="1:29" ht="12.75">
      <c r="A141" s="213" t="s">
        <v>178</v>
      </c>
      <c r="B141" s="213"/>
      <c r="C141" s="206"/>
      <c r="D141" s="206"/>
      <c r="E141" s="206"/>
      <c r="F141" s="206"/>
      <c r="G141" s="216"/>
      <c r="H141" s="216"/>
      <c r="I141" s="210"/>
      <c r="J141" s="210"/>
      <c r="K141" s="210"/>
      <c r="L141" s="210"/>
      <c r="M141" s="210"/>
      <c r="N141" s="210"/>
      <c r="O141" s="210"/>
      <c r="P141" s="210"/>
      <c r="Q141" s="210"/>
      <c r="R141" s="210"/>
      <c r="S141" s="210"/>
      <c r="T141" s="210"/>
      <c r="U141" s="210"/>
      <c r="V141" s="210"/>
      <c r="W141" s="210"/>
      <c r="X141" s="210"/>
      <c r="Y141" s="210"/>
      <c r="Z141" s="210"/>
      <c r="AA141" s="217">
        <f>+AA140</f>
        <v>9124683099.73</v>
      </c>
      <c r="AB141" s="381"/>
      <c r="AC141" s="381"/>
    </row>
    <row r="142" spans="1:29" ht="78.75">
      <c r="A142" s="251" t="s">
        <v>121</v>
      </c>
      <c r="B142" s="251">
        <v>3</v>
      </c>
      <c r="C142" s="251"/>
      <c r="D142" s="251"/>
      <c r="E142" s="248" t="s">
        <v>122</v>
      </c>
      <c r="F142" s="248" t="s">
        <v>1470</v>
      </c>
      <c r="G142" s="248" t="s">
        <v>198</v>
      </c>
      <c r="H142" s="248" t="s">
        <v>1488</v>
      </c>
      <c r="I142" s="148" t="s">
        <v>199</v>
      </c>
      <c r="J142" s="253" t="s">
        <v>201</v>
      </c>
      <c r="K142" s="461">
        <f>+'[1]CONSOLIDADO'!$AK$435</f>
        <v>0.005575</v>
      </c>
      <c r="L142" s="170" t="s">
        <v>678</v>
      </c>
      <c r="M142" s="17">
        <v>3500</v>
      </c>
      <c r="N142" s="14">
        <v>3520</v>
      </c>
      <c r="O142" s="9" t="s">
        <v>677</v>
      </c>
      <c r="P142" s="71" t="s">
        <v>1789</v>
      </c>
      <c r="Q142" s="71"/>
      <c r="R142" s="1"/>
      <c r="S142" s="1"/>
      <c r="T142" s="1">
        <v>200000000</v>
      </c>
      <c r="U142" s="1"/>
      <c r="V142" s="1"/>
      <c r="W142" s="1"/>
      <c r="X142" s="1"/>
      <c r="Y142" s="1"/>
      <c r="Z142" s="1"/>
      <c r="AA142" s="18">
        <v>200000000</v>
      </c>
      <c r="AB142" s="379" t="s">
        <v>676</v>
      </c>
      <c r="AC142" s="386"/>
    </row>
    <row r="143" spans="1:29" ht="78.75">
      <c r="A143" s="316"/>
      <c r="B143" s="316"/>
      <c r="C143" s="316"/>
      <c r="D143" s="316"/>
      <c r="E143" s="250"/>
      <c r="F143" s="250"/>
      <c r="G143" s="250"/>
      <c r="H143" s="250"/>
      <c r="I143" s="148" t="s">
        <v>200</v>
      </c>
      <c r="J143" s="261"/>
      <c r="K143" s="462"/>
      <c r="L143" s="253" t="s">
        <v>1790</v>
      </c>
      <c r="M143" s="304">
        <v>3500</v>
      </c>
      <c r="N143" s="304">
        <v>3520</v>
      </c>
      <c r="O143" s="9" t="s">
        <v>679</v>
      </c>
      <c r="P143" s="71" t="s">
        <v>1791</v>
      </c>
      <c r="Q143" s="71"/>
      <c r="R143" s="1"/>
      <c r="S143" s="1"/>
      <c r="T143" s="1">
        <v>200000000</v>
      </c>
      <c r="U143" s="1"/>
      <c r="V143" s="1"/>
      <c r="W143" s="1"/>
      <c r="X143" s="1"/>
      <c r="Y143" s="1"/>
      <c r="Z143" s="1"/>
      <c r="AA143" s="18">
        <v>200000000</v>
      </c>
      <c r="AB143" s="379" t="s">
        <v>676</v>
      </c>
      <c r="AC143" s="386"/>
    </row>
    <row r="144" spans="1:29" ht="67.5">
      <c r="A144" s="316"/>
      <c r="B144" s="316"/>
      <c r="C144" s="316"/>
      <c r="D144" s="316"/>
      <c r="E144" s="250"/>
      <c r="F144" s="250"/>
      <c r="G144" s="250"/>
      <c r="H144" s="250"/>
      <c r="I144" s="148" t="s">
        <v>957</v>
      </c>
      <c r="J144" s="254"/>
      <c r="K144" s="463"/>
      <c r="L144" s="254"/>
      <c r="M144" s="228"/>
      <c r="N144" s="228"/>
      <c r="O144" s="51" t="s">
        <v>1184</v>
      </c>
      <c r="P144" s="71" t="s">
        <v>1791</v>
      </c>
      <c r="Q144" s="71"/>
      <c r="R144" s="1"/>
      <c r="S144" s="1"/>
      <c r="T144" s="1">
        <v>2330133071.63</v>
      </c>
      <c r="U144" s="1"/>
      <c r="V144" s="1"/>
      <c r="W144" s="1"/>
      <c r="X144" s="1"/>
      <c r="Y144" s="1"/>
      <c r="Z144" s="1"/>
      <c r="AA144" s="18">
        <v>2330133071.63</v>
      </c>
      <c r="AB144" s="379" t="s">
        <v>676</v>
      </c>
      <c r="AC144" s="386"/>
    </row>
    <row r="145" spans="1:29" ht="56.25">
      <c r="A145" s="316"/>
      <c r="B145" s="316"/>
      <c r="C145" s="316"/>
      <c r="D145" s="316"/>
      <c r="E145" s="250"/>
      <c r="F145" s="250"/>
      <c r="G145" s="250"/>
      <c r="H145" s="250"/>
      <c r="I145" s="148" t="s">
        <v>202</v>
      </c>
      <c r="J145" s="253" t="s">
        <v>203</v>
      </c>
      <c r="K145" s="461">
        <f>+'[1]CONSOLIDADO'!$AK$439</f>
        <v>0.012333333333333335</v>
      </c>
      <c r="L145" s="253" t="s">
        <v>1187</v>
      </c>
      <c r="M145" s="304">
        <v>13575</v>
      </c>
      <c r="N145" s="304">
        <v>13625</v>
      </c>
      <c r="O145" s="51" t="s">
        <v>1195</v>
      </c>
      <c r="P145" s="71" t="s">
        <v>1792</v>
      </c>
      <c r="Q145" s="71"/>
      <c r="R145" s="1"/>
      <c r="S145" s="1">
        <v>218950130.32</v>
      </c>
      <c r="T145" s="1"/>
      <c r="U145" s="1"/>
      <c r="V145" s="1"/>
      <c r="W145" s="1"/>
      <c r="X145" s="1"/>
      <c r="Y145" s="1"/>
      <c r="Z145" s="1"/>
      <c r="AA145" s="18">
        <v>218950130.32</v>
      </c>
      <c r="AB145" s="379" t="s">
        <v>676</v>
      </c>
      <c r="AC145" s="386"/>
    </row>
    <row r="146" spans="1:29" ht="56.25">
      <c r="A146" s="316"/>
      <c r="B146" s="316"/>
      <c r="C146" s="316"/>
      <c r="D146" s="316"/>
      <c r="E146" s="250"/>
      <c r="F146" s="250"/>
      <c r="G146" s="250"/>
      <c r="H146" s="250"/>
      <c r="I146" s="148" t="s">
        <v>204</v>
      </c>
      <c r="J146" s="261"/>
      <c r="K146" s="261"/>
      <c r="L146" s="261"/>
      <c r="M146" s="261"/>
      <c r="N146" s="261"/>
      <c r="O146" s="51" t="s">
        <v>1195</v>
      </c>
      <c r="P146" s="71" t="s">
        <v>1792</v>
      </c>
      <c r="Q146" s="72"/>
      <c r="R146" s="1"/>
      <c r="S146" s="1">
        <v>281992037.49</v>
      </c>
      <c r="T146" s="1"/>
      <c r="U146" s="1"/>
      <c r="V146" s="1"/>
      <c r="W146" s="1"/>
      <c r="X146" s="1"/>
      <c r="Y146" s="1"/>
      <c r="Z146" s="1"/>
      <c r="AA146" s="18">
        <v>281992037.49</v>
      </c>
      <c r="AB146" s="379" t="s">
        <v>676</v>
      </c>
      <c r="AC146" s="386"/>
    </row>
    <row r="147" spans="1:29" ht="56.25">
      <c r="A147" s="316"/>
      <c r="B147" s="316"/>
      <c r="C147" s="316"/>
      <c r="D147" s="316"/>
      <c r="E147" s="250"/>
      <c r="F147" s="250"/>
      <c r="G147" s="250"/>
      <c r="H147" s="250"/>
      <c r="I147" s="148" t="s">
        <v>205</v>
      </c>
      <c r="J147" s="261"/>
      <c r="K147" s="261"/>
      <c r="L147" s="261"/>
      <c r="M147" s="261"/>
      <c r="N147" s="261"/>
      <c r="O147" s="51" t="s">
        <v>1195</v>
      </c>
      <c r="P147" s="71" t="s">
        <v>1792</v>
      </c>
      <c r="Q147" s="5"/>
      <c r="R147" s="1"/>
      <c r="S147" s="1">
        <v>39309880.79</v>
      </c>
      <c r="T147" s="1"/>
      <c r="U147" s="1">
        <v>140000000</v>
      </c>
      <c r="V147" s="1"/>
      <c r="W147" s="1"/>
      <c r="X147" s="1"/>
      <c r="Y147" s="1"/>
      <c r="Z147" s="1"/>
      <c r="AA147" s="18">
        <v>179409880.79</v>
      </c>
      <c r="AB147" s="379" t="s">
        <v>676</v>
      </c>
      <c r="AC147" s="386"/>
    </row>
    <row r="148" spans="1:29" ht="45">
      <c r="A148" s="316"/>
      <c r="B148" s="316"/>
      <c r="C148" s="316"/>
      <c r="D148" s="316"/>
      <c r="E148" s="250"/>
      <c r="F148" s="250"/>
      <c r="G148" s="250"/>
      <c r="H148" s="250"/>
      <c r="I148" s="148" t="s">
        <v>206</v>
      </c>
      <c r="J148" s="261"/>
      <c r="K148" s="261"/>
      <c r="L148" s="261"/>
      <c r="M148" s="261"/>
      <c r="N148" s="261"/>
      <c r="O148" s="51" t="s">
        <v>1195</v>
      </c>
      <c r="P148" s="71" t="s">
        <v>1792</v>
      </c>
      <c r="Q148" s="71"/>
      <c r="R148" s="1"/>
      <c r="S148" s="1"/>
      <c r="T148" s="1"/>
      <c r="U148" s="1">
        <v>159139638</v>
      </c>
      <c r="V148" s="1"/>
      <c r="W148" s="1"/>
      <c r="X148" s="1"/>
      <c r="Y148" s="1"/>
      <c r="Z148" s="1"/>
      <c r="AA148" s="18">
        <v>159139638</v>
      </c>
      <c r="AB148" s="379" t="s">
        <v>676</v>
      </c>
      <c r="AC148" s="386"/>
    </row>
    <row r="149" spans="1:29" ht="56.25">
      <c r="A149" s="316"/>
      <c r="B149" s="316"/>
      <c r="C149" s="316"/>
      <c r="D149" s="316"/>
      <c r="E149" s="250"/>
      <c r="F149" s="250"/>
      <c r="G149" s="250"/>
      <c r="H149" s="250"/>
      <c r="I149" s="148" t="s">
        <v>207</v>
      </c>
      <c r="J149" s="261"/>
      <c r="K149" s="261"/>
      <c r="L149" s="261"/>
      <c r="M149" s="261"/>
      <c r="N149" s="261"/>
      <c r="O149" s="51" t="s">
        <v>1195</v>
      </c>
      <c r="P149" s="71" t="s">
        <v>1792</v>
      </c>
      <c r="Q149" s="71"/>
      <c r="R149" s="1"/>
      <c r="S149" s="1"/>
      <c r="T149" s="1"/>
      <c r="U149" s="1">
        <v>471876592.56</v>
      </c>
      <c r="V149" s="1"/>
      <c r="W149" s="1"/>
      <c r="X149" s="1"/>
      <c r="Y149" s="1"/>
      <c r="Z149" s="1"/>
      <c r="AA149" s="18">
        <v>471876592.56</v>
      </c>
      <c r="AB149" s="379" t="s">
        <v>676</v>
      </c>
      <c r="AC149" s="386"/>
    </row>
    <row r="150" spans="1:29" ht="78.75">
      <c r="A150" s="316"/>
      <c r="B150" s="316"/>
      <c r="C150" s="316"/>
      <c r="D150" s="316"/>
      <c r="E150" s="250"/>
      <c r="F150" s="250"/>
      <c r="G150" s="250"/>
      <c r="H150" s="250"/>
      <c r="I150" s="148" t="s">
        <v>208</v>
      </c>
      <c r="J150" s="261"/>
      <c r="K150" s="261"/>
      <c r="L150" s="261"/>
      <c r="M150" s="261"/>
      <c r="N150" s="261"/>
      <c r="O150" s="51" t="s">
        <v>1195</v>
      </c>
      <c r="P150" s="71" t="s">
        <v>1792</v>
      </c>
      <c r="Q150" s="71"/>
      <c r="R150" s="1"/>
      <c r="S150" s="1"/>
      <c r="T150" s="1"/>
      <c r="U150" s="1">
        <v>575852358.36</v>
      </c>
      <c r="V150" s="1"/>
      <c r="W150" s="1"/>
      <c r="X150" s="1"/>
      <c r="Y150" s="1"/>
      <c r="Z150" s="1"/>
      <c r="AA150" s="18">
        <v>575852358.36</v>
      </c>
      <c r="AB150" s="379" t="s">
        <v>676</v>
      </c>
      <c r="AC150" s="386"/>
    </row>
    <row r="151" spans="1:29" ht="56.25">
      <c r="A151" s="316"/>
      <c r="B151" s="316"/>
      <c r="C151" s="316"/>
      <c r="D151" s="316"/>
      <c r="E151" s="250"/>
      <c r="F151" s="250"/>
      <c r="G151" s="250"/>
      <c r="H151" s="250"/>
      <c r="I151" s="148" t="s">
        <v>209</v>
      </c>
      <c r="J151" s="261"/>
      <c r="K151" s="261"/>
      <c r="L151" s="261"/>
      <c r="M151" s="261"/>
      <c r="N151" s="261"/>
      <c r="O151" s="51" t="s">
        <v>1195</v>
      </c>
      <c r="P151" s="71" t="s">
        <v>1792</v>
      </c>
      <c r="Q151" s="71"/>
      <c r="R151" s="1"/>
      <c r="S151" s="1"/>
      <c r="T151" s="1"/>
      <c r="U151" s="1">
        <v>841121495</v>
      </c>
      <c r="V151" s="1"/>
      <c r="W151" s="1"/>
      <c r="X151" s="1"/>
      <c r="Y151" s="1"/>
      <c r="Z151" s="1"/>
      <c r="AA151" s="18">
        <v>841121495</v>
      </c>
      <c r="AB151" s="379" t="s">
        <v>676</v>
      </c>
      <c r="AC151" s="386"/>
    </row>
    <row r="152" spans="1:29" ht="45">
      <c r="A152" s="316"/>
      <c r="B152" s="316"/>
      <c r="C152" s="316"/>
      <c r="D152" s="316"/>
      <c r="E152" s="250"/>
      <c r="F152" s="250"/>
      <c r="G152" s="250"/>
      <c r="H152" s="250"/>
      <c r="I152" s="148" t="s">
        <v>210</v>
      </c>
      <c r="J152" s="261"/>
      <c r="K152" s="261"/>
      <c r="L152" s="261"/>
      <c r="M152" s="261"/>
      <c r="N152" s="261"/>
      <c r="O152" s="51" t="s">
        <v>1195</v>
      </c>
      <c r="P152" s="71" t="s">
        <v>1792</v>
      </c>
      <c r="Q152" s="71"/>
      <c r="R152" s="1"/>
      <c r="S152" s="1"/>
      <c r="T152" s="1"/>
      <c r="U152" s="1">
        <v>346139493.62</v>
      </c>
      <c r="V152" s="1"/>
      <c r="W152" s="1"/>
      <c r="X152" s="1"/>
      <c r="Y152" s="1"/>
      <c r="Z152" s="1"/>
      <c r="AA152" s="18">
        <v>346139493.62</v>
      </c>
      <c r="AB152" s="379" t="s">
        <v>676</v>
      </c>
      <c r="AC152" s="386"/>
    </row>
    <row r="153" spans="1:29" ht="45">
      <c r="A153" s="316"/>
      <c r="B153" s="316"/>
      <c r="C153" s="316"/>
      <c r="D153" s="316"/>
      <c r="E153" s="250"/>
      <c r="F153" s="250"/>
      <c r="G153" s="250"/>
      <c r="H153" s="250"/>
      <c r="I153" s="148" t="s">
        <v>215</v>
      </c>
      <c r="J153" s="261"/>
      <c r="K153" s="261"/>
      <c r="L153" s="261"/>
      <c r="M153" s="261"/>
      <c r="N153" s="261"/>
      <c r="O153" s="51" t="s">
        <v>1195</v>
      </c>
      <c r="P153" s="71" t="s">
        <v>1792</v>
      </c>
      <c r="Q153" s="4"/>
      <c r="R153" s="1"/>
      <c r="S153" s="1"/>
      <c r="T153" s="1"/>
      <c r="U153" s="1">
        <v>43944861.33</v>
      </c>
      <c r="V153" s="1"/>
      <c r="W153" s="1"/>
      <c r="X153" s="1"/>
      <c r="Y153" s="1"/>
      <c r="Z153" s="1"/>
      <c r="AA153" s="305">
        <v>43944861.33</v>
      </c>
      <c r="AB153" s="379" t="s">
        <v>676</v>
      </c>
      <c r="AC153" s="386"/>
    </row>
    <row r="154" spans="1:29" ht="45">
      <c r="A154" s="316"/>
      <c r="B154" s="316"/>
      <c r="C154" s="316"/>
      <c r="D154" s="316"/>
      <c r="E154" s="250"/>
      <c r="F154" s="250"/>
      <c r="G154" s="250"/>
      <c r="H154" s="250"/>
      <c r="I154" s="148" t="s">
        <v>211</v>
      </c>
      <c r="J154" s="254"/>
      <c r="K154" s="254"/>
      <c r="L154" s="254"/>
      <c r="M154" s="254"/>
      <c r="N154" s="254"/>
      <c r="O154" s="9" t="s">
        <v>1195</v>
      </c>
      <c r="P154" s="71" t="s">
        <v>1792</v>
      </c>
      <c r="Q154" s="72"/>
      <c r="R154" s="1"/>
      <c r="S154" s="1"/>
      <c r="T154" s="1"/>
      <c r="U154" s="1">
        <v>303246440.25</v>
      </c>
      <c r="V154" s="1"/>
      <c r="W154" s="1"/>
      <c r="X154" s="1"/>
      <c r="Y154" s="1"/>
      <c r="Z154" s="1"/>
      <c r="AA154" s="18">
        <v>303246440.25</v>
      </c>
      <c r="AB154" s="379" t="s">
        <v>676</v>
      </c>
      <c r="AC154" s="386"/>
    </row>
    <row r="155" spans="1:29" ht="56.25">
      <c r="A155" s="316"/>
      <c r="B155" s="316"/>
      <c r="C155" s="316"/>
      <c r="D155" s="316"/>
      <c r="E155" s="250"/>
      <c r="F155" s="250"/>
      <c r="G155" s="250"/>
      <c r="H155" s="250"/>
      <c r="I155" s="248" t="s">
        <v>212</v>
      </c>
      <c r="J155" s="298" t="s">
        <v>213</v>
      </c>
      <c r="K155" s="454">
        <f>+'[1]CONSOLIDADO'!$AK$440</f>
        <v>0.020166666666666666</v>
      </c>
      <c r="L155" s="298" t="s">
        <v>1188</v>
      </c>
      <c r="M155" s="503">
        <v>350</v>
      </c>
      <c r="N155" s="503">
        <v>360</v>
      </c>
      <c r="O155" s="47" t="s">
        <v>1176</v>
      </c>
      <c r="P155" s="94" t="s">
        <v>1774</v>
      </c>
      <c r="Q155" s="94"/>
      <c r="R155" s="1"/>
      <c r="S155" s="1">
        <v>856581525.9499999</v>
      </c>
      <c r="T155" s="1"/>
      <c r="U155" s="1">
        <v>400000000</v>
      </c>
      <c r="V155" s="1"/>
      <c r="W155" s="1"/>
      <c r="X155" s="1"/>
      <c r="Y155" s="1">
        <v>363443531.88</v>
      </c>
      <c r="Z155" s="1"/>
      <c r="AA155" s="305">
        <v>1620025057.8299997</v>
      </c>
      <c r="AB155" s="379" t="s">
        <v>1404</v>
      </c>
      <c r="AC155" s="386"/>
    </row>
    <row r="156" spans="1:29" ht="67.5">
      <c r="A156" s="316"/>
      <c r="B156" s="316"/>
      <c r="C156" s="316"/>
      <c r="D156" s="316"/>
      <c r="E156" s="250"/>
      <c r="F156" s="250"/>
      <c r="G156" s="250"/>
      <c r="H156" s="250"/>
      <c r="I156" s="148" t="s">
        <v>214</v>
      </c>
      <c r="J156" s="177"/>
      <c r="K156" s="177"/>
      <c r="L156" s="177"/>
      <c r="M156" s="177"/>
      <c r="N156" s="177"/>
      <c r="O156" s="9" t="s">
        <v>1175</v>
      </c>
      <c r="P156" s="94" t="s">
        <v>1774</v>
      </c>
      <c r="Q156" s="4"/>
      <c r="R156" s="1"/>
      <c r="S156" s="1"/>
      <c r="T156" s="1"/>
      <c r="U156" s="1"/>
      <c r="V156" s="1"/>
      <c r="W156" s="1"/>
      <c r="X156" s="1"/>
      <c r="Y156" s="1"/>
      <c r="Z156" s="1">
        <v>3939778203.33</v>
      </c>
      <c r="AA156" s="305">
        <v>3939778203.33</v>
      </c>
      <c r="AB156" s="379" t="s">
        <v>1404</v>
      </c>
      <c r="AC156" s="386"/>
    </row>
    <row r="157" spans="1:29" ht="56.25">
      <c r="A157" s="316"/>
      <c r="B157" s="316"/>
      <c r="C157" s="316"/>
      <c r="D157" s="316"/>
      <c r="E157" s="250"/>
      <c r="F157" s="250"/>
      <c r="G157" s="250"/>
      <c r="H157" s="250"/>
      <c r="I157" s="148" t="s">
        <v>1003</v>
      </c>
      <c r="J157" s="177"/>
      <c r="K157" s="177"/>
      <c r="L157" s="177"/>
      <c r="M157" s="177"/>
      <c r="N157" s="177"/>
      <c r="O157" s="9" t="s">
        <v>1170</v>
      </c>
      <c r="P157" s="94" t="s">
        <v>1774</v>
      </c>
      <c r="Q157" s="4"/>
      <c r="R157" s="1"/>
      <c r="S157" s="1"/>
      <c r="T157" s="1"/>
      <c r="U157" s="1">
        <v>563682993.9</v>
      </c>
      <c r="V157" s="1"/>
      <c r="W157" s="1"/>
      <c r="X157" s="1"/>
      <c r="Y157" s="1"/>
      <c r="Z157" s="1"/>
      <c r="AA157" s="305">
        <v>563682993.9</v>
      </c>
      <c r="AB157" s="379" t="s">
        <v>1404</v>
      </c>
      <c r="AC157" s="386"/>
    </row>
    <row r="158" spans="1:29" ht="56.25">
      <c r="A158" s="316"/>
      <c r="B158" s="316"/>
      <c r="C158" s="316"/>
      <c r="D158" s="316"/>
      <c r="E158" s="250"/>
      <c r="F158" s="250"/>
      <c r="G158" s="250"/>
      <c r="H158" s="250"/>
      <c r="I158" s="148" t="s">
        <v>1004</v>
      </c>
      <c r="J158" s="177"/>
      <c r="K158" s="177"/>
      <c r="L158" s="177"/>
      <c r="M158" s="177"/>
      <c r="N158" s="177"/>
      <c r="O158" s="9" t="s">
        <v>1171</v>
      </c>
      <c r="P158" s="94" t="s">
        <v>1774</v>
      </c>
      <c r="Q158" s="4"/>
      <c r="R158" s="1"/>
      <c r="S158" s="1"/>
      <c r="T158" s="1"/>
      <c r="U158" s="1">
        <v>350000000</v>
      </c>
      <c r="V158" s="1"/>
      <c r="W158" s="1"/>
      <c r="X158" s="1"/>
      <c r="Y158" s="1"/>
      <c r="Z158" s="1"/>
      <c r="AA158" s="305">
        <v>350000000</v>
      </c>
      <c r="AB158" s="379" t="s">
        <v>1404</v>
      </c>
      <c r="AC158" s="386"/>
    </row>
    <row r="159" spans="1:29" ht="56.25">
      <c r="A159" s="316"/>
      <c r="B159" s="316"/>
      <c r="C159" s="316"/>
      <c r="D159" s="316"/>
      <c r="E159" s="250"/>
      <c r="F159" s="250"/>
      <c r="G159" s="250"/>
      <c r="H159" s="250"/>
      <c r="I159" s="249" t="s">
        <v>958</v>
      </c>
      <c r="J159" s="177"/>
      <c r="K159" s="177"/>
      <c r="L159" s="177"/>
      <c r="M159" s="177"/>
      <c r="N159" s="177"/>
      <c r="O159" s="9" t="s">
        <v>1172</v>
      </c>
      <c r="P159" s="94" t="s">
        <v>1774</v>
      </c>
      <c r="Q159" s="60"/>
      <c r="R159" s="1"/>
      <c r="S159" s="1"/>
      <c r="T159" s="1"/>
      <c r="U159" s="1">
        <v>700000000</v>
      </c>
      <c r="V159" s="1"/>
      <c r="W159" s="1"/>
      <c r="X159" s="1"/>
      <c r="Y159" s="1"/>
      <c r="Z159" s="1"/>
      <c r="AA159" s="305">
        <v>700000000</v>
      </c>
      <c r="AB159" s="379" t="s">
        <v>1404</v>
      </c>
      <c r="AC159" s="386"/>
    </row>
    <row r="160" spans="1:29" ht="56.25">
      <c r="A160" s="316"/>
      <c r="B160" s="316"/>
      <c r="C160" s="316"/>
      <c r="D160" s="316"/>
      <c r="E160" s="250"/>
      <c r="F160" s="250"/>
      <c r="G160" s="250"/>
      <c r="H160" s="250"/>
      <c r="I160" s="249" t="s">
        <v>996</v>
      </c>
      <c r="J160" s="177"/>
      <c r="K160" s="177"/>
      <c r="L160" s="177"/>
      <c r="M160" s="177"/>
      <c r="N160" s="177"/>
      <c r="O160" s="9" t="s">
        <v>1173</v>
      </c>
      <c r="P160" s="94" t="s">
        <v>1774</v>
      </c>
      <c r="Q160" s="60"/>
      <c r="R160" s="1"/>
      <c r="S160" s="1"/>
      <c r="T160" s="1"/>
      <c r="U160" s="1">
        <v>1016390315.84</v>
      </c>
      <c r="V160" s="1"/>
      <c r="W160" s="1"/>
      <c r="X160" s="1"/>
      <c r="Y160" s="1"/>
      <c r="Z160" s="1"/>
      <c r="AA160" s="305">
        <v>1016390315.84</v>
      </c>
      <c r="AB160" s="379" t="s">
        <v>1404</v>
      </c>
      <c r="AC160" s="386"/>
    </row>
    <row r="161" spans="1:29" ht="56.25">
      <c r="A161" s="316"/>
      <c r="B161" s="316"/>
      <c r="C161" s="316"/>
      <c r="D161" s="316"/>
      <c r="E161" s="250"/>
      <c r="F161" s="250"/>
      <c r="G161" s="250"/>
      <c r="H161" s="250"/>
      <c r="I161" s="249" t="s">
        <v>997</v>
      </c>
      <c r="J161" s="177"/>
      <c r="K161" s="177"/>
      <c r="L161" s="177"/>
      <c r="M161" s="177"/>
      <c r="N161" s="177"/>
      <c r="O161" s="9" t="s">
        <v>1174</v>
      </c>
      <c r="P161" s="94" t="s">
        <v>1774</v>
      </c>
      <c r="Q161" s="60"/>
      <c r="R161" s="1"/>
      <c r="S161" s="1"/>
      <c r="T161" s="1"/>
      <c r="U161" s="1">
        <v>931558751.8</v>
      </c>
      <c r="V161" s="1"/>
      <c r="W161" s="1"/>
      <c r="X161" s="1"/>
      <c r="Y161" s="1"/>
      <c r="Z161" s="1"/>
      <c r="AA161" s="305">
        <v>931558751.8</v>
      </c>
      <c r="AB161" s="379" t="s">
        <v>1404</v>
      </c>
      <c r="AC161" s="386"/>
    </row>
    <row r="162" spans="1:29" ht="56.25">
      <c r="A162" s="316"/>
      <c r="B162" s="316"/>
      <c r="C162" s="316"/>
      <c r="D162" s="316"/>
      <c r="E162" s="250"/>
      <c r="F162" s="250"/>
      <c r="G162" s="250"/>
      <c r="H162" s="250"/>
      <c r="I162" s="249" t="s">
        <v>218</v>
      </c>
      <c r="J162" s="179"/>
      <c r="K162" s="179"/>
      <c r="L162" s="179"/>
      <c r="M162" s="179"/>
      <c r="N162" s="179"/>
      <c r="O162" s="9" t="s">
        <v>1793</v>
      </c>
      <c r="P162" s="4" t="s">
        <v>1774</v>
      </c>
      <c r="Q162" s="60"/>
      <c r="R162" s="1"/>
      <c r="S162" s="1"/>
      <c r="T162" s="1"/>
      <c r="U162" s="1">
        <v>3125000000</v>
      </c>
      <c r="V162" s="1"/>
      <c r="W162" s="1"/>
      <c r="X162" s="1"/>
      <c r="Y162" s="1"/>
      <c r="Z162" s="1"/>
      <c r="AA162" s="305">
        <v>3125000000</v>
      </c>
      <c r="AB162" s="379" t="s">
        <v>1404</v>
      </c>
      <c r="AC162" s="386"/>
    </row>
    <row r="163" spans="1:29" ht="56.25">
      <c r="A163" s="252"/>
      <c r="B163" s="252"/>
      <c r="C163" s="252"/>
      <c r="D163" s="252"/>
      <c r="E163" s="249"/>
      <c r="F163" s="249"/>
      <c r="G163" s="249"/>
      <c r="H163" s="249"/>
      <c r="I163" s="249" t="s">
        <v>216</v>
      </c>
      <c r="J163" s="179" t="s">
        <v>217</v>
      </c>
      <c r="K163" s="464">
        <f>+'[1]CONSOLIDADO'!$AK$486</f>
        <v>0.0029000000000000002</v>
      </c>
      <c r="L163" s="202" t="s">
        <v>1189</v>
      </c>
      <c r="M163" s="279">
        <v>0</v>
      </c>
      <c r="N163" s="51">
        <v>300</v>
      </c>
      <c r="O163" s="51" t="s">
        <v>1181</v>
      </c>
      <c r="P163" s="60" t="s">
        <v>1794</v>
      </c>
      <c r="Q163" s="60"/>
      <c r="R163" s="1"/>
      <c r="S163" s="1"/>
      <c r="T163" s="1"/>
      <c r="U163" s="1">
        <v>30000000</v>
      </c>
      <c r="V163" s="1"/>
      <c r="W163" s="1"/>
      <c r="X163" s="1"/>
      <c r="Y163" s="1"/>
      <c r="Z163" s="1"/>
      <c r="AA163" s="305">
        <v>30000000</v>
      </c>
      <c r="AB163" s="379" t="s">
        <v>1409</v>
      </c>
      <c r="AC163" s="386"/>
    </row>
    <row r="164" spans="1:29" ht="12.75">
      <c r="A164" s="64" t="s">
        <v>37</v>
      </c>
      <c r="B164" s="64"/>
      <c r="C164" s="63"/>
      <c r="D164" s="63"/>
      <c r="E164" s="63"/>
      <c r="F164" s="63"/>
      <c r="G164" s="75"/>
      <c r="H164" s="75"/>
      <c r="I164" s="95"/>
      <c r="J164" s="75"/>
      <c r="K164" s="75"/>
      <c r="L164" s="75"/>
      <c r="M164" s="75"/>
      <c r="N164" s="75"/>
      <c r="O164" s="75"/>
      <c r="P164" s="75"/>
      <c r="Q164" s="75"/>
      <c r="R164" s="75"/>
      <c r="S164" s="75"/>
      <c r="T164" s="75"/>
      <c r="U164" s="75"/>
      <c r="V164" s="75"/>
      <c r="W164" s="75"/>
      <c r="X164" s="75"/>
      <c r="Y164" s="75"/>
      <c r="Z164" s="75"/>
      <c r="AA164" s="76">
        <f>SUM(AA142:AA163)</f>
        <v>18428241322.05</v>
      </c>
      <c r="AB164" s="380"/>
      <c r="AC164" s="380"/>
    </row>
    <row r="165" spans="1:29" ht="12.75">
      <c r="A165" s="206" t="s">
        <v>178</v>
      </c>
      <c r="B165" s="213"/>
      <c r="C165" s="206"/>
      <c r="D165" s="206"/>
      <c r="E165" s="206"/>
      <c r="F165" s="206"/>
      <c r="G165" s="216"/>
      <c r="H165" s="216"/>
      <c r="I165" s="210"/>
      <c r="J165" s="210"/>
      <c r="K165" s="210"/>
      <c r="L165" s="215"/>
      <c r="M165" s="210"/>
      <c r="N165" s="210"/>
      <c r="O165" s="210"/>
      <c r="P165" s="210"/>
      <c r="Q165" s="210"/>
      <c r="R165" s="210"/>
      <c r="S165" s="210"/>
      <c r="T165" s="210"/>
      <c r="U165" s="210"/>
      <c r="V165" s="210"/>
      <c r="W165" s="210"/>
      <c r="X165" s="210"/>
      <c r="Y165" s="210"/>
      <c r="Z165" s="210"/>
      <c r="AA165" s="217">
        <f>+AA164</f>
        <v>18428241322.05</v>
      </c>
      <c r="AB165" s="381"/>
      <c r="AC165" s="381"/>
    </row>
    <row r="166" spans="1:29" ht="56.25">
      <c r="A166" s="19" t="s">
        <v>219</v>
      </c>
      <c r="B166" s="19"/>
      <c r="C166" s="19" t="s">
        <v>195</v>
      </c>
      <c r="D166" s="19" t="s">
        <v>45</v>
      </c>
      <c r="E166" s="32" t="s">
        <v>220</v>
      </c>
      <c r="F166" s="32"/>
      <c r="G166" s="4" t="s">
        <v>221</v>
      </c>
      <c r="H166" s="60"/>
      <c r="I166" s="228" t="s">
        <v>222</v>
      </c>
      <c r="J166" s="60" t="s">
        <v>680</v>
      </c>
      <c r="K166" s="60"/>
      <c r="L166" s="60" t="s">
        <v>1190</v>
      </c>
      <c r="M166" s="73">
        <v>561</v>
      </c>
      <c r="N166" s="51">
        <v>565</v>
      </c>
      <c r="O166" s="51" t="s">
        <v>1196</v>
      </c>
      <c r="P166" s="51" t="s">
        <v>1795</v>
      </c>
      <c r="Q166" s="51"/>
      <c r="R166" s="51"/>
      <c r="S166" s="51"/>
      <c r="T166" s="51"/>
      <c r="U166" s="1">
        <v>94000000</v>
      </c>
      <c r="V166" s="51"/>
      <c r="W166" s="51"/>
      <c r="X166" s="51"/>
      <c r="Y166" s="51"/>
      <c r="Z166" s="51"/>
      <c r="AA166" s="74">
        <v>94000000</v>
      </c>
      <c r="AB166" s="379" t="s">
        <v>1408</v>
      </c>
      <c r="AC166" s="386"/>
    </row>
    <row r="167" spans="1:29" ht="12.75">
      <c r="A167" s="64" t="s">
        <v>37</v>
      </c>
      <c r="B167" s="64"/>
      <c r="C167" s="64"/>
      <c r="D167" s="64"/>
      <c r="E167" s="64"/>
      <c r="F167" s="312"/>
      <c r="G167" s="121"/>
      <c r="H167" s="121"/>
      <c r="I167" s="96"/>
      <c r="J167" s="68"/>
      <c r="K167" s="68"/>
      <c r="L167" s="68"/>
      <c r="M167" s="68"/>
      <c r="N167" s="69"/>
      <c r="O167" s="69"/>
      <c r="P167" s="69"/>
      <c r="Q167" s="69"/>
      <c r="R167" s="69"/>
      <c r="S167" s="69"/>
      <c r="T167" s="69"/>
      <c r="U167" s="69"/>
      <c r="V167" s="69"/>
      <c r="W167" s="69"/>
      <c r="X167" s="69"/>
      <c r="Y167" s="69"/>
      <c r="Z167" s="69"/>
      <c r="AA167" s="65">
        <f>SUM(AA166)</f>
        <v>94000000</v>
      </c>
      <c r="AB167" s="97"/>
      <c r="AC167" s="97"/>
    </row>
    <row r="168" spans="1:29" ht="12.75">
      <c r="A168" s="213" t="s">
        <v>178</v>
      </c>
      <c r="B168" s="213"/>
      <c r="C168" s="206"/>
      <c r="D168" s="206"/>
      <c r="E168" s="206"/>
      <c r="F168" s="206"/>
      <c r="G168" s="216"/>
      <c r="H168" s="216"/>
      <c r="I168" s="210"/>
      <c r="J168" s="210"/>
      <c r="K168" s="210"/>
      <c r="L168" s="215"/>
      <c r="M168" s="210"/>
      <c r="N168" s="210"/>
      <c r="O168" s="210"/>
      <c r="P168" s="210"/>
      <c r="Q168" s="210"/>
      <c r="R168" s="210"/>
      <c r="S168" s="210"/>
      <c r="T168" s="210"/>
      <c r="U168" s="210"/>
      <c r="V168" s="210"/>
      <c r="W168" s="210"/>
      <c r="X168" s="210"/>
      <c r="Y168" s="210"/>
      <c r="Z168" s="210"/>
      <c r="AA168" s="217">
        <f>+AA167</f>
        <v>94000000</v>
      </c>
      <c r="AB168" s="381"/>
      <c r="AC168" s="381"/>
    </row>
    <row r="169" spans="1:29" ht="12.75">
      <c r="A169" s="417" t="s">
        <v>1429</v>
      </c>
      <c r="B169" s="415"/>
      <c r="C169" s="415"/>
      <c r="D169" s="415"/>
      <c r="E169" s="415"/>
      <c r="F169" s="415"/>
      <c r="G169" s="416"/>
      <c r="H169" s="416"/>
      <c r="I169" s="416"/>
      <c r="J169" s="416"/>
      <c r="K169" s="416"/>
      <c r="L169" s="415"/>
      <c r="M169" s="415"/>
      <c r="N169" s="415"/>
      <c r="O169" s="416"/>
      <c r="P169" s="415"/>
      <c r="Q169" s="415"/>
      <c r="R169" s="415"/>
      <c r="S169" s="415"/>
      <c r="T169" s="415"/>
      <c r="U169" s="415"/>
      <c r="V169" s="415"/>
      <c r="W169" s="415"/>
      <c r="X169" s="415"/>
      <c r="Y169" s="415"/>
      <c r="Z169" s="415"/>
      <c r="AA169" s="418">
        <f>+AA168+AA165+AA141+AA128</f>
        <v>143533423547.15002</v>
      </c>
      <c r="AB169" s="416"/>
      <c r="AC169" s="415"/>
    </row>
    <row r="170" spans="1:29" ht="67.5">
      <c r="A170" s="200" t="s">
        <v>319</v>
      </c>
      <c r="B170" s="200"/>
      <c r="C170" s="200" t="s">
        <v>320</v>
      </c>
      <c r="D170" s="200"/>
      <c r="E170" s="200" t="s">
        <v>321</v>
      </c>
      <c r="F170" s="200"/>
      <c r="G170" s="200"/>
      <c r="H170" s="200"/>
      <c r="I170" s="130" t="s">
        <v>322</v>
      </c>
      <c r="J170" s="4" t="s">
        <v>45</v>
      </c>
      <c r="K170" s="4"/>
      <c r="L170" s="4" t="s">
        <v>697</v>
      </c>
      <c r="M170" s="61">
        <v>0.1</v>
      </c>
      <c r="N170" s="276">
        <v>0.1</v>
      </c>
      <c r="O170" s="59" t="s">
        <v>696</v>
      </c>
      <c r="P170" s="60" t="s">
        <v>1769</v>
      </c>
      <c r="Q170" s="60"/>
      <c r="R170" s="60"/>
      <c r="S170" s="60"/>
      <c r="T170" s="491">
        <v>51726024</v>
      </c>
      <c r="U170" s="60"/>
      <c r="V170" s="60"/>
      <c r="W170" s="60"/>
      <c r="X170" s="60"/>
      <c r="Y170" s="60"/>
      <c r="Z170" s="60"/>
      <c r="AA170" s="1">
        <v>51726024</v>
      </c>
      <c r="AB170" s="9" t="s">
        <v>1431</v>
      </c>
      <c r="AC170" s="386"/>
    </row>
    <row r="171" spans="1:29" ht="12.75">
      <c r="A171" s="64" t="s">
        <v>37</v>
      </c>
      <c r="B171" s="64"/>
      <c r="C171" s="63"/>
      <c r="D171" s="63"/>
      <c r="E171" s="63"/>
      <c r="F171" s="63"/>
      <c r="G171" s="75"/>
      <c r="H171" s="75"/>
      <c r="I171" s="95"/>
      <c r="J171" s="75"/>
      <c r="K171" s="75"/>
      <c r="L171" s="75"/>
      <c r="M171" s="75"/>
      <c r="N171" s="75"/>
      <c r="O171" s="75"/>
      <c r="P171" s="75"/>
      <c r="Q171" s="75"/>
      <c r="R171" s="75"/>
      <c r="S171" s="75"/>
      <c r="T171" s="75"/>
      <c r="U171" s="75"/>
      <c r="V171" s="75"/>
      <c r="W171" s="75"/>
      <c r="X171" s="75"/>
      <c r="Y171" s="75"/>
      <c r="Z171" s="75"/>
      <c r="AA171" s="76">
        <f>+AA170</f>
        <v>51726024</v>
      </c>
      <c r="AB171" s="127"/>
      <c r="AC171" s="127"/>
    </row>
    <row r="172" spans="1:29" ht="12.75">
      <c r="A172" s="213" t="s">
        <v>178</v>
      </c>
      <c r="B172" s="213"/>
      <c r="C172" s="206"/>
      <c r="D172" s="206"/>
      <c r="E172" s="206"/>
      <c r="F172" s="311"/>
      <c r="G172" s="208"/>
      <c r="H172" s="208"/>
      <c r="I172" s="209"/>
      <c r="J172" s="209"/>
      <c r="K172" s="209"/>
      <c r="L172" s="207"/>
      <c r="M172" s="209"/>
      <c r="N172" s="209"/>
      <c r="O172" s="210"/>
      <c r="P172" s="210"/>
      <c r="Q172" s="210"/>
      <c r="R172" s="210"/>
      <c r="S172" s="210"/>
      <c r="T172" s="210"/>
      <c r="U172" s="210"/>
      <c r="V172" s="210"/>
      <c r="W172" s="210"/>
      <c r="X172" s="210"/>
      <c r="Y172" s="210"/>
      <c r="Z172" s="210"/>
      <c r="AA172" s="217">
        <f>+AA171</f>
        <v>51726024</v>
      </c>
      <c r="AB172" s="212"/>
      <c r="AC172" s="212"/>
    </row>
    <row r="173" spans="1:29" ht="67.5">
      <c r="A173" s="198" t="s">
        <v>48</v>
      </c>
      <c r="B173" s="387">
        <v>1</v>
      </c>
      <c r="C173" s="126"/>
      <c r="D173" s="126"/>
      <c r="E173" s="126" t="s">
        <v>49</v>
      </c>
      <c r="F173" s="126" t="s">
        <v>1489</v>
      </c>
      <c r="G173" s="32" t="s">
        <v>323</v>
      </c>
      <c r="H173" s="32" t="s">
        <v>1490</v>
      </c>
      <c r="I173" s="148" t="s">
        <v>324</v>
      </c>
      <c r="J173" s="170" t="s">
        <v>325</v>
      </c>
      <c r="K173" s="456">
        <f>+'[1]CONSOLIDADO'!$AK$41</f>
        <v>0.021560000000000003</v>
      </c>
      <c r="L173" s="170" t="s">
        <v>698</v>
      </c>
      <c r="M173" s="17">
        <v>0</v>
      </c>
      <c r="N173" s="14">
        <v>1</v>
      </c>
      <c r="O173" s="77" t="s">
        <v>699</v>
      </c>
      <c r="P173" s="50" t="s">
        <v>1770</v>
      </c>
      <c r="Q173" s="50"/>
      <c r="R173" s="66">
        <v>50000000</v>
      </c>
      <c r="S173" s="50"/>
      <c r="T173" s="50"/>
      <c r="U173" s="50"/>
      <c r="V173" s="50"/>
      <c r="W173" s="50"/>
      <c r="X173" s="50"/>
      <c r="Y173" s="50"/>
      <c r="Z173" s="50"/>
      <c r="AA173" s="18">
        <v>50000000</v>
      </c>
      <c r="AB173" s="9" t="s">
        <v>1431</v>
      </c>
      <c r="AC173" s="386"/>
    </row>
    <row r="174" spans="1:29" ht="12.75">
      <c r="A174" s="64" t="s">
        <v>37</v>
      </c>
      <c r="B174" s="64"/>
      <c r="C174" s="63"/>
      <c r="D174" s="63"/>
      <c r="E174" s="63"/>
      <c r="F174" s="63"/>
      <c r="G174" s="75"/>
      <c r="H174" s="75"/>
      <c r="I174" s="95"/>
      <c r="J174" s="75"/>
      <c r="K174" s="75"/>
      <c r="L174" s="75"/>
      <c r="M174" s="75"/>
      <c r="N174" s="75"/>
      <c r="O174" s="75"/>
      <c r="P174" s="75"/>
      <c r="Q174" s="75"/>
      <c r="R174" s="75"/>
      <c r="S174" s="75"/>
      <c r="T174" s="75"/>
      <c r="U174" s="75"/>
      <c r="V174" s="75"/>
      <c r="W174" s="75"/>
      <c r="X174" s="75"/>
      <c r="Y174" s="75"/>
      <c r="Z174" s="75"/>
      <c r="AA174" s="76">
        <f>+AA173</f>
        <v>50000000</v>
      </c>
      <c r="AB174" s="127"/>
      <c r="AC174" s="127"/>
    </row>
    <row r="175" spans="1:29" ht="12.75">
      <c r="A175" s="213" t="s">
        <v>178</v>
      </c>
      <c r="B175" s="213"/>
      <c r="C175" s="206"/>
      <c r="D175" s="206"/>
      <c r="E175" s="206"/>
      <c r="F175" s="206"/>
      <c r="G175" s="216"/>
      <c r="H175" s="216"/>
      <c r="I175" s="210"/>
      <c r="J175" s="210"/>
      <c r="K175" s="210"/>
      <c r="L175" s="215"/>
      <c r="M175" s="210"/>
      <c r="N175" s="210"/>
      <c r="O175" s="210"/>
      <c r="P175" s="210"/>
      <c r="Q175" s="210"/>
      <c r="R175" s="210"/>
      <c r="S175" s="210"/>
      <c r="T175" s="210"/>
      <c r="U175" s="210"/>
      <c r="V175" s="210"/>
      <c r="W175" s="210"/>
      <c r="X175" s="210"/>
      <c r="Y175" s="210"/>
      <c r="Z175" s="210"/>
      <c r="AA175" s="211">
        <f>+AA174</f>
        <v>50000000</v>
      </c>
      <c r="AB175" s="212"/>
      <c r="AC175" s="212"/>
    </row>
    <row r="176" spans="1:29" ht="67.5">
      <c r="A176" s="298" t="s">
        <v>149</v>
      </c>
      <c r="B176" s="298">
        <v>4</v>
      </c>
      <c r="C176" s="298"/>
      <c r="D176" s="298"/>
      <c r="E176" s="298" t="s">
        <v>150</v>
      </c>
      <c r="F176" s="298" t="s">
        <v>1491</v>
      </c>
      <c r="G176" s="298" t="s">
        <v>346</v>
      </c>
      <c r="H176" s="298" t="s">
        <v>1492</v>
      </c>
      <c r="I176" s="148" t="s">
        <v>347</v>
      </c>
      <c r="J176" s="170" t="s">
        <v>348</v>
      </c>
      <c r="K176" s="451">
        <f>+'[1]CONSOLIDADO'!$AK$533</f>
        <v>0.053000000000000005</v>
      </c>
      <c r="L176" s="170" t="s">
        <v>1200</v>
      </c>
      <c r="M176" s="17">
        <v>0</v>
      </c>
      <c r="N176" s="14">
        <v>0</v>
      </c>
      <c r="O176" s="148" t="s">
        <v>1202</v>
      </c>
      <c r="P176" s="71" t="s">
        <v>1771</v>
      </c>
      <c r="Q176" s="71"/>
      <c r="R176" s="66">
        <v>492187937.69</v>
      </c>
      <c r="S176" s="71"/>
      <c r="T176" s="71"/>
      <c r="U176" s="71"/>
      <c r="V176" s="71"/>
      <c r="W176" s="71"/>
      <c r="X176" s="71"/>
      <c r="Y176" s="71"/>
      <c r="Z176" s="71"/>
      <c r="AA176" s="18">
        <v>492187937.69</v>
      </c>
      <c r="AB176" s="9" t="s">
        <v>1431</v>
      </c>
      <c r="AC176" s="386"/>
    </row>
    <row r="177" spans="1:29" ht="78.75">
      <c r="A177" s="177"/>
      <c r="B177" s="177"/>
      <c r="C177" s="177"/>
      <c r="D177" s="177"/>
      <c r="E177" s="177"/>
      <c r="F177" s="177"/>
      <c r="G177" s="177"/>
      <c r="H177" s="177"/>
      <c r="I177" s="148" t="s">
        <v>349</v>
      </c>
      <c r="J177" s="170" t="s">
        <v>350</v>
      </c>
      <c r="K177" s="451">
        <f>+'[1]CONSOLIDADO'!$AK$534</f>
        <v>0.017499999999999998</v>
      </c>
      <c r="L177" s="170" t="s">
        <v>694</v>
      </c>
      <c r="M177" s="17">
        <v>0</v>
      </c>
      <c r="N177" s="14">
        <v>1</v>
      </c>
      <c r="O177" s="9" t="s">
        <v>695</v>
      </c>
      <c r="P177" s="344" t="s">
        <v>1698</v>
      </c>
      <c r="Q177" s="344"/>
      <c r="R177" s="66">
        <v>168377270.2</v>
      </c>
      <c r="S177" s="66"/>
      <c r="T177" s="66"/>
      <c r="U177" s="66"/>
      <c r="V177" s="66"/>
      <c r="W177" s="66"/>
      <c r="X177" s="66"/>
      <c r="Y177" s="66"/>
      <c r="Z177" s="66"/>
      <c r="AA177" s="18">
        <v>168377270.2</v>
      </c>
      <c r="AB177" s="9" t="s">
        <v>1431</v>
      </c>
      <c r="AC177" s="386"/>
    </row>
    <row r="178" spans="1:29" ht="67.5">
      <c r="A178" s="177"/>
      <c r="B178" s="177"/>
      <c r="C178" s="177"/>
      <c r="D178" s="177"/>
      <c r="E178" s="177"/>
      <c r="F178" s="177"/>
      <c r="G178" s="177"/>
      <c r="H178" s="177"/>
      <c r="I178" s="148" t="s">
        <v>351</v>
      </c>
      <c r="J178" s="170"/>
      <c r="K178" s="170"/>
      <c r="L178" s="170"/>
      <c r="M178" s="173"/>
      <c r="N178" s="171"/>
      <c r="O178" s="148" t="s">
        <v>351</v>
      </c>
      <c r="P178" s="72" t="s">
        <v>1772</v>
      </c>
      <c r="Q178" s="72"/>
      <c r="R178" s="66"/>
      <c r="S178" s="66"/>
      <c r="T178" s="66"/>
      <c r="U178" s="66">
        <v>580000000</v>
      </c>
      <c r="V178" s="66"/>
      <c r="W178" s="66"/>
      <c r="X178" s="66"/>
      <c r="Y178" s="66"/>
      <c r="Z178" s="66"/>
      <c r="AA178" s="18">
        <v>580000000</v>
      </c>
      <c r="AB178" s="9" t="s">
        <v>1431</v>
      </c>
      <c r="AC178" s="386"/>
    </row>
    <row r="179" spans="1:29" ht="67.5">
      <c r="A179" s="177"/>
      <c r="B179" s="177"/>
      <c r="C179" s="177"/>
      <c r="D179" s="177"/>
      <c r="E179" s="177"/>
      <c r="F179" s="177"/>
      <c r="G179" s="177"/>
      <c r="H179" s="177"/>
      <c r="I179" s="248" t="s">
        <v>324</v>
      </c>
      <c r="J179" s="126" t="s">
        <v>352</v>
      </c>
      <c r="K179" s="465">
        <f>+'[1]CONSOLIDADO'!$AK$535</f>
        <v>0.008</v>
      </c>
      <c r="L179" s="200" t="s">
        <v>698</v>
      </c>
      <c r="M179" s="277">
        <v>0</v>
      </c>
      <c r="N179" s="47">
        <v>1</v>
      </c>
      <c r="O179" s="298" t="s">
        <v>699</v>
      </c>
      <c r="P179" s="503" t="s">
        <v>1773</v>
      </c>
      <c r="Q179" s="503"/>
      <c r="R179" s="66">
        <v>100000000</v>
      </c>
      <c r="S179" s="66"/>
      <c r="T179" s="66"/>
      <c r="U179" s="66"/>
      <c r="V179" s="66"/>
      <c r="W179" s="66"/>
      <c r="X179" s="66"/>
      <c r="Y179" s="66"/>
      <c r="Z179" s="66"/>
      <c r="AA179" s="256">
        <v>100000000</v>
      </c>
      <c r="AB179" s="256" t="s">
        <v>1431</v>
      </c>
      <c r="AC179" s="388"/>
    </row>
    <row r="180" spans="1:29" ht="56.25">
      <c r="A180" s="179"/>
      <c r="B180" s="179"/>
      <c r="C180" s="179"/>
      <c r="D180" s="179"/>
      <c r="E180" s="179"/>
      <c r="F180" s="179"/>
      <c r="G180" s="179"/>
      <c r="H180" s="179"/>
      <c r="I180" s="249"/>
      <c r="J180" s="32" t="s">
        <v>1207</v>
      </c>
      <c r="K180" s="466">
        <f>+'[1]CONSOLIDADO'!$AK$536</f>
        <v>0.021500000000000002</v>
      </c>
      <c r="L180" s="170" t="s">
        <v>1201</v>
      </c>
      <c r="M180" s="61">
        <v>0.09</v>
      </c>
      <c r="N180" s="276">
        <v>0.03</v>
      </c>
      <c r="O180" s="179"/>
      <c r="P180" s="179"/>
      <c r="Q180" s="179"/>
      <c r="R180" s="66"/>
      <c r="S180" s="66"/>
      <c r="T180" s="66"/>
      <c r="U180" s="66"/>
      <c r="V180" s="66"/>
      <c r="W180" s="66"/>
      <c r="X180" s="66"/>
      <c r="Y180" s="66"/>
      <c r="Z180" s="66"/>
      <c r="AA180" s="179"/>
      <c r="AB180" s="179"/>
      <c r="AC180" s="389"/>
    </row>
    <row r="181" spans="1:29" ht="12.75">
      <c r="A181" s="64" t="s">
        <v>37</v>
      </c>
      <c r="B181" s="64"/>
      <c r="C181" s="63"/>
      <c r="D181" s="63"/>
      <c r="E181" s="63"/>
      <c r="F181" s="63"/>
      <c r="G181" s="75"/>
      <c r="H181" s="75"/>
      <c r="I181" s="95"/>
      <c r="J181" s="75"/>
      <c r="K181" s="75"/>
      <c r="L181" s="75"/>
      <c r="M181" s="75"/>
      <c r="N181" s="75"/>
      <c r="O181" s="75"/>
      <c r="P181" s="75"/>
      <c r="Q181" s="75"/>
      <c r="R181" s="75"/>
      <c r="S181" s="75"/>
      <c r="T181" s="75"/>
      <c r="U181" s="75"/>
      <c r="V181" s="75"/>
      <c r="W181" s="75"/>
      <c r="X181" s="75"/>
      <c r="Y181" s="75"/>
      <c r="Z181" s="75"/>
      <c r="AA181" s="76">
        <f>SUM(AA176:AA180)</f>
        <v>1340565207.8899999</v>
      </c>
      <c r="AB181" s="127"/>
      <c r="AC181" s="127"/>
    </row>
    <row r="182" spans="1:29" ht="12.75">
      <c r="A182" s="213" t="s">
        <v>178</v>
      </c>
      <c r="B182" s="213"/>
      <c r="C182" s="206"/>
      <c r="D182" s="206"/>
      <c r="E182" s="206"/>
      <c r="F182" s="206"/>
      <c r="G182" s="216"/>
      <c r="H182" s="216"/>
      <c r="I182" s="210"/>
      <c r="J182" s="210"/>
      <c r="K182" s="210"/>
      <c r="L182" s="215"/>
      <c r="M182" s="210"/>
      <c r="N182" s="210"/>
      <c r="O182" s="210"/>
      <c r="P182" s="210"/>
      <c r="Q182" s="210"/>
      <c r="R182" s="210"/>
      <c r="S182" s="210"/>
      <c r="T182" s="210"/>
      <c r="U182" s="210"/>
      <c r="V182" s="210"/>
      <c r="W182" s="210"/>
      <c r="X182" s="210"/>
      <c r="Y182" s="210"/>
      <c r="Z182" s="210"/>
      <c r="AA182" s="217">
        <f>+AA181</f>
        <v>1340565207.8899999</v>
      </c>
      <c r="AB182" s="212"/>
      <c r="AC182" s="212"/>
    </row>
    <row r="183" spans="1:29" ht="12.75">
      <c r="A183" s="417" t="s">
        <v>1429</v>
      </c>
      <c r="B183" s="415"/>
      <c r="C183" s="415"/>
      <c r="D183" s="415"/>
      <c r="E183" s="415"/>
      <c r="F183" s="415"/>
      <c r="G183" s="416"/>
      <c r="H183" s="416"/>
      <c r="I183" s="416"/>
      <c r="J183" s="416"/>
      <c r="K183" s="416"/>
      <c r="L183" s="415"/>
      <c r="M183" s="415"/>
      <c r="N183" s="415"/>
      <c r="O183" s="416"/>
      <c r="P183" s="415"/>
      <c r="Q183" s="415"/>
      <c r="R183" s="415"/>
      <c r="S183" s="415"/>
      <c r="T183" s="415"/>
      <c r="U183" s="415"/>
      <c r="V183" s="415"/>
      <c r="W183" s="415"/>
      <c r="X183" s="415"/>
      <c r="Y183" s="415"/>
      <c r="Z183" s="415"/>
      <c r="AA183" s="418">
        <f>+AA182+AA175+AA172</f>
        <v>1442291231.8899999</v>
      </c>
      <c r="AB183" s="416"/>
      <c r="AC183" s="415"/>
    </row>
    <row r="184" spans="1:29" ht="78.75">
      <c r="A184" s="253" t="s">
        <v>48</v>
      </c>
      <c r="B184" s="253">
        <v>1</v>
      </c>
      <c r="C184" s="253"/>
      <c r="D184" s="253"/>
      <c r="E184" s="253" t="s">
        <v>49</v>
      </c>
      <c r="F184" s="253" t="s">
        <v>1489</v>
      </c>
      <c r="G184" s="253" t="s">
        <v>323</v>
      </c>
      <c r="H184" s="253" t="s">
        <v>1490</v>
      </c>
      <c r="I184" s="253" t="s">
        <v>353</v>
      </c>
      <c r="J184" s="253" t="s">
        <v>354</v>
      </c>
      <c r="K184" s="460">
        <f>+'[1]CONSOLIDADO'!$AK$34</f>
        <v>0.015840000000000003</v>
      </c>
      <c r="L184" s="253" t="s">
        <v>720</v>
      </c>
      <c r="M184" s="304">
        <v>1</v>
      </c>
      <c r="N184" s="304">
        <v>2</v>
      </c>
      <c r="O184" s="59" t="s">
        <v>1056</v>
      </c>
      <c r="P184" s="67" t="s">
        <v>1703</v>
      </c>
      <c r="Q184" s="274"/>
      <c r="R184" s="274"/>
      <c r="S184" s="492">
        <v>327182162.96000004</v>
      </c>
      <c r="T184" s="274"/>
      <c r="U184" s="274"/>
      <c r="V184" s="274"/>
      <c r="W184" s="274"/>
      <c r="X184" s="274"/>
      <c r="Y184" s="274"/>
      <c r="Z184" s="274"/>
      <c r="AA184" s="256">
        <v>327182162.96000004</v>
      </c>
      <c r="AB184" s="391" t="s">
        <v>1432</v>
      </c>
      <c r="AC184" s="388"/>
    </row>
    <row r="185" spans="1:29" ht="56.25">
      <c r="A185" s="261"/>
      <c r="B185" s="261"/>
      <c r="C185" s="261"/>
      <c r="D185" s="261"/>
      <c r="E185" s="261"/>
      <c r="F185" s="261"/>
      <c r="G185" s="261"/>
      <c r="H185" s="261"/>
      <c r="I185" s="261"/>
      <c r="J185" s="318" t="s">
        <v>1058</v>
      </c>
      <c r="K185" s="460">
        <f>+'[1]CONSOLIDADO'!$AK$35</f>
        <v>0.005600000000000001</v>
      </c>
      <c r="L185" s="318" t="s">
        <v>708</v>
      </c>
      <c r="M185" s="130">
        <v>0</v>
      </c>
      <c r="N185" s="130">
        <v>1</v>
      </c>
      <c r="O185" s="59" t="s">
        <v>1057</v>
      </c>
      <c r="P185" s="67" t="s">
        <v>1704</v>
      </c>
      <c r="Q185" s="274"/>
      <c r="R185" s="274"/>
      <c r="S185" s="274"/>
      <c r="T185" s="274"/>
      <c r="U185" s="274"/>
      <c r="V185" s="274"/>
      <c r="W185" s="274"/>
      <c r="X185" s="274"/>
      <c r="Y185" s="274"/>
      <c r="Z185" s="274"/>
      <c r="AA185" s="257"/>
      <c r="AB185" s="392"/>
      <c r="AC185" s="395"/>
    </row>
    <row r="186" spans="1:29" ht="33.75">
      <c r="A186" s="261"/>
      <c r="B186" s="261"/>
      <c r="C186" s="261"/>
      <c r="D186" s="261"/>
      <c r="E186" s="261"/>
      <c r="F186" s="261"/>
      <c r="G186" s="261"/>
      <c r="H186" s="261"/>
      <c r="I186" s="261"/>
      <c r="J186" s="318" t="s">
        <v>1059</v>
      </c>
      <c r="K186" s="460">
        <f>+'[1]CONSOLIDADO'!$AK$36</f>
        <v>0.009680000000000001</v>
      </c>
      <c r="L186" s="318" t="s">
        <v>1060</v>
      </c>
      <c r="M186" s="130">
        <v>0</v>
      </c>
      <c r="N186" s="130">
        <v>1</v>
      </c>
      <c r="O186" s="320" t="s">
        <v>719</v>
      </c>
      <c r="P186" s="323" t="s">
        <v>1705</v>
      </c>
      <c r="Q186" s="358"/>
      <c r="R186" s="358"/>
      <c r="S186" s="358"/>
      <c r="T186" s="358"/>
      <c r="U186" s="358"/>
      <c r="V186" s="358"/>
      <c r="W186" s="358"/>
      <c r="X186" s="358"/>
      <c r="Y186" s="358"/>
      <c r="Z186" s="358"/>
      <c r="AA186" s="257"/>
      <c r="AB186" s="392"/>
      <c r="AC186" s="395"/>
    </row>
    <row r="187" spans="1:29" ht="45">
      <c r="A187" s="261"/>
      <c r="B187" s="261"/>
      <c r="C187" s="261"/>
      <c r="D187" s="261"/>
      <c r="E187" s="261"/>
      <c r="F187" s="261"/>
      <c r="G187" s="261"/>
      <c r="H187" s="261"/>
      <c r="I187" s="261"/>
      <c r="J187" s="261" t="s">
        <v>1061</v>
      </c>
      <c r="K187" s="460">
        <f>+'[1]CONSOLIDADO'!$AK$38</f>
        <v>0.00536</v>
      </c>
      <c r="L187" s="261" t="s">
        <v>1062</v>
      </c>
      <c r="M187" s="130">
        <v>0</v>
      </c>
      <c r="N187" s="130">
        <v>1</v>
      </c>
      <c r="O187" s="321"/>
      <c r="P187" s="321"/>
      <c r="Q187" s="321"/>
      <c r="R187" s="321"/>
      <c r="S187" s="321"/>
      <c r="T187" s="321"/>
      <c r="U187" s="321"/>
      <c r="V187" s="321"/>
      <c r="W187" s="321"/>
      <c r="X187" s="321"/>
      <c r="Y187" s="321"/>
      <c r="Z187" s="321"/>
      <c r="AA187" s="257"/>
      <c r="AB187" s="392"/>
      <c r="AC187" s="395"/>
    </row>
    <row r="188" spans="1:29" ht="67.5">
      <c r="A188" s="261"/>
      <c r="B188" s="261"/>
      <c r="C188" s="261"/>
      <c r="D188" s="261"/>
      <c r="E188" s="261"/>
      <c r="F188" s="261"/>
      <c r="G188" s="261"/>
      <c r="H188" s="261"/>
      <c r="I188" s="261"/>
      <c r="J188" s="318" t="s">
        <v>1063</v>
      </c>
      <c r="K188" s="460">
        <f>+'[1]CONSOLIDADO'!$AK$39</f>
        <v>0.014079999999999999</v>
      </c>
      <c r="L188" s="318" t="s">
        <v>1064</v>
      </c>
      <c r="M188" s="130">
        <v>0</v>
      </c>
      <c r="N188" s="130">
        <v>1</v>
      </c>
      <c r="O188" s="322"/>
      <c r="P188" s="322"/>
      <c r="Q188" s="321"/>
      <c r="R188" s="321"/>
      <c r="S188" s="321"/>
      <c r="T188" s="321"/>
      <c r="U188" s="321"/>
      <c r="V188" s="321"/>
      <c r="W188" s="321"/>
      <c r="X188" s="321"/>
      <c r="Y188" s="321"/>
      <c r="Z188" s="321"/>
      <c r="AA188" s="257"/>
      <c r="AB188" s="392"/>
      <c r="AC188" s="389"/>
    </row>
    <row r="189" spans="1:29" ht="12.75">
      <c r="A189" s="64" t="s">
        <v>37</v>
      </c>
      <c r="B189" s="64"/>
      <c r="C189" s="63"/>
      <c r="D189" s="63"/>
      <c r="E189" s="63"/>
      <c r="F189" s="63"/>
      <c r="G189" s="75"/>
      <c r="H189" s="75"/>
      <c r="I189" s="95"/>
      <c r="J189" s="75"/>
      <c r="K189" s="75"/>
      <c r="L189" s="75"/>
      <c r="M189" s="75"/>
      <c r="N189" s="75"/>
      <c r="O189" s="75"/>
      <c r="P189" s="75"/>
      <c r="Q189" s="75"/>
      <c r="R189" s="75"/>
      <c r="S189" s="75"/>
      <c r="T189" s="75"/>
      <c r="U189" s="75"/>
      <c r="V189" s="75"/>
      <c r="W189" s="75"/>
      <c r="X189" s="75"/>
      <c r="Y189" s="75"/>
      <c r="Z189" s="75"/>
      <c r="AA189" s="76">
        <f>SUM(AA184:AA188)</f>
        <v>327182162.96000004</v>
      </c>
      <c r="AB189" s="380"/>
      <c r="AC189" s="380"/>
    </row>
    <row r="190" spans="1:29" ht="12.75">
      <c r="A190" s="213" t="s">
        <v>178</v>
      </c>
      <c r="B190" s="213"/>
      <c r="C190" s="206"/>
      <c r="D190" s="206"/>
      <c r="E190" s="206"/>
      <c r="F190" s="311"/>
      <c r="G190" s="208"/>
      <c r="H190" s="208"/>
      <c r="I190" s="209"/>
      <c r="J190" s="209"/>
      <c r="K190" s="209"/>
      <c r="L190" s="207"/>
      <c r="M190" s="209"/>
      <c r="N190" s="209"/>
      <c r="O190" s="210"/>
      <c r="P190" s="210"/>
      <c r="Q190" s="210"/>
      <c r="R190" s="210"/>
      <c r="S190" s="210"/>
      <c r="T190" s="210"/>
      <c r="U190" s="210"/>
      <c r="V190" s="210"/>
      <c r="W190" s="210"/>
      <c r="X190" s="210"/>
      <c r="Y190" s="210"/>
      <c r="Z190" s="210"/>
      <c r="AA190" s="211">
        <f>+AA189</f>
        <v>327182162.96000004</v>
      </c>
      <c r="AB190" s="381"/>
      <c r="AC190" s="381"/>
    </row>
    <row r="191" spans="1:29" ht="90">
      <c r="A191" s="298" t="s">
        <v>179</v>
      </c>
      <c r="B191" s="298">
        <v>2</v>
      </c>
      <c r="C191" s="298"/>
      <c r="D191" s="298"/>
      <c r="E191" s="298" t="s">
        <v>93</v>
      </c>
      <c r="F191" s="298" t="s">
        <v>1462</v>
      </c>
      <c r="G191" s="298" t="s">
        <v>101</v>
      </c>
      <c r="H191" s="298" t="s">
        <v>1464</v>
      </c>
      <c r="I191" s="248" t="s">
        <v>355</v>
      </c>
      <c r="J191" s="253" t="s">
        <v>356</v>
      </c>
      <c r="K191" s="460">
        <f>+'[1]CONSOLIDADO'!$AK$298</f>
        <v>0.012</v>
      </c>
      <c r="L191" s="253" t="s">
        <v>1011</v>
      </c>
      <c r="M191" s="304">
        <v>8</v>
      </c>
      <c r="N191" s="304">
        <v>12</v>
      </c>
      <c r="O191" s="9" t="s">
        <v>1075</v>
      </c>
      <c r="P191" s="9" t="s">
        <v>1706</v>
      </c>
      <c r="Q191" s="47"/>
      <c r="R191" s="47"/>
      <c r="S191" s="47"/>
      <c r="T191" s="47"/>
      <c r="U191" s="49">
        <v>150000000</v>
      </c>
      <c r="V191" s="47"/>
      <c r="W191" s="47"/>
      <c r="X191" s="47"/>
      <c r="Y191" s="47"/>
      <c r="Z191" s="47"/>
      <c r="AA191" s="267">
        <v>150000000</v>
      </c>
      <c r="AB191" s="393" t="s">
        <v>1410</v>
      </c>
      <c r="AC191" s="386"/>
    </row>
    <row r="192" spans="1:29" ht="45">
      <c r="A192" s="179"/>
      <c r="B192" s="179"/>
      <c r="C192" s="179"/>
      <c r="D192" s="179"/>
      <c r="E192" s="179"/>
      <c r="F192" s="179"/>
      <c r="G192" s="179"/>
      <c r="H192" s="179"/>
      <c r="I192" s="249"/>
      <c r="J192" s="170" t="s">
        <v>357</v>
      </c>
      <c r="K192" s="460">
        <f>+'[1]CONSOLIDADO'!$AK$301</f>
        <v>0.006</v>
      </c>
      <c r="L192" s="170" t="s">
        <v>1012</v>
      </c>
      <c r="M192" s="17">
        <v>0</v>
      </c>
      <c r="N192" s="14">
        <v>2</v>
      </c>
      <c r="O192" s="9" t="s">
        <v>1076</v>
      </c>
      <c r="P192" s="259" t="s">
        <v>1707</v>
      </c>
      <c r="Q192" s="313"/>
      <c r="R192" s="313"/>
      <c r="S192" s="313"/>
      <c r="T192" s="313"/>
      <c r="U192" s="313"/>
      <c r="V192" s="313"/>
      <c r="W192" s="313"/>
      <c r="X192" s="313"/>
      <c r="Y192" s="313"/>
      <c r="Z192" s="313"/>
      <c r="AA192" s="269"/>
      <c r="AB192" s="385"/>
      <c r="AC192" s="386"/>
    </row>
    <row r="193" spans="1:29" ht="112.5">
      <c r="A193" s="298"/>
      <c r="B193" s="298"/>
      <c r="C193" s="298"/>
      <c r="D193" s="298"/>
      <c r="E193" s="298" t="s">
        <v>111</v>
      </c>
      <c r="F193" s="298" t="s">
        <v>1466</v>
      </c>
      <c r="G193" s="298" t="s">
        <v>358</v>
      </c>
      <c r="H193" s="298" t="s">
        <v>1493</v>
      </c>
      <c r="I193" s="148" t="s">
        <v>359</v>
      </c>
      <c r="J193" s="170" t="s">
        <v>360</v>
      </c>
      <c r="K193" s="460">
        <f>+'[1]CONSOLIDADO'!$AK$316</f>
        <v>0.013800000000000002</v>
      </c>
      <c r="L193" s="170" t="s">
        <v>1013</v>
      </c>
      <c r="M193" s="17">
        <v>0</v>
      </c>
      <c r="N193" s="14">
        <v>3</v>
      </c>
      <c r="O193" s="9" t="s">
        <v>1209</v>
      </c>
      <c r="P193" s="346" t="s">
        <v>1708</v>
      </c>
      <c r="Q193" s="346"/>
      <c r="R193" s="346"/>
      <c r="S193" s="346"/>
      <c r="T193" s="346"/>
      <c r="U193" s="493">
        <v>100000000</v>
      </c>
      <c r="V193" s="346"/>
      <c r="W193" s="346"/>
      <c r="X193" s="346"/>
      <c r="Y193" s="346"/>
      <c r="Z193" s="346"/>
      <c r="AA193" s="18">
        <v>100000000</v>
      </c>
      <c r="AB193" s="393" t="s">
        <v>1410</v>
      </c>
      <c r="AC193" s="386"/>
    </row>
    <row r="194" spans="1:29" ht="78.75">
      <c r="A194" s="32"/>
      <c r="B194" s="32"/>
      <c r="C194" s="32"/>
      <c r="D194" s="178"/>
      <c r="E194" s="177"/>
      <c r="F194" s="177"/>
      <c r="G194" s="177"/>
      <c r="H194" s="177"/>
      <c r="I194" s="248" t="s">
        <v>361</v>
      </c>
      <c r="J194" s="170" t="s">
        <v>362</v>
      </c>
      <c r="K194" s="460">
        <f>+'[1]CONSOLIDADO'!$AK$320</f>
        <v>0.005600000000000001</v>
      </c>
      <c r="L194" s="170" t="s">
        <v>1014</v>
      </c>
      <c r="M194" s="17">
        <v>0</v>
      </c>
      <c r="N194" s="14">
        <v>1</v>
      </c>
      <c r="O194" s="9" t="s">
        <v>1210</v>
      </c>
      <c r="P194" s="346" t="s">
        <v>1699</v>
      </c>
      <c r="Q194" s="346"/>
      <c r="R194" s="493">
        <v>130000000.00000001</v>
      </c>
      <c r="S194" s="346"/>
      <c r="T194" s="346"/>
      <c r="U194" s="346"/>
      <c r="V194" s="346"/>
      <c r="W194" s="346"/>
      <c r="X194" s="346"/>
      <c r="Y194" s="346"/>
      <c r="Z194" s="346"/>
      <c r="AA194" s="18">
        <v>130000000.00000001</v>
      </c>
      <c r="AB194" s="393" t="s">
        <v>1410</v>
      </c>
      <c r="AC194" s="386"/>
    </row>
    <row r="195" spans="1:29" ht="45">
      <c r="A195" s="32"/>
      <c r="B195" s="32"/>
      <c r="C195" s="32"/>
      <c r="D195" s="178"/>
      <c r="E195" s="177"/>
      <c r="F195" s="177"/>
      <c r="G195" s="177"/>
      <c r="H195" s="177"/>
      <c r="I195" s="249"/>
      <c r="J195" s="170" t="s">
        <v>363</v>
      </c>
      <c r="K195" s="460">
        <f>+'[1]CONSOLIDADO'!$AK$321</f>
        <v>0.0021000000000000003</v>
      </c>
      <c r="L195" s="170" t="s">
        <v>1015</v>
      </c>
      <c r="M195" s="17">
        <v>0</v>
      </c>
      <c r="N195" s="14">
        <v>1</v>
      </c>
      <c r="O195" s="9" t="s">
        <v>363</v>
      </c>
      <c r="P195" s="346" t="s">
        <v>1699</v>
      </c>
      <c r="Q195" s="259"/>
      <c r="R195" s="259"/>
      <c r="S195" s="259"/>
      <c r="T195" s="259"/>
      <c r="U195" s="259"/>
      <c r="V195" s="259"/>
      <c r="W195" s="259"/>
      <c r="X195" s="259"/>
      <c r="Y195" s="259"/>
      <c r="Z195" s="259"/>
      <c r="AA195" s="18"/>
      <c r="AB195" s="393" t="s">
        <v>1410</v>
      </c>
      <c r="AC195" s="386"/>
    </row>
    <row r="196" spans="1:29" ht="90">
      <c r="A196" s="32"/>
      <c r="B196" s="32"/>
      <c r="C196" s="32"/>
      <c r="D196" s="178"/>
      <c r="E196" s="177"/>
      <c r="F196" s="177"/>
      <c r="G196" s="177"/>
      <c r="H196" s="177"/>
      <c r="I196" s="248" t="s">
        <v>364</v>
      </c>
      <c r="J196" s="170" t="s">
        <v>365</v>
      </c>
      <c r="K196" s="460">
        <f>+'[1]CONSOLIDADO'!$AK$322</f>
        <v>0.006500000000000001</v>
      </c>
      <c r="L196" s="170" t="s">
        <v>1016</v>
      </c>
      <c r="M196" s="17">
        <v>0</v>
      </c>
      <c r="N196" s="14">
        <v>1</v>
      </c>
      <c r="O196" s="9" t="s">
        <v>1212</v>
      </c>
      <c r="P196" s="259" t="s">
        <v>1708</v>
      </c>
      <c r="Q196" s="306"/>
      <c r="R196" s="306"/>
      <c r="S196" s="306"/>
      <c r="T196" s="306"/>
      <c r="U196" s="494">
        <v>100000000</v>
      </c>
      <c r="V196" s="306"/>
      <c r="W196" s="306"/>
      <c r="X196" s="306"/>
      <c r="Y196" s="306"/>
      <c r="Z196" s="306"/>
      <c r="AA196" s="267">
        <v>100000000</v>
      </c>
      <c r="AB196" s="393" t="s">
        <v>1410</v>
      </c>
      <c r="AC196" s="386"/>
    </row>
    <row r="197" spans="1:29" ht="67.5">
      <c r="A197" s="32"/>
      <c r="B197" s="32"/>
      <c r="C197" s="32"/>
      <c r="D197" s="178"/>
      <c r="E197" s="177"/>
      <c r="F197" s="177"/>
      <c r="G197" s="177"/>
      <c r="H197" s="177"/>
      <c r="I197" s="249"/>
      <c r="J197" s="170" t="s">
        <v>366</v>
      </c>
      <c r="K197" s="460">
        <f>+'[1]CONSOLIDADO'!$AK$323</f>
        <v>0.006200000000000001</v>
      </c>
      <c r="L197" s="170" t="s">
        <v>1017</v>
      </c>
      <c r="M197" s="17">
        <v>0</v>
      </c>
      <c r="N197" s="14">
        <v>1</v>
      </c>
      <c r="O197" s="9" t="s">
        <v>1211</v>
      </c>
      <c r="P197" s="9" t="s">
        <v>1709</v>
      </c>
      <c r="Q197" s="51"/>
      <c r="R197" s="51"/>
      <c r="S197" s="51"/>
      <c r="T197" s="51"/>
      <c r="U197" s="51"/>
      <c r="V197" s="51"/>
      <c r="W197" s="51"/>
      <c r="X197" s="51"/>
      <c r="Y197" s="51"/>
      <c r="Z197" s="51"/>
      <c r="AA197" s="269"/>
      <c r="AB197" s="393"/>
      <c r="AC197" s="386"/>
    </row>
    <row r="198" spans="1:29" ht="90">
      <c r="A198" s="32"/>
      <c r="B198" s="32"/>
      <c r="C198" s="32"/>
      <c r="D198" s="178"/>
      <c r="E198" s="177"/>
      <c r="F198" s="177"/>
      <c r="G198" s="179"/>
      <c r="H198" s="179"/>
      <c r="I198" s="148" t="s">
        <v>367</v>
      </c>
      <c r="J198" s="170" t="s">
        <v>368</v>
      </c>
      <c r="K198" s="460">
        <f>+'[1]CONSOLIDADO'!$AK$324</f>
        <v>0.0032</v>
      </c>
      <c r="L198" s="170" t="s">
        <v>1018</v>
      </c>
      <c r="M198" s="17">
        <v>0</v>
      </c>
      <c r="N198" s="14">
        <v>1</v>
      </c>
      <c r="O198" s="9" t="s">
        <v>1213</v>
      </c>
      <c r="P198" s="259" t="s">
        <v>1710</v>
      </c>
      <c r="Q198" s="259"/>
      <c r="R198" s="259"/>
      <c r="S198" s="259"/>
      <c r="T198" s="259"/>
      <c r="U198" s="259">
        <v>25000000</v>
      </c>
      <c r="V198" s="259"/>
      <c r="W198" s="259"/>
      <c r="X198" s="259"/>
      <c r="Y198" s="259"/>
      <c r="Z198" s="259"/>
      <c r="AA198" s="18">
        <v>25000000</v>
      </c>
      <c r="AB198" s="393" t="s">
        <v>1410</v>
      </c>
      <c r="AC198" s="386"/>
    </row>
    <row r="199" spans="1:29" ht="90">
      <c r="A199" s="199"/>
      <c r="B199" s="218"/>
      <c r="C199" s="178"/>
      <c r="D199" s="178"/>
      <c r="E199" s="177"/>
      <c r="F199" s="177"/>
      <c r="G199" s="32" t="s">
        <v>112</v>
      </c>
      <c r="H199" s="32" t="s">
        <v>1494</v>
      </c>
      <c r="I199" s="148" t="s">
        <v>369</v>
      </c>
      <c r="J199" s="170" t="s">
        <v>370</v>
      </c>
      <c r="K199" s="460">
        <f>+'[1]CONSOLIDADO'!$AK$334</f>
        <v>0.02672</v>
      </c>
      <c r="L199" s="170" t="s">
        <v>1019</v>
      </c>
      <c r="M199" s="17">
        <v>0</v>
      </c>
      <c r="N199" s="59">
        <v>0.25</v>
      </c>
      <c r="O199" s="51" t="s">
        <v>1214</v>
      </c>
      <c r="P199" s="313" t="s">
        <v>1711</v>
      </c>
      <c r="Q199" s="313"/>
      <c r="R199" s="495">
        <v>58100000</v>
      </c>
      <c r="S199" s="313"/>
      <c r="T199" s="313"/>
      <c r="U199" s="313"/>
      <c r="V199" s="313"/>
      <c r="W199" s="313"/>
      <c r="X199" s="313"/>
      <c r="Y199" s="313"/>
      <c r="Z199" s="313"/>
      <c r="AA199" s="18">
        <v>58100000</v>
      </c>
      <c r="AB199" s="393" t="s">
        <v>1410</v>
      </c>
      <c r="AC199" s="386"/>
    </row>
    <row r="200" spans="1:29" ht="157.5">
      <c r="A200" s="218"/>
      <c r="B200" s="218"/>
      <c r="C200" s="178"/>
      <c r="D200" s="178"/>
      <c r="E200" s="177"/>
      <c r="F200" s="177"/>
      <c r="G200" s="298" t="s">
        <v>371</v>
      </c>
      <c r="H200" s="298" t="s">
        <v>1495</v>
      </c>
      <c r="I200" s="248" t="s">
        <v>372</v>
      </c>
      <c r="J200" s="253" t="s">
        <v>373</v>
      </c>
      <c r="K200" s="460">
        <f>+'[1]CONSOLIDADO'!$AK$340</f>
        <v>0.0052</v>
      </c>
      <c r="L200" s="253" t="s">
        <v>1020</v>
      </c>
      <c r="M200" s="304">
        <v>0</v>
      </c>
      <c r="N200" s="304">
        <v>3</v>
      </c>
      <c r="O200" s="51" t="s">
        <v>1712</v>
      </c>
      <c r="P200" s="313" t="s">
        <v>1713</v>
      </c>
      <c r="Q200" s="390"/>
      <c r="R200" s="496">
        <v>100000000</v>
      </c>
      <c r="S200" s="390"/>
      <c r="T200" s="390"/>
      <c r="U200" s="390"/>
      <c r="V200" s="390"/>
      <c r="W200" s="390"/>
      <c r="X200" s="390"/>
      <c r="Y200" s="390"/>
      <c r="Z200" s="390"/>
      <c r="AA200" s="267">
        <v>100000000</v>
      </c>
      <c r="AB200" s="378" t="s">
        <v>1435</v>
      </c>
      <c r="AC200" s="386"/>
    </row>
    <row r="201" spans="1:29" ht="33.75">
      <c r="A201" s="218"/>
      <c r="B201" s="218"/>
      <c r="C201" s="178"/>
      <c r="D201" s="178"/>
      <c r="E201" s="177"/>
      <c r="F201" s="177"/>
      <c r="G201" s="177"/>
      <c r="H201" s="177"/>
      <c r="I201" s="250"/>
      <c r="J201" s="261"/>
      <c r="K201" s="261"/>
      <c r="L201" s="261"/>
      <c r="M201" s="261"/>
      <c r="N201" s="261"/>
      <c r="O201" s="51" t="s">
        <v>1042</v>
      </c>
      <c r="P201" s="313" t="s">
        <v>1714</v>
      </c>
      <c r="Q201" s="390"/>
      <c r="R201" s="390"/>
      <c r="S201" s="390"/>
      <c r="T201" s="390"/>
      <c r="U201" s="390"/>
      <c r="V201" s="390"/>
      <c r="W201" s="390"/>
      <c r="X201" s="390"/>
      <c r="Y201" s="390"/>
      <c r="Z201" s="390"/>
      <c r="AA201" s="268"/>
      <c r="AB201" s="382"/>
      <c r="AC201" s="386"/>
    </row>
    <row r="202" spans="1:29" ht="45">
      <c r="A202" s="218"/>
      <c r="B202" s="218"/>
      <c r="C202" s="178"/>
      <c r="D202" s="178"/>
      <c r="E202" s="177"/>
      <c r="F202" s="177"/>
      <c r="G202" s="177"/>
      <c r="H202" s="177"/>
      <c r="I202" s="249"/>
      <c r="J202" s="254"/>
      <c r="K202" s="254"/>
      <c r="L202" s="254"/>
      <c r="M202" s="254"/>
      <c r="N202" s="254"/>
      <c r="O202" s="51" t="s">
        <v>1043</v>
      </c>
      <c r="P202" s="313" t="s">
        <v>1715</v>
      </c>
      <c r="Q202" s="313"/>
      <c r="R202" s="313"/>
      <c r="S202" s="313"/>
      <c r="T202" s="313"/>
      <c r="U202" s="313"/>
      <c r="V202" s="313"/>
      <c r="W202" s="313"/>
      <c r="X202" s="313"/>
      <c r="Y202" s="313"/>
      <c r="Z202" s="313"/>
      <c r="AA202" s="269"/>
      <c r="AB202" s="378" t="s">
        <v>1435</v>
      </c>
      <c r="AC202" s="386"/>
    </row>
    <row r="203" spans="1:29" ht="123.75">
      <c r="A203" s="218"/>
      <c r="B203" s="218"/>
      <c r="C203" s="178"/>
      <c r="D203" s="178"/>
      <c r="E203" s="177"/>
      <c r="F203" s="177"/>
      <c r="G203" s="177"/>
      <c r="H203" s="177"/>
      <c r="I203" s="148" t="s">
        <v>374</v>
      </c>
      <c r="J203" s="170" t="s">
        <v>375</v>
      </c>
      <c r="K203" s="451">
        <f>+'[1]CONSOLIDADO'!$AK$342</f>
        <v>0.0016</v>
      </c>
      <c r="L203" s="170" t="s">
        <v>1021</v>
      </c>
      <c r="M203" s="17">
        <v>0</v>
      </c>
      <c r="N203" s="315">
        <v>0.4</v>
      </c>
      <c r="O203" s="51" t="s">
        <v>1044</v>
      </c>
      <c r="P203" s="313" t="s">
        <v>1716</v>
      </c>
      <c r="Q203" s="313"/>
      <c r="R203" s="495">
        <v>70000000</v>
      </c>
      <c r="S203" s="313"/>
      <c r="T203" s="313"/>
      <c r="U203" s="313"/>
      <c r="V203" s="313"/>
      <c r="W203" s="313"/>
      <c r="X203" s="313"/>
      <c r="Y203" s="313"/>
      <c r="Z203" s="313"/>
      <c r="AA203" s="18">
        <v>70000000</v>
      </c>
      <c r="AB203" s="378" t="s">
        <v>1435</v>
      </c>
      <c r="AC203" s="386"/>
    </row>
    <row r="204" spans="1:29" ht="101.25">
      <c r="A204" s="218"/>
      <c r="B204" s="218"/>
      <c r="C204" s="178"/>
      <c r="D204" s="178"/>
      <c r="E204" s="177"/>
      <c r="F204" s="177"/>
      <c r="G204" s="177"/>
      <c r="H204" s="177"/>
      <c r="I204" s="148" t="s">
        <v>376</v>
      </c>
      <c r="J204" s="253" t="s">
        <v>377</v>
      </c>
      <c r="K204" s="451">
        <f>+'[1]CONSOLIDADO'!$AK$344</f>
        <v>0.006200000000000001</v>
      </c>
      <c r="L204" s="253" t="s">
        <v>698</v>
      </c>
      <c r="M204" s="304">
        <v>0</v>
      </c>
      <c r="N204" s="304">
        <v>0.25</v>
      </c>
      <c r="O204" s="318" t="s">
        <v>1045</v>
      </c>
      <c r="P204" s="313" t="s">
        <v>1717</v>
      </c>
      <c r="Q204" s="313"/>
      <c r="R204" s="18">
        <v>50000000</v>
      </c>
      <c r="S204" s="313"/>
      <c r="T204" s="313"/>
      <c r="U204" s="313"/>
      <c r="V204" s="313"/>
      <c r="W204" s="313"/>
      <c r="X204" s="313"/>
      <c r="Y204" s="313"/>
      <c r="Z204" s="313"/>
      <c r="AA204" s="18">
        <v>50000000</v>
      </c>
      <c r="AB204" s="378" t="s">
        <v>1435</v>
      </c>
      <c r="AC204" s="386"/>
    </row>
    <row r="205" spans="1:29" ht="45">
      <c r="A205" s="218"/>
      <c r="B205" s="218"/>
      <c r="C205" s="178"/>
      <c r="D205" s="178"/>
      <c r="E205" s="177"/>
      <c r="F205" s="177"/>
      <c r="G205" s="177"/>
      <c r="H205" s="177"/>
      <c r="I205" s="533" t="s">
        <v>979</v>
      </c>
      <c r="J205" s="261"/>
      <c r="K205" s="261"/>
      <c r="L205" s="261"/>
      <c r="M205" s="261"/>
      <c r="N205" s="261"/>
      <c r="O205" s="254" t="s">
        <v>1046</v>
      </c>
      <c r="P205" s="313" t="s">
        <v>1718</v>
      </c>
      <c r="Q205" s="390"/>
      <c r="R205" s="267">
        <v>200000000</v>
      </c>
      <c r="S205" s="390"/>
      <c r="T205" s="390"/>
      <c r="U205" s="390"/>
      <c r="V205" s="390"/>
      <c r="W205" s="390"/>
      <c r="X205" s="390"/>
      <c r="Y205" s="390"/>
      <c r="Z205" s="390"/>
      <c r="AA205" s="267">
        <v>200000000</v>
      </c>
      <c r="AB205" s="378" t="s">
        <v>1435</v>
      </c>
      <c r="AC205" s="386"/>
    </row>
    <row r="206" spans="1:29" ht="45">
      <c r="A206" s="218"/>
      <c r="B206" s="218"/>
      <c r="C206" s="178"/>
      <c r="D206" s="178"/>
      <c r="E206" s="177"/>
      <c r="F206" s="177"/>
      <c r="G206" s="177"/>
      <c r="H206" s="177"/>
      <c r="I206" s="535"/>
      <c r="J206" s="261"/>
      <c r="K206" s="261"/>
      <c r="L206" s="261"/>
      <c r="M206" s="261"/>
      <c r="N206" s="261"/>
      <c r="O206" s="254" t="s">
        <v>1047</v>
      </c>
      <c r="P206" s="313" t="s">
        <v>1719</v>
      </c>
      <c r="Q206" s="390"/>
      <c r="R206" s="390"/>
      <c r="S206" s="390"/>
      <c r="T206" s="390"/>
      <c r="U206" s="390"/>
      <c r="V206" s="390"/>
      <c r="W206" s="390"/>
      <c r="X206" s="390"/>
      <c r="Y206" s="390"/>
      <c r="Z206" s="390"/>
      <c r="AA206" s="268"/>
      <c r="AB206" s="382"/>
      <c r="AC206" s="386"/>
    </row>
    <row r="207" spans="1:29" ht="33.75">
      <c r="A207" s="218"/>
      <c r="B207" s="218"/>
      <c r="C207" s="178"/>
      <c r="D207" s="178"/>
      <c r="E207" s="177"/>
      <c r="F207" s="177"/>
      <c r="G207" s="177"/>
      <c r="H207" s="177"/>
      <c r="I207" s="534"/>
      <c r="J207" s="254"/>
      <c r="K207" s="254"/>
      <c r="L207" s="254"/>
      <c r="M207" s="254"/>
      <c r="N207" s="254"/>
      <c r="O207" s="254" t="s">
        <v>1048</v>
      </c>
      <c r="P207" s="313" t="s">
        <v>1720</v>
      </c>
      <c r="Q207" s="313"/>
      <c r="R207" s="313"/>
      <c r="S207" s="313"/>
      <c r="T207" s="313"/>
      <c r="U207" s="313"/>
      <c r="V207" s="313"/>
      <c r="W207" s="313"/>
      <c r="X207" s="313"/>
      <c r="Y207" s="313"/>
      <c r="Z207" s="313"/>
      <c r="AA207" s="269"/>
      <c r="AB207" s="383"/>
      <c r="AC207" s="386"/>
    </row>
    <row r="208" spans="1:29" ht="213.75">
      <c r="A208" s="218"/>
      <c r="B208" s="218"/>
      <c r="C208" s="178"/>
      <c r="D208" s="178"/>
      <c r="E208" s="177"/>
      <c r="F208" s="177"/>
      <c r="G208" s="179"/>
      <c r="H208" s="179"/>
      <c r="I208" s="148" t="s">
        <v>1000</v>
      </c>
      <c r="J208" s="170" t="s">
        <v>1022</v>
      </c>
      <c r="K208" s="451">
        <f>+'[1]CONSOLIDADO'!$AK$343</f>
        <v>0.025</v>
      </c>
      <c r="L208" s="170" t="s">
        <v>1023</v>
      </c>
      <c r="M208" s="17">
        <v>0</v>
      </c>
      <c r="N208" s="315">
        <v>0.3</v>
      </c>
      <c r="O208" s="51" t="s">
        <v>1049</v>
      </c>
      <c r="P208" s="313" t="s">
        <v>1721</v>
      </c>
      <c r="Q208" s="313"/>
      <c r="R208" s="313"/>
      <c r="S208" s="313"/>
      <c r="T208" s="18">
        <v>400000000</v>
      </c>
      <c r="U208" s="313"/>
      <c r="V208" s="313"/>
      <c r="W208" s="313"/>
      <c r="X208" s="313"/>
      <c r="Y208" s="313"/>
      <c r="Z208" s="313"/>
      <c r="AA208" s="18">
        <v>400000000</v>
      </c>
      <c r="AB208" s="378" t="s">
        <v>1435</v>
      </c>
      <c r="AC208" s="386"/>
    </row>
    <row r="209" spans="1:29" ht="90">
      <c r="A209" s="218"/>
      <c r="B209" s="218"/>
      <c r="C209" s="178"/>
      <c r="D209" s="178"/>
      <c r="E209" s="177"/>
      <c r="F209" s="177"/>
      <c r="G209" s="298" t="s">
        <v>116</v>
      </c>
      <c r="H209" s="298" t="s">
        <v>1496</v>
      </c>
      <c r="I209" s="148" t="s">
        <v>378</v>
      </c>
      <c r="J209" s="170" t="s">
        <v>379</v>
      </c>
      <c r="K209" s="451">
        <f>+'[1]CONSOLIDADO'!$AK$346</f>
        <v>0.0005</v>
      </c>
      <c r="L209" s="170" t="s">
        <v>700</v>
      </c>
      <c r="M209" s="319">
        <v>0</v>
      </c>
      <c r="N209" s="226">
        <v>1</v>
      </c>
      <c r="O209" s="51" t="s">
        <v>701</v>
      </c>
      <c r="P209" s="313" t="s">
        <v>1722</v>
      </c>
      <c r="Q209" s="313"/>
      <c r="R209" s="18">
        <v>60244973.5</v>
      </c>
      <c r="S209" s="313"/>
      <c r="T209" s="313"/>
      <c r="U209" s="313"/>
      <c r="V209" s="313"/>
      <c r="W209" s="313"/>
      <c r="X209" s="313"/>
      <c r="Y209" s="313"/>
      <c r="Z209" s="313"/>
      <c r="AA209" s="18">
        <v>60244973.5</v>
      </c>
      <c r="AB209" s="393" t="s">
        <v>1433</v>
      </c>
      <c r="AC209" s="386"/>
    </row>
    <row r="210" spans="1:29" ht="56.25">
      <c r="A210" s="218"/>
      <c r="B210" s="218"/>
      <c r="C210" s="178"/>
      <c r="D210" s="178"/>
      <c r="E210" s="177"/>
      <c r="F210" s="177"/>
      <c r="G210" s="177"/>
      <c r="H210" s="177"/>
      <c r="I210" s="148" t="s">
        <v>380</v>
      </c>
      <c r="J210" s="253" t="s">
        <v>381</v>
      </c>
      <c r="K210" s="460">
        <f>+'[1]CONSOLIDADO'!$AK$362</f>
        <v>0.00030000000000000003</v>
      </c>
      <c r="L210" s="170" t="s">
        <v>702</v>
      </c>
      <c r="M210" s="17">
        <v>0</v>
      </c>
      <c r="N210" s="14">
        <v>1</v>
      </c>
      <c r="O210" s="51" t="s">
        <v>703</v>
      </c>
      <c r="P210" s="313" t="s">
        <v>1723</v>
      </c>
      <c r="Q210" s="313"/>
      <c r="R210" s="18">
        <v>100000000</v>
      </c>
      <c r="S210" s="313"/>
      <c r="T210" s="313"/>
      <c r="U210" s="313"/>
      <c r="V210" s="313"/>
      <c r="W210" s="313"/>
      <c r="X210" s="313"/>
      <c r="Y210" s="313"/>
      <c r="Z210" s="313"/>
      <c r="AA210" s="18">
        <v>100000000</v>
      </c>
      <c r="AB210" s="393" t="s">
        <v>1433</v>
      </c>
      <c r="AC210" s="386"/>
    </row>
    <row r="211" spans="1:29" ht="45">
      <c r="A211" s="218"/>
      <c r="B211" s="218"/>
      <c r="C211" s="178"/>
      <c r="D211" s="178"/>
      <c r="E211" s="177"/>
      <c r="F211" s="177"/>
      <c r="G211" s="177"/>
      <c r="H211" s="177"/>
      <c r="I211" s="248" t="s">
        <v>980</v>
      </c>
      <c r="J211" s="261"/>
      <c r="K211" s="469"/>
      <c r="L211" s="253" t="s">
        <v>1024</v>
      </c>
      <c r="M211" s="304">
        <v>3</v>
      </c>
      <c r="N211" s="304">
        <v>4</v>
      </c>
      <c r="O211" s="51" t="s">
        <v>1078</v>
      </c>
      <c r="P211" s="313" t="s">
        <v>1555</v>
      </c>
      <c r="Q211" s="390"/>
      <c r="R211" s="267">
        <v>300000000</v>
      </c>
      <c r="S211" s="390"/>
      <c r="T211" s="390"/>
      <c r="U211" s="390"/>
      <c r="V211" s="390"/>
      <c r="W211" s="390"/>
      <c r="X211" s="390"/>
      <c r="Y211" s="390"/>
      <c r="Z211" s="390"/>
      <c r="AA211" s="267">
        <v>300000000</v>
      </c>
      <c r="AB211" s="393" t="s">
        <v>1433</v>
      </c>
      <c r="AC211" s="386"/>
    </row>
    <row r="212" spans="1:29" ht="45">
      <c r="A212" s="218"/>
      <c r="B212" s="218"/>
      <c r="C212" s="178"/>
      <c r="D212" s="178"/>
      <c r="E212" s="177"/>
      <c r="F212" s="177"/>
      <c r="G212" s="177"/>
      <c r="H212" s="177"/>
      <c r="I212" s="250"/>
      <c r="J212" s="261"/>
      <c r="K212" s="469"/>
      <c r="L212" s="261"/>
      <c r="M212" s="261"/>
      <c r="N212" s="261"/>
      <c r="O212" s="51" t="s">
        <v>1079</v>
      </c>
      <c r="P212" s="313" t="s">
        <v>1724</v>
      </c>
      <c r="Q212" s="390"/>
      <c r="R212" s="390"/>
      <c r="S212" s="390"/>
      <c r="T212" s="390"/>
      <c r="U212" s="390"/>
      <c r="V212" s="390"/>
      <c r="W212" s="390"/>
      <c r="X212" s="390"/>
      <c r="Y212" s="390"/>
      <c r="Z212" s="390"/>
      <c r="AA212" s="268"/>
      <c r="AB212" s="394"/>
      <c r="AC212" s="386"/>
    </row>
    <row r="213" spans="1:29" ht="45">
      <c r="A213" s="218"/>
      <c r="B213" s="218"/>
      <c r="C213" s="178"/>
      <c r="D213" s="178"/>
      <c r="E213" s="177"/>
      <c r="F213" s="177"/>
      <c r="G213" s="177"/>
      <c r="H213" s="177"/>
      <c r="I213" s="249"/>
      <c r="J213" s="254"/>
      <c r="K213" s="470"/>
      <c r="L213" s="254"/>
      <c r="M213" s="254"/>
      <c r="N213" s="254"/>
      <c r="O213" s="51" t="s">
        <v>1080</v>
      </c>
      <c r="P213" s="313" t="s">
        <v>1725</v>
      </c>
      <c r="Q213" s="313"/>
      <c r="R213" s="313"/>
      <c r="S213" s="313"/>
      <c r="T213" s="313"/>
      <c r="U213" s="313"/>
      <c r="V213" s="313"/>
      <c r="W213" s="313"/>
      <c r="X213" s="313"/>
      <c r="Y213" s="313"/>
      <c r="Z213" s="313"/>
      <c r="AA213" s="269"/>
      <c r="AB213" s="385"/>
      <c r="AC213" s="386"/>
    </row>
    <row r="214" spans="1:29" ht="45">
      <c r="A214" s="218"/>
      <c r="B214" s="218"/>
      <c r="C214" s="178"/>
      <c r="D214" s="178"/>
      <c r="E214" s="177"/>
      <c r="F214" s="177"/>
      <c r="G214" s="177"/>
      <c r="H214" s="177"/>
      <c r="I214" s="148" t="s">
        <v>382</v>
      </c>
      <c r="J214" s="170" t="s">
        <v>383</v>
      </c>
      <c r="K214" s="451">
        <f>+'[1]CONSOLIDADO'!$AK$363</f>
        <v>0.0013</v>
      </c>
      <c r="L214" s="170" t="s">
        <v>704</v>
      </c>
      <c r="M214" s="17">
        <v>0</v>
      </c>
      <c r="N214" s="14">
        <v>1</v>
      </c>
      <c r="O214" s="51" t="s">
        <v>1051</v>
      </c>
      <c r="P214" s="313" t="s">
        <v>1726</v>
      </c>
      <c r="Q214" s="313"/>
      <c r="R214" s="18">
        <v>50000000</v>
      </c>
      <c r="S214" s="313"/>
      <c r="T214" s="313"/>
      <c r="U214" s="313"/>
      <c r="V214" s="313"/>
      <c r="W214" s="313"/>
      <c r="X214" s="313"/>
      <c r="Y214" s="313"/>
      <c r="Z214" s="313"/>
      <c r="AA214" s="18">
        <v>50000000</v>
      </c>
      <c r="AB214" s="393" t="s">
        <v>1433</v>
      </c>
      <c r="AC214" s="386"/>
    </row>
    <row r="215" spans="1:29" ht="67.5">
      <c r="A215" s="218"/>
      <c r="B215" s="218"/>
      <c r="C215" s="178"/>
      <c r="D215" s="178"/>
      <c r="E215" s="177"/>
      <c r="F215" s="177"/>
      <c r="G215" s="179"/>
      <c r="H215" s="177"/>
      <c r="I215" s="502" t="s">
        <v>981</v>
      </c>
      <c r="J215" s="253" t="s">
        <v>1025</v>
      </c>
      <c r="K215" s="451">
        <f>+'[1]CONSOLIDADO'!$AK$361</f>
        <v>0.0007000000000000001</v>
      </c>
      <c r="L215" s="253" t="s">
        <v>1026</v>
      </c>
      <c r="M215" s="304">
        <v>1</v>
      </c>
      <c r="N215" s="304">
        <v>2</v>
      </c>
      <c r="O215" s="504" t="s">
        <v>1077</v>
      </c>
      <c r="P215" s="313" t="s">
        <v>1727</v>
      </c>
      <c r="Q215" s="9"/>
      <c r="R215" s="497">
        <v>524519513.54</v>
      </c>
      <c r="S215" s="9"/>
      <c r="T215" s="9"/>
      <c r="U215" s="9"/>
      <c r="V215" s="9"/>
      <c r="W215" s="9"/>
      <c r="X215" s="9"/>
      <c r="Y215" s="9"/>
      <c r="Z215" s="9"/>
      <c r="AA215" s="256">
        <v>524519513.54</v>
      </c>
      <c r="AB215" s="393" t="s">
        <v>1433</v>
      </c>
      <c r="AC215" s="386"/>
    </row>
    <row r="216" spans="1:29" ht="56.25">
      <c r="A216" s="218"/>
      <c r="B216" s="218"/>
      <c r="C216" s="178"/>
      <c r="D216" s="178"/>
      <c r="E216" s="177"/>
      <c r="F216" s="177"/>
      <c r="G216" s="298" t="s">
        <v>119</v>
      </c>
      <c r="H216" s="298" t="s">
        <v>1497</v>
      </c>
      <c r="I216" s="298" t="s">
        <v>384</v>
      </c>
      <c r="J216" s="298" t="s">
        <v>385</v>
      </c>
      <c r="K216" s="451">
        <f>+'[1]CONSOLIDADO'!$AK$397</f>
        <v>0.0054</v>
      </c>
      <c r="L216" s="298" t="s">
        <v>705</v>
      </c>
      <c r="M216" s="503">
        <v>0</v>
      </c>
      <c r="N216" s="503">
        <v>1</v>
      </c>
      <c r="O216" s="51" t="s">
        <v>1072</v>
      </c>
      <c r="P216" s="313" t="s">
        <v>1728</v>
      </c>
      <c r="Q216" s="313"/>
      <c r="R216" s="313"/>
      <c r="S216" s="313"/>
      <c r="T216" s="313"/>
      <c r="U216" s="18">
        <v>200000000</v>
      </c>
      <c r="V216" s="313"/>
      <c r="W216" s="313"/>
      <c r="X216" s="313"/>
      <c r="Y216" s="313"/>
      <c r="Z216" s="313"/>
      <c r="AA216" s="18">
        <v>200000000</v>
      </c>
      <c r="AB216" s="393" t="s">
        <v>1434</v>
      </c>
      <c r="AC216" s="386"/>
    </row>
    <row r="217" spans="1:29" ht="45">
      <c r="A217" s="218"/>
      <c r="B217" s="218"/>
      <c r="C217" s="178"/>
      <c r="D217" s="178"/>
      <c r="E217" s="177"/>
      <c r="F217" s="177"/>
      <c r="G217" s="179"/>
      <c r="H217" s="179"/>
      <c r="I217" s="299" t="s">
        <v>982</v>
      </c>
      <c r="J217" s="299" t="s">
        <v>1074</v>
      </c>
      <c r="K217" s="451">
        <f>+'[1]CONSOLIDADO'!$AK$400</f>
        <v>0.005000000000000001</v>
      </c>
      <c r="L217" s="299" t="s">
        <v>1081</v>
      </c>
      <c r="M217" s="503">
        <v>0</v>
      </c>
      <c r="N217" s="503">
        <v>1</v>
      </c>
      <c r="O217" s="9" t="s">
        <v>1073</v>
      </c>
      <c r="P217" s="259" t="s">
        <v>1729</v>
      </c>
      <c r="Q217" s="259"/>
      <c r="R217" s="259"/>
      <c r="S217" s="259"/>
      <c r="T217" s="259"/>
      <c r="U217" s="18">
        <v>100000000</v>
      </c>
      <c r="V217" s="259"/>
      <c r="W217" s="259"/>
      <c r="X217" s="259"/>
      <c r="Y217" s="259"/>
      <c r="Z217" s="259"/>
      <c r="AA217" s="18">
        <v>100000000</v>
      </c>
      <c r="AB217" s="393" t="s">
        <v>1434</v>
      </c>
      <c r="AC217" s="386"/>
    </row>
    <row r="218" spans="1:29" ht="67.5">
      <c r="A218" s="218"/>
      <c r="B218" s="218"/>
      <c r="C218" s="178"/>
      <c r="D218" s="178"/>
      <c r="E218" s="177"/>
      <c r="F218" s="177"/>
      <c r="G218" s="32" t="s">
        <v>305</v>
      </c>
      <c r="H218" s="32" t="s">
        <v>1498</v>
      </c>
      <c r="I218" s="148" t="s">
        <v>386</v>
      </c>
      <c r="J218" s="170" t="s">
        <v>387</v>
      </c>
      <c r="K218" s="451">
        <f>+'[1]CONSOLIDADO'!$AK$411</f>
        <v>0.0036</v>
      </c>
      <c r="L218" s="170" t="s">
        <v>1027</v>
      </c>
      <c r="M218" s="17">
        <v>4</v>
      </c>
      <c r="N218" s="14">
        <v>6</v>
      </c>
      <c r="O218" s="51" t="s">
        <v>1052</v>
      </c>
      <c r="P218" s="313" t="s">
        <v>1700</v>
      </c>
      <c r="Q218" s="313"/>
      <c r="R218" s="313"/>
      <c r="S218" s="301"/>
      <c r="T218" s="313"/>
      <c r="U218" s="18">
        <v>500000000</v>
      </c>
      <c r="V218" s="313"/>
      <c r="W218" s="313"/>
      <c r="X218" s="313"/>
      <c r="Y218" s="313"/>
      <c r="Z218" s="313"/>
      <c r="AA218" s="18">
        <v>500000000</v>
      </c>
      <c r="AB218" s="378" t="s">
        <v>1436</v>
      </c>
      <c r="AC218" s="386"/>
    </row>
    <row r="219" spans="1:29" ht="67.5">
      <c r="A219" s="218"/>
      <c r="B219" s="218"/>
      <c r="C219" s="178"/>
      <c r="D219" s="178"/>
      <c r="E219" s="177"/>
      <c r="F219" s="177"/>
      <c r="G219" s="298" t="s">
        <v>388</v>
      </c>
      <c r="H219" s="298" t="s">
        <v>1499</v>
      </c>
      <c r="I219" s="148" t="s">
        <v>386</v>
      </c>
      <c r="J219" s="253" t="s">
        <v>389</v>
      </c>
      <c r="K219" s="304">
        <f>+'[1]CONSOLIDADO'!$AK$415</f>
        <v>0.036</v>
      </c>
      <c r="L219" s="253" t="s">
        <v>1028</v>
      </c>
      <c r="M219" s="304">
        <v>2</v>
      </c>
      <c r="N219" s="304">
        <v>2</v>
      </c>
      <c r="O219" s="51" t="s">
        <v>1052</v>
      </c>
      <c r="P219" s="313" t="s">
        <v>1700</v>
      </c>
      <c r="Q219" s="313"/>
      <c r="R219" s="313"/>
      <c r="S219" s="301">
        <v>403608814.68</v>
      </c>
      <c r="T219" s="313"/>
      <c r="U219" s="313"/>
      <c r="V219" s="313"/>
      <c r="W219" s="313"/>
      <c r="X219" s="313"/>
      <c r="Y219" s="313"/>
      <c r="Z219" s="313"/>
      <c r="AA219" s="18">
        <v>403608814.68</v>
      </c>
      <c r="AB219" s="299" t="s">
        <v>1437</v>
      </c>
      <c r="AC219" s="386"/>
    </row>
    <row r="220" spans="1:29" ht="67.5">
      <c r="A220" s="218"/>
      <c r="B220" s="218"/>
      <c r="C220" s="178"/>
      <c r="D220" s="178"/>
      <c r="E220" s="177"/>
      <c r="F220" s="177"/>
      <c r="G220" s="177"/>
      <c r="H220" s="177"/>
      <c r="I220" s="148" t="s">
        <v>390</v>
      </c>
      <c r="J220" s="254"/>
      <c r="K220" s="254"/>
      <c r="L220" s="318" t="s">
        <v>1028</v>
      </c>
      <c r="M220" s="130">
        <v>2</v>
      </c>
      <c r="N220" s="130">
        <v>2</v>
      </c>
      <c r="O220" s="51" t="s">
        <v>1053</v>
      </c>
      <c r="P220" s="313" t="s">
        <v>1730</v>
      </c>
      <c r="Q220" s="313"/>
      <c r="R220" s="313"/>
      <c r="S220" s="18">
        <v>287529740.1</v>
      </c>
      <c r="T220" s="313"/>
      <c r="U220" s="313"/>
      <c r="V220" s="313"/>
      <c r="W220" s="313"/>
      <c r="X220" s="313"/>
      <c r="Y220" s="313"/>
      <c r="Z220" s="313"/>
      <c r="AA220" s="18">
        <v>287529740.1</v>
      </c>
      <c r="AB220" s="299" t="s">
        <v>1437</v>
      </c>
      <c r="AC220" s="386"/>
    </row>
    <row r="221" spans="1:29" ht="90">
      <c r="A221" s="218"/>
      <c r="B221" s="218"/>
      <c r="C221" s="178"/>
      <c r="D221" s="178"/>
      <c r="E221" s="177"/>
      <c r="F221" s="177"/>
      <c r="G221" s="177"/>
      <c r="H221" s="177"/>
      <c r="I221" s="148" t="s">
        <v>391</v>
      </c>
      <c r="J221" s="253" t="s">
        <v>393</v>
      </c>
      <c r="K221" s="460">
        <f>+'[1]CONSOLIDADO'!$AK$416</f>
        <v>0.010000000000000002</v>
      </c>
      <c r="L221" s="170" t="s">
        <v>1029</v>
      </c>
      <c r="M221" s="17">
        <v>0</v>
      </c>
      <c r="N221" s="14">
        <v>200</v>
      </c>
      <c r="O221" s="51" t="s">
        <v>1054</v>
      </c>
      <c r="P221" s="313" t="s">
        <v>1731</v>
      </c>
      <c r="Q221" s="313"/>
      <c r="R221" s="313"/>
      <c r="S221" s="18">
        <v>268921029.7</v>
      </c>
      <c r="T221" s="313"/>
      <c r="U221" s="313"/>
      <c r="V221" s="313"/>
      <c r="W221" s="313"/>
      <c r="X221" s="313"/>
      <c r="Y221" s="313"/>
      <c r="Z221" s="313"/>
      <c r="AA221" s="18">
        <v>268921029.7</v>
      </c>
      <c r="AB221" s="299" t="s">
        <v>1437</v>
      </c>
      <c r="AC221" s="386"/>
    </row>
    <row r="222" spans="1:29" ht="78.75">
      <c r="A222" s="218"/>
      <c r="B222" s="218"/>
      <c r="C222" s="178"/>
      <c r="D222" s="178"/>
      <c r="E222" s="177"/>
      <c r="F222" s="177"/>
      <c r="G222" s="179"/>
      <c r="H222" s="179"/>
      <c r="I222" s="148" t="s">
        <v>392</v>
      </c>
      <c r="J222" s="254"/>
      <c r="K222" s="254"/>
      <c r="L222" s="170" t="s">
        <v>1029</v>
      </c>
      <c r="M222" s="17">
        <v>0</v>
      </c>
      <c r="N222" s="14">
        <v>200</v>
      </c>
      <c r="O222" s="51" t="s">
        <v>1055</v>
      </c>
      <c r="P222" s="313" t="s">
        <v>1724</v>
      </c>
      <c r="Q222" s="313"/>
      <c r="R222" s="18">
        <v>50000000</v>
      </c>
      <c r="S222" s="18"/>
      <c r="T222" s="313"/>
      <c r="U222" s="313"/>
      <c r="V222" s="313"/>
      <c r="W222" s="313"/>
      <c r="X222" s="313"/>
      <c r="Y222" s="313"/>
      <c r="Z222" s="313"/>
      <c r="AA222" s="18">
        <v>50000000</v>
      </c>
      <c r="AB222" s="299" t="s">
        <v>1437</v>
      </c>
      <c r="AC222" s="386"/>
    </row>
    <row r="223" spans="1:29" ht="135">
      <c r="A223" s="218"/>
      <c r="B223" s="218"/>
      <c r="C223" s="178"/>
      <c r="D223" s="178"/>
      <c r="E223" s="177"/>
      <c r="F223" s="177"/>
      <c r="G223" s="298" t="s">
        <v>394</v>
      </c>
      <c r="H223" s="298" t="s">
        <v>1500</v>
      </c>
      <c r="I223" s="148" t="s">
        <v>395</v>
      </c>
      <c r="J223" s="170" t="s">
        <v>396</v>
      </c>
      <c r="K223" s="451">
        <f>+'[1]CONSOLIDADO'!$AK$418</f>
        <v>0.0344</v>
      </c>
      <c r="L223" s="170" t="s">
        <v>1030</v>
      </c>
      <c r="M223" s="17">
        <v>0</v>
      </c>
      <c r="N223" s="14">
        <v>1</v>
      </c>
      <c r="O223" s="51" t="s">
        <v>1215</v>
      </c>
      <c r="P223" s="313" t="s">
        <v>1732</v>
      </c>
      <c r="Q223" s="313"/>
      <c r="R223" s="18">
        <v>50000000</v>
      </c>
      <c r="S223" s="313"/>
      <c r="T223" s="313"/>
      <c r="U223" s="313"/>
      <c r="V223" s="313"/>
      <c r="W223" s="313"/>
      <c r="X223" s="313"/>
      <c r="Y223" s="313"/>
      <c r="Z223" s="313"/>
      <c r="AA223" s="18">
        <v>50000000</v>
      </c>
      <c r="AB223" s="393" t="s">
        <v>1438</v>
      </c>
      <c r="AC223" s="386"/>
    </row>
    <row r="224" spans="1:29" ht="135">
      <c r="A224" s="218"/>
      <c r="B224" s="218"/>
      <c r="C224" s="178"/>
      <c r="D224" s="178"/>
      <c r="E224" s="179"/>
      <c r="F224" s="179"/>
      <c r="G224" s="179"/>
      <c r="H224" s="179"/>
      <c r="I224" s="148" t="s">
        <v>1216</v>
      </c>
      <c r="J224" s="170" t="s">
        <v>397</v>
      </c>
      <c r="K224" s="451">
        <f>+'[1]CONSOLIDADO'!$AK$420</f>
        <v>0.0016</v>
      </c>
      <c r="L224" s="170" t="s">
        <v>1031</v>
      </c>
      <c r="M224" s="17">
        <v>0</v>
      </c>
      <c r="N224" s="14">
        <v>7</v>
      </c>
      <c r="O224" s="51" t="s">
        <v>1215</v>
      </c>
      <c r="P224" s="313" t="s">
        <v>1732</v>
      </c>
      <c r="Q224" s="313"/>
      <c r="R224" s="18">
        <v>50000000</v>
      </c>
      <c r="S224" s="313"/>
      <c r="T224" s="313"/>
      <c r="U224" s="313"/>
      <c r="V224" s="313"/>
      <c r="W224" s="313"/>
      <c r="X224" s="313"/>
      <c r="Y224" s="313"/>
      <c r="Z224" s="313"/>
      <c r="AA224" s="18">
        <v>50000000</v>
      </c>
      <c r="AB224" s="393" t="s">
        <v>1438</v>
      </c>
      <c r="AC224" s="386"/>
    </row>
    <row r="225" spans="1:29" ht="12.75">
      <c r="A225" s="64" t="s">
        <v>37</v>
      </c>
      <c r="B225" s="64"/>
      <c r="C225" s="63"/>
      <c r="D225" s="63"/>
      <c r="E225" s="63"/>
      <c r="F225" s="63"/>
      <c r="G225" s="75"/>
      <c r="H225" s="75"/>
      <c r="I225" s="95"/>
      <c r="J225" s="75"/>
      <c r="K225" s="75"/>
      <c r="L225" s="75"/>
      <c r="M225" s="75"/>
      <c r="N225" s="75"/>
      <c r="O225" s="75"/>
      <c r="P225" s="75"/>
      <c r="Q225" s="75"/>
      <c r="R225" s="75"/>
      <c r="S225" s="75"/>
      <c r="T225" s="75"/>
      <c r="U225" s="75"/>
      <c r="V225" s="75"/>
      <c r="W225" s="75"/>
      <c r="X225" s="75"/>
      <c r="Y225" s="75"/>
      <c r="Z225" s="75"/>
      <c r="AA225" s="76">
        <f>SUM(AA191:AA224)</f>
        <v>4327924071.5199995</v>
      </c>
      <c r="AB225" s="380"/>
      <c r="AC225" s="380"/>
    </row>
    <row r="226" spans="1:29" ht="12.75">
      <c r="A226" s="213" t="s">
        <v>178</v>
      </c>
      <c r="B226" s="213"/>
      <c r="C226" s="206"/>
      <c r="D226" s="206"/>
      <c r="E226" s="206"/>
      <c r="F226" s="206"/>
      <c r="G226" s="216"/>
      <c r="H226" s="216"/>
      <c r="I226" s="210"/>
      <c r="J226" s="210"/>
      <c r="K226" s="210"/>
      <c r="L226" s="215"/>
      <c r="M226" s="210"/>
      <c r="N226" s="210"/>
      <c r="O226" s="210"/>
      <c r="P226" s="210"/>
      <c r="Q226" s="210"/>
      <c r="R226" s="210"/>
      <c r="S226" s="210"/>
      <c r="T226" s="210"/>
      <c r="U226" s="210"/>
      <c r="V226" s="210"/>
      <c r="W226" s="210"/>
      <c r="X226" s="210"/>
      <c r="Y226" s="210"/>
      <c r="Z226" s="210"/>
      <c r="AA226" s="217">
        <f>+AA225</f>
        <v>4327924071.5199995</v>
      </c>
      <c r="AB226" s="381"/>
      <c r="AC226" s="381"/>
    </row>
    <row r="227" spans="1:29" ht="67.5">
      <c r="A227" s="298" t="s">
        <v>149</v>
      </c>
      <c r="B227" s="298">
        <v>4</v>
      </c>
      <c r="C227" s="298"/>
      <c r="D227" s="298"/>
      <c r="E227" s="298" t="s">
        <v>150</v>
      </c>
      <c r="F227" s="298" t="s">
        <v>1491</v>
      </c>
      <c r="G227" s="298" t="s">
        <v>151</v>
      </c>
      <c r="H227" s="298" t="s">
        <v>1501</v>
      </c>
      <c r="I227" s="148" t="s">
        <v>398</v>
      </c>
      <c r="J227" s="170" t="s">
        <v>399</v>
      </c>
      <c r="K227" s="451">
        <f>+'[1]CONSOLIDADO'!$AK$538</f>
        <v>0.013750000000000002</v>
      </c>
      <c r="L227" s="170" t="s">
        <v>1032</v>
      </c>
      <c r="M227" s="17">
        <v>4</v>
      </c>
      <c r="N227" s="14">
        <v>5</v>
      </c>
      <c r="O227" s="9" t="s">
        <v>1065</v>
      </c>
      <c r="P227" s="259" t="s">
        <v>1692</v>
      </c>
      <c r="Q227" s="259"/>
      <c r="R227" s="18">
        <v>50000000</v>
      </c>
      <c r="S227" s="259"/>
      <c r="T227" s="259"/>
      <c r="U227" s="259"/>
      <c r="V227" s="259"/>
      <c r="W227" s="259"/>
      <c r="X227" s="259"/>
      <c r="Y227" s="259"/>
      <c r="Z227" s="259"/>
      <c r="AA227" s="18">
        <v>50000000</v>
      </c>
      <c r="AB227" s="393" t="s">
        <v>1439</v>
      </c>
      <c r="AC227" s="386"/>
    </row>
    <row r="228" spans="1:29" ht="56.25">
      <c r="A228" s="177"/>
      <c r="B228" s="177"/>
      <c r="C228" s="177"/>
      <c r="D228" s="177"/>
      <c r="E228" s="177"/>
      <c r="F228" s="177"/>
      <c r="G228" s="177"/>
      <c r="H228" s="177"/>
      <c r="I228" s="248" t="s">
        <v>400</v>
      </c>
      <c r="J228" s="253" t="s">
        <v>401</v>
      </c>
      <c r="K228" s="451">
        <f>+'[1]CONSOLIDADO'!$AK$539</f>
        <v>0.006900000000000001</v>
      </c>
      <c r="L228" s="253" t="s">
        <v>1033</v>
      </c>
      <c r="M228" s="304">
        <v>1</v>
      </c>
      <c r="N228" s="304">
        <v>2</v>
      </c>
      <c r="O228" s="9" t="s">
        <v>1067</v>
      </c>
      <c r="P228" s="259" t="s">
        <v>1733</v>
      </c>
      <c r="Q228" s="259"/>
      <c r="R228" s="18">
        <v>150000000</v>
      </c>
      <c r="S228" s="259"/>
      <c r="T228" s="259"/>
      <c r="U228" s="259"/>
      <c r="V228" s="259"/>
      <c r="W228" s="259"/>
      <c r="X228" s="259"/>
      <c r="Y228" s="259"/>
      <c r="Z228" s="259"/>
      <c r="AA228" s="18">
        <v>150000000</v>
      </c>
      <c r="AB228" s="393" t="s">
        <v>1439</v>
      </c>
      <c r="AC228" s="386"/>
    </row>
    <row r="229" spans="1:29" ht="33.75">
      <c r="A229" s="177"/>
      <c r="B229" s="177"/>
      <c r="C229" s="177"/>
      <c r="D229" s="177"/>
      <c r="E229" s="177"/>
      <c r="F229" s="177"/>
      <c r="G229" s="177"/>
      <c r="H229" s="177"/>
      <c r="I229" s="249"/>
      <c r="J229" s="254"/>
      <c r="K229" s="451"/>
      <c r="L229" s="254"/>
      <c r="M229" s="254"/>
      <c r="N229" s="254"/>
      <c r="O229" s="51" t="s">
        <v>1066</v>
      </c>
      <c r="P229" s="313" t="s">
        <v>1734</v>
      </c>
      <c r="Q229" s="313"/>
      <c r="R229" s="313"/>
      <c r="S229" s="313"/>
      <c r="T229" s="313"/>
      <c r="U229" s="313"/>
      <c r="V229" s="313"/>
      <c r="W229" s="313"/>
      <c r="X229" s="313"/>
      <c r="Y229" s="313"/>
      <c r="Z229" s="313"/>
      <c r="AA229" s="18"/>
      <c r="AB229" s="393"/>
      <c r="AC229" s="386"/>
    </row>
    <row r="230" spans="1:29" ht="56.25">
      <c r="A230" s="177"/>
      <c r="B230" s="177"/>
      <c r="C230" s="177"/>
      <c r="D230" s="177"/>
      <c r="E230" s="177"/>
      <c r="F230" s="177"/>
      <c r="G230" s="177"/>
      <c r="H230" s="177"/>
      <c r="I230" s="148" t="s">
        <v>402</v>
      </c>
      <c r="J230" s="170" t="s">
        <v>403</v>
      </c>
      <c r="K230" s="451">
        <f>+'[1]CONSOLIDADO'!$AK$541</f>
        <v>0.0091</v>
      </c>
      <c r="L230" s="170" t="s">
        <v>1034</v>
      </c>
      <c r="M230" s="17">
        <v>0</v>
      </c>
      <c r="N230" s="59">
        <v>0.25</v>
      </c>
      <c r="O230" s="51" t="s">
        <v>1068</v>
      </c>
      <c r="P230" s="313" t="s">
        <v>1735</v>
      </c>
      <c r="Q230" s="313"/>
      <c r="R230" s="18">
        <v>50000000</v>
      </c>
      <c r="S230" s="313"/>
      <c r="T230" s="313"/>
      <c r="U230" s="313"/>
      <c r="V230" s="313"/>
      <c r="W230" s="313"/>
      <c r="X230" s="313"/>
      <c r="Y230" s="313"/>
      <c r="Z230" s="313"/>
      <c r="AA230" s="18">
        <v>50000000</v>
      </c>
      <c r="AB230" s="393" t="s">
        <v>1439</v>
      </c>
      <c r="AC230" s="386"/>
    </row>
    <row r="231" spans="1:29" ht="56.25">
      <c r="A231" s="177"/>
      <c r="B231" s="177"/>
      <c r="C231" s="177"/>
      <c r="D231" s="177"/>
      <c r="E231" s="177"/>
      <c r="F231" s="177"/>
      <c r="G231" s="177"/>
      <c r="H231" s="177"/>
      <c r="I231" s="148" t="s">
        <v>404</v>
      </c>
      <c r="J231" s="170" t="s">
        <v>405</v>
      </c>
      <c r="K231" s="451">
        <f>+'[1]CONSOLIDADO'!$AK$542</f>
        <v>0.01195</v>
      </c>
      <c r="L231" s="170" t="s">
        <v>1035</v>
      </c>
      <c r="M231" s="17">
        <v>0</v>
      </c>
      <c r="N231" s="14">
        <v>1</v>
      </c>
      <c r="O231" s="9" t="s">
        <v>1069</v>
      </c>
      <c r="P231" s="259" t="s">
        <v>1736</v>
      </c>
      <c r="Q231" s="259"/>
      <c r="R231" s="18">
        <v>50000000</v>
      </c>
      <c r="S231" s="259"/>
      <c r="T231" s="259"/>
      <c r="U231" s="259"/>
      <c r="V231" s="259"/>
      <c r="W231" s="259"/>
      <c r="X231" s="259"/>
      <c r="Y231" s="259"/>
      <c r="Z231" s="259"/>
      <c r="AA231" s="18">
        <v>50000000</v>
      </c>
      <c r="AB231" s="393" t="s">
        <v>1439</v>
      </c>
      <c r="AC231" s="386"/>
    </row>
    <row r="232" spans="1:29" ht="56.25">
      <c r="A232" s="179"/>
      <c r="B232" s="179"/>
      <c r="C232" s="179"/>
      <c r="D232" s="179"/>
      <c r="E232" s="179"/>
      <c r="F232" s="179"/>
      <c r="G232" s="179"/>
      <c r="H232" s="177"/>
      <c r="I232" s="248" t="s">
        <v>406</v>
      </c>
      <c r="J232" s="253" t="s">
        <v>407</v>
      </c>
      <c r="K232" s="460">
        <f>+'[1]CONSOLIDADO'!$AK$543</f>
        <v>0.006900000000000001</v>
      </c>
      <c r="L232" s="253" t="s">
        <v>1036</v>
      </c>
      <c r="M232" s="304">
        <v>0</v>
      </c>
      <c r="N232" s="304">
        <v>0.5</v>
      </c>
      <c r="O232" s="9" t="s">
        <v>1070</v>
      </c>
      <c r="P232" s="9" t="s">
        <v>1679</v>
      </c>
      <c r="Q232" s="9"/>
      <c r="R232" s="18">
        <v>25000000</v>
      </c>
      <c r="S232" s="9"/>
      <c r="T232" s="9"/>
      <c r="U232" s="9"/>
      <c r="V232" s="9"/>
      <c r="W232" s="9"/>
      <c r="X232" s="9"/>
      <c r="Y232" s="9"/>
      <c r="Z232" s="9"/>
      <c r="AA232" s="18">
        <v>25000000</v>
      </c>
      <c r="AB232" s="393" t="s">
        <v>1439</v>
      </c>
      <c r="AC232" s="386"/>
    </row>
    <row r="233" spans="1:29" ht="33.75">
      <c r="A233" s="179"/>
      <c r="B233" s="179"/>
      <c r="C233" s="179"/>
      <c r="D233" s="179"/>
      <c r="E233" s="179"/>
      <c r="F233" s="179"/>
      <c r="G233" s="179"/>
      <c r="H233" s="179"/>
      <c r="I233" s="249"/>
      <c r="J233" s="254"/>
      <c r="K233" s="470"/>
      <c r="L233" s="254"/>
      <c r="M233" s="254"/>
      <c r="N233" s="254"/>
      <c r="O233" s="9" t="s">
        <v>1071</v>
      </c>
      <c r="P233" s="9" t="s">
        <v>1679</v>
      </c>
      <c r="Q233" s="9"/>
      <c r="R233" s="9"/>
      <c r="S233" s="9"/>
      <c r="T233" s="9"/>
      <c r="U233" s="9"/>
      <c r="V233" s="9"/>
      <c r="W233" s="9"/>
      <c r="X233" s="9"/>
      <c r="Y233" s="9"/>
      <c r="Z233" s="9"/>
      <c r="AA233" s="18"/>
      <c r="AB233" s="393"/>
      <c r="AC233" s="386"/>
    </row>
    <row r="234" spans="1:29" ht="12.75">
      <c r="A234" s="64" t="s">
        <v>37</v>
      </c>
      <c r="B234" s="64"/>
      <c r="C234" s="63"/>
      <c r="D234" s="63"/>
      <c r="E234" s="63"/>
      <c r="F234" s="63"/>
      <c r="G234" s="75"/>
      <c r="H234" s="75"/>
      <c r="I234" s="95"/>
      <c r="J234" s="75"/>
      <c r="K234" s="75"/>
      <c r="L234" s="75"/>
      <c r="M234" s="75"/>
      <c r="N234" s="75"/>
      <c r="O234" s="75"/>
      <c r="P234" s="75"/>
      <c r="Q234" s="75"/>
      <c r="R234" s="75"/>
      <c r="S234" s="75"/>
      <c r="T234" s="75"/>
      <c r="U234" s="75"/>
      <c r="V234" s="75"/>
      <c r="W234" s="75"/>
      <c r="X234" s="75"/>
      <c r="Y234" s="75"/>
      <c r="Z234" s="75"/>
      <c r="AA234" s="76">
        <f>SUM(AA227:AA233)</f>
        <v>325000000</v>
      </c>
      <c r="AB234" s="380"/>
      <c r="AC234" s="380"/>
    </row>
    <row r="235" spans="1:29" ht="78.75">
      <c r="A235" s="298" t="s">
        <v>149</v>
      </c>
      <c r="B235" s="298">
        <v>4</v>
      </c>
      <c r="C235" s="298"/>
      <c r="D235" s="298"/>
      <c r="E235" s="298" t="s">
        <v>408</v>
      </c>
      <c r="F235" s="298" t="s">
        <v>1502</v>
      </c>
      <c r="G235" s="298" t="s">
        <v>409</v>
      </c>
      <c r="H235" s="298" t="s">
        <v>1503</v>
      </c>
      <c r="I235" s="148" t="s">
        <v>410</v>
      </c>
      <c r="J235" s="170" t="s">
        <v>411</v>
      </c>
      <c r="K235" s="451">
        <f>+'[1]CONSOLIDADO'!$AK$571</f>
        <v>0.0151</v>
      </c>
      <c r="L235" s="170" t="s">
        <v>1037</v>
      </c>
      <c r="M235" s="17">
        <v>1</v>
      </c>
      <c r="N235" s="14">
        <v>2</v>
      </c>
      <c r="O235" s="9" t="s">
        <v>1082</v>
      </c>
      <c r="P235" s="259" t="s">
        <v>1737</v>
      </c>
      <c r="Q235" s="259"/>
      <c r="R235" s="18">
        <v>100000000</v>
      </c>
      <c r="S235" s="259"/>
      <c r="T235" s="259"/>
      <c r="U235" s="259"/>
      <c r="V235" s="259"/>
      <c r="W235" s="259"/>
      <c r="X235" s="259"/>
      <c r="Y235" s="259"/>
      <c r="Z235" s="259"/>
      <c r="AA235" s="18">
        <v>100000000</v>
      </c>
      <c r="AB235" s="393" t="s">
        <v>1440</v>
      </c>
      <c r="AC235" s="386"/>
    </row>
    <row r="236" spans="1:29" ht="56.25">
      <c r="A236" s="177"/>
      <c r="B236" s="177"/>
      <c r="C236" s="177"/>
      <c r="D236" s="177"/>
      <c r="E236" s="177"/>
      <c r="F236" s="177"/>
      <c r="G236" s="179"/>
      <c r="H236" s="179"/>
      <c r="I236" s="148" t="s">
        <v>1005</v>
      </c>
      <c r="J236" s="170" t="s">
        <v>1038</v>
      </c>
      <c r="K236" s="451">
        <f>+'[1]CONSOLIDADO'!$AK$568</f>
        <v>0.054700000000000006</v>
      </c>
      <c r="L236" s="170" t="s">
        <v>1039</v>
      </c>
      <c r="M236" s="17">
        <v>0</v>
      </c>
      <c r="N236" s="14">
        <v>1</v>
      </c>
      <c r="O236" s="9" t="s">
        <v>1083</v>
      </c>
      <c r="P236" s="259" t="s">
        <v>1738</v>
      </c>
      <c r="Q236" s="259"/>
      <c r="R236" s="259"/>
      <c r="S236" s="259"/>
      <c r="T236" s="259"/>
      <c r="U236" s="18">
        <v>2000000000</v>
      </c>
      <c r="V236" s="259"/>
      <c r="W236" s="259"/>
      <c r="X236" s="259"/>
      <c r="Y236" s="259"/>
      <c r="Z236" s="259"/>
      <c r="AA236" s="18">
        <v>2000000000</v>
      </c>
      <c r="AB236" s="393" t="s">
        <v>1440</v>
      </c>
      <c r="AC236" s="386"/>
    </row>
    <row r="237" spans="1:29" ht="45">
      <c r="A237" s="177"/>
      <c r="B237" s="177"/>
      <c r="C237" s="177"/>
      <c r="D237" s="177"/>
      <c r="E237" s="177"/>
      <c r="F237" s="177"/>
      <c r="G237" s="298" t="s">
        <v>412</v>
      </c>
      <c r="H237" s="298" t="s">
        <v>1504</v>
      </c>
      <c r="I237" s="148" t="s">
        <v>413</v>
      </c>
      <c r="J237" s="170" t="s">
        <v>414</v>
      </c>
      <c r="K237" s="451">
        <f>+'[1]CONSOLIDADO'!$AK$576</f>
        <v>0.01</v>
      </c>
      <c r="L237" s="170" t="s">
        <v>706</v>
      </c>
      <c r="M237" s="17">
        <v>0</v>
      </c>
      <c r="N237" s="14">
        <v>1</v>
      </c>
      <c r="O237" s="9" t="s">
        <v>707</v>
      </c>
      <c r="P237" s="259" t="s">
        <v>1739</v>
      </c>
      <c r="Q237" s="259"/>
      <c r="R237" s="18">
        <v>70000000</v>
      </c>
      <c r="S237" s="259"/>
      <c r="T237" s="259"/>
      <c r="U237" s="259"/>
      <c r="V237" s="259"/>
      <c r="W237" s="259"/>
      <c r="X237" s="259"/>
      <c r="Y237" s="259"/>
      <c r="Z237" s="259"/>
      <c r="AA237" s="18">
        <v>70000000</v>
      </c>
      <c r="AB237" s="393" t="s">
        <v>1410</v>
      </c>
      <c r="AC237" s="386"/>
    </row>
    <row r="238" spans="1:29" ht="78.75">
      <c r="A238" s="177"/>
      <c r="B238" s="177"/>
      <c r="C238" s="177"/>
      <c r="D238" s="177"/>
      <c r="E238" s="177"/>
      <c r="F238" s="177"/>
      <c r="G238" s="177"/>
      <c r="H238" s="177"/>
      <c r="I238" s="248" t="s">
        <v>415</v>
      </c>
      <c r="J238" s="170" t="s">
        <v>416</v>
      </c>
      <c r="K238" s="451">
        <f>+'[1]CONSOLIDADO'!$AK$573</f>
        <v>0.01</v>
      </c>
      <c r="L238" s="170" t="s">
        <v>708</v>
      </c>
      <c r="M238" s="17">
        <v>1</v>
      </c>
      <c r="N238" s="14">
        <v>1</v>
      </c>
      <c r="O238" s="298" t="s">
        <v>709</v>
      </c>
      <c r="P238" s="298" t="s">
        <v>1692</v>
      </c>
      <c r="Q238" s="259"/>
      <c r="R238" s="18">
        <v>49999999.6</v>
      </c>
      <c r="S238" s="259"/>
      <c r="T238" s="259"/>
      <c r="U238" s="259"/>
      <c r="V238" s="259"/>
      <c r="W238" s="259"/>
      <c r="X238" s="259"/>
      <c r="Y238" s="259"/>
      <c r="Z238" s="259"/>
      <c r="AA238" s="18">
        <v>49999999.6</v>
      </c>
      <c r="AB238" s="393" t="s">
        <v>1410</v>
      </c>
      <c r="AC238" s="386"/>
    </row>
    <row r="239" spans="1:29" ht="56.25">
      <c r="A239" s="177"/>
      <c r="B239" s="177"/>
      <c r="C239" s="177"/>
      <c r="D239" s="177"/>
      <c r="E239" s="177"/>
      <c r="F239" s="177"/>
      <c r="G239" s="177"/>
      <c r="H239" s="177"/>
      <c r="I239" s="249"/>
      <c r="J239" s="170" t="s">
        <v>417</v>
      </c>
      <c r="K239" s="451">
        <f>+'[1]CONSOLIDADO'!$AK$574</f>
        <v>0.01</v>
      </c>
      <c r="L239" s="170" t="s">
        <v>1040</v>
      </c>
      <c r="M239" s="17">
        <v>18</v>
      </c>
      <c r="N239" s="226">
        <v>0</v>
      </c>
      <c r="O239" s="179"/>
      <c r="P239" s="179"/>
      <c r="Q239" s="259"/>
      <c r="R239" s="259"/>
      <c r="S239" s="259"/>
      <c r="T239" s="259"/>
      <c r="U239" s="259"/>
      <c r="V239" s="259"/>
      <c r="W239" s="259"/>
      <c r="X239" s="259"/>
      <c r="Y239" s="259"/>
      <c r="Z239" s="259"/>
      <c r="AA239" s="18"/>
      <c r="AB239" s="393"/>
      <c r="AC239" s="386"/>
    </row>
    <row r="240" spans="1:29" ht="101.25">
      <c r="A240" s="177"/>
      <c r="B240" s="177"/>
      <c r="C240" s="177"/>
      <c r="D240" s="177"/>
      <c r="E240" s="177"/>
      <c r="F240" s="177"/>
      <c r="G240" s="177"/>
      <c r="H240" s="177"/>
      <c r="I240" s="248" t="s">
        <v>418</v>
      </c>
      <c r="J240" s="170" t="s">
        <v>419</v>
      </c>
      <c r="K240" s="451">
        <f>+'[1]CONSOLIDADO'!$AK$577</f>
        <v>0.01</v>
      </c>
      <c r="L240" s="170" t="s">
        <v>711</v>
      </c>
      <c r="M240" s="17">
        <v>0</v>
      </c>
      <c r="N240" s="14">
        <v>1</v>
      </c>
      <c r="O240" s="298" t="s">
        <v>710</v>
      </c>
      <c r="P240" s="298" t="s">
        <v>1740</v>
      </c>
      <c r="Q240" s="298"/>
      <c r="R240" s="267">
        <v>70000000</v>
      </c>
      <c r="S240" s="298"/>
      <c r="T240" s="298"/>
      <c r="U240" s="298"/>
      <c r="V240" s="298"/>
      <c r="W240" s="298"/>
      <c r="X240" s="298"/>
      <c r="Y240" s="298"/>
      <c r="Z240" s="298"/>
      <c r="AA240" s="267">
        <v>70000000</v>
      </c>
      <c r="AB240" s="393" t="s">
        <v>1410</v>
      </c>
      <c r="AC240" s="386"/>
    </row>
    <row r="241" spans="1:29" ht="56.25">
      <c r="A241" s="177"/>
      <c r="B241" s="177"/>
      <c r="C241" s="177"/>
      <c r="D241" s="177"/>
      <c r="E241" s="177"/>
      <c r="F241" s="177"/>
      <c r="G241" s="177"/>
      <c r="H241" s="177"/>
      <c r="I241" s="250"/>
      <c r="J241" s="170" t="s">
        <v>420</v>
      </c>
      <c r="K241" s="451">
        <f>+'[1]CONSOLIDADO'!$AK$578</f>
        <v>0.01</v>
      </c>
      <c r="L241" s="170" t="s">
        <v>712</v>
      </c>
      <c r="M241" s="17">
        <v>0</v>
      </c>
      <c r="N241" s="14">
        <v>1</v>
      </c>
      <c r="O241" s="177"/>
      <c r="P241" s="177"/>
      <c r="Q241" s="177"/>
      <c r="R241" s="177"/>
      <c r="S241" s="177"/>
      <c r="T241" s="177"/>
      <c r="U241" s="177"/>
      <c r="V241" s="177"/>
      <c r="W241" s="177"/>
      <c r="X241" s="177"/>
      <c r="Y241" s="177"/>
      <c r="Z241" s="177"/>
      <c r="AA241" s="268"/>
      <c r="AB241" s="394"/>
      <c r="AC241" s="386"/>
    </row>
    <row r="242" spans="1:29" ht="56.25">
      <c r="A242" s="177"/>
      <c r="B242" s="177"/>
      <c r="C242" s="177"/>
      <c r="D242" s="177"/>
      <c r="E242" s="179"/>
      <c r="F242" s="179"/>
      <c r="G242" s="179"/>
      <c r="H242" s="179"/>
      <c r="I242" s="249"/>
      <c r="J242" s="126" t="s">
        <v>421</v>
      </c>
      <c r="K242" s="451">
        <f>+'[1]CONSOLIDADO'!$AK$582</f>
        <v>0.01</v>
      </c>
      <c r="L242" s="200" t="s">
        <v>713</v>
      </c>
      <c r="M242" s="17">
        <v>0</v>
      </c>
      <c r="N242" s="14">
        <v>1</v>
      </c>
      <c r="O242" s="179"/>
      <c r="P242" s="179"/>
      <c r="Q242" s="179"/>
      <c r="R242" s="179"/>
      <c r="S242" s="179"/>
      <c r="T242" s="179"/>
      <c r="U242" s="179"/>
      <c r="V242" s="179"/>
      <c r="W242" s="179"/>
      <c r="X242" s="179"/>
      <c r="Y242" s="179"/>
      <c r="Z242" s="179"/>
      <c r="AA242" s="269"/>
      <c r="AB242" s="385"/>
      <c r="AC242" s="386"/>
    </row>
    <row r="243" spans="1:29" ht="56.25">
      <c r="A243" s="177"/>
      <c r="B243" s="177"/>
      <c r="C243" s="177"/>
      <c r="D243" s="177"/>
      <c r="E243" s="248" t="s">
        <v>408</v>
      </c>
      <c r="F243" s="248" t="s">
        <v>1502</v>
      </c>
      <c r="G243" s="248" t="s">
        <v>594</v>
      </c>
      <c r="H243" s="248" t="s">
        <v>1505</v>
      </c>
      <c r="I243" s="248" t="s">
        <v>595</v>
      </c>
      <c r="J243" s="126" t="s">
        <v>596</v>
      </c>
      <c r="K243" s="451">
        <f>+'[1]CONSOLIDADO'!$AK$556</f>
        <v>0.006666666666666667</v>
      </c>
      <c r="L243" s="200" t="s">
        <v>714</v>
      </c>
      <c r="M243" s="17">
        <v>0</v>
      </c>
      <c r="N243" s="14">
        <v>1</v>
      </c>
      <c r="O243" s="298" t="s">
        <v>1084</v>
      </c>
      <c r="P243" s="298" t="s">
        <v>1660</v>
      </c>
      <c r="Q243" s="306"/>
      <c r="R243" s="306"/>
      <c r="S243" s="305">
        <v>281640425</v>
      </c>
      <c r="T243" s="306"/>
      <c r="U243" s="306"/>
      <c r="V243" s="306"/>
      <c r="W243" s="306"/>
      <c r="X243" s="306"/>
      <c r="Y243" s="306"/>
      <c r="Z243" s="306"/>
      <c r="AA243" s="305">
        <v>281640425</v>
      </c>
      <c r="AB243" s="393" t="s">
        <v>1440</v>
      </c>
      <c r="AC243" s="386"/>
    </row>
    <row r="244" spans="1:29" ht="56.25">
      <c r="A244" s="177"/>
      <c r="B244" s="177"/>
      <c r="C244" s="177"/>
      <c r="D244" s="177"/>
      <c r="E244" s="250"/>
      <c r="F244" s="250"/>
      <c r="G244" s="250"/>
      <c r="H244" s="250"/>
      <c r="I244" s="249"/>
      <c r="J244" s="126" t="s">
        <v>597</v>
      </c>
      <c r="K244" s="451">
        <f>+'[1]CONSOLIDADO'!$AK$557</f>
        <v>0.006666666666666667</v>
      </c>
      <c r="L244" s="200" t="s">
        <v>715</v>
      </c>
      <c r="M244" s="17">
        <v>0</v>
      </c>
      <c r="N244" s="14">
        <v>1</v>
      </c>
      <c r="O244" s="179"/>
      <c r="P244" s="179"/>
      <c r="Q244" s="306"/>
      <c r="R244" s="306"/>
      <c r="S244" s="306"/>
      <c r="T244" s="306"/>
      <c r="U244" s="306"/>
      <c r="V244" s="306"/>
      <c r="W244" s="306"/>
      <c r="X244" s="306"/>
      <c r="Y244" s="306"/>
      <c r="Z244" s="306"/>
      <c r="AA244" s="305"/>
      <c r="AB244" s="393"/>
      <c r="AC244" s="386"/>
    </row>
    <row r="245" spans="1:29" ht="78.75">
      <c r="A245" s="177"/>
      <c r="B245" s="177"/>
      <c r="C245" s="177"/>
      <c r="D245" s="177"/>
      <c r="E245" s="250"/>
      <c r="F245" s="250"/>
      <c r="G245" s="250"/>
      <c r="H245" s="250"/>
      <c r="I245" s="249" t="s">
        <v>598</v>
      </c>
      <c r="J245" s="298" t="s">
        <v>599</v>
      </c>
      <c r="K245" s="472">
        <f>+'[1]CONSOLIDADO'!$AK$558</f>
        <v>0.006666666666666667</v>
      </c>
      <c r="L245" s="200" t="s">
        <v>716</v>
      </c>
      <c r="M245" s="17">
        <v>0</v>
      </c>
      <c r="N245" s="14">
        <v>1</v>
      </c>
      <c r="O245" s="47" t="s">
        <v>1085</v>
      </c>
      <c r="P245" s="306" t="s">
        <v>1741</v>
      </c>
      <c r="Q245" s="306"/>
      <c r="R245" s="306"/>
      <c r="S245" s="305">
        <v>11401200</v>
      </c>
      <c r="T245" s="306"/>
      <c r="U245" s="306"/>
      <c r="V245" s="306"/>
      <c r="W245" s="306"/>
      <c r="X245" s="306"/>
      <c r="Y245" s="306"/>
      <c r="Z245" s="306"/>
      <c r="AA245" s="305">
        <v>11401200</v>
      </c>
      <c r="AB245" s="393" t="s">
        <v>1440</v>
      </c>
      <c r="AC245" s="386"/>
    </row>
    <row r="246" spans="1:29" ht="56.25">
      <c r="A246" s="177"/>
      <c r="B246" s="177"/>
      <c r="C246" s="177"/>
      <c r="D246" s="177"/>
      <c r="E246" s="250"/>
      <c r="F246" s="250"/>
      <c r="G246" s="250"/>
      <c r="H246" s="250"/>
      <c r="I246" s="533" t="s">
        <v>600</v>
      </c>
      <c r="J246" s="177"/>
      <c r="K246" s="177"/>
      <c r="L246" s="200" t="s">
        <v>716</v>
      </c>
      <c r="M246" s="17">
        <v>0</v>
      </c>
      <c r="N246" s="14">
        <v>1</v>
      </c>
      <c r="O246" s="47" t="s">
        <v>1742</v>
      </c>
      <c r="P246" s="306" t="s">
        <v>1743</v>
      </c>
      <c r="Q246" s="306"/>
      <c r="R246" s="306"/>
      <c r="S246" s="305">
        <v>117882606.85</v>
      </c>
      <c r="T246" s="306"/>
      <c r="U246" s="306"/>
      <c r="V246" s="306"/>
      <c r="W246" s="306"/>
      <c r="X246" s="306"/>
      <c r="Y246" s="306"/>
      <c r="Z246" s="306"/>
      <c r="AA246" s="305">
        <v>117882606.85</v>
      </c>
      <c r="AB246" s="393" t="s">
        <v>1440</v>
      </c>
      <c r="AC246" s="386"/>
    </row>
    <row r="247" spans="1:29" ht="33.75">
      <c r="A247" s="177"/>
      <c r="B247" s="177"/>
      <c r="C247" s="177"/>
      <c r="D247" s="177"/>
      <c r="E247" s="250"/>
      <c r="F247" s="250"/>
      <c r="G247" s="250"/>
      <c r="H247" s="250"/>
      <c r="I247" s="534"/>
      <c r="J247" s="179"/>
      <c r="K247" s="179"/>
      <c r="L247" s="200"/>
      <c r="M247" s="17"/>
      <c r="N247" s="14"/>
      <c r="O247" s="47" t="s">
        <v>1086</v>
      </c>
      <c r="P247" s="306" t="s">
        <v>1744</v>
      </c>
      <c r="Q247" s="306"/>
      <c r="R247" s="306"/>
      <c r="S247" s="306"/>
      <c r="T247" s="306"/>
      <c r="U247" s="306"/>
      <c r="V247" s="306"/>
      <c r="W247" s="306"/>
      <c r="X247" s="306"/>
      <c r="Y247" s="306"/>
      <c r="Z247" s="306"/>
      <c r="AA247" s="305"/>
      <c r="AB247" s="393"/>
      <c r="AC247" s="386"/>
    </row>
    <row r="248" spans="1:29" ht="56.25">
      <c r="A248" s="177"/>
      <c r="B248" s="177"/>
      <c r="C248" s="177"/>
      <c r="D248" s="177"/>
      <c r="E248" s="250"/>
      <c r="F248" s="250"/>
      <c r="G248" s="250"/>
      <c r="H248" s="250"/>
      <c r="I248" s="249" t="s">
        <v>601</v>
      </c>
      <c r="J248" s="126" t="s">
        <v>602</v>
      </c>
      <c r="K248" s="451">
        <f>+'[1]CONSOLIDADO'!$AK$559</f>
        <v>0.006666666666666667</v>
      </c>
      <c r="L248" s="200" t="s">
        <v>717</v>
      </c>
      <c r="M248" s="17">
        <v>0</v>
      </c>
      <c r="N248" s="14">
        <v>1</v>
      </c>
      <c r="O248" s="47" t="s">
        <v>1087</v>
      </c>
      <c r="P248" s="306" t="s">
        <v>1745</v>
      </c>
      <c r="Q248" s="306"/>
      <c r="R248" s="306"/>
      <c r="S248" s="305">
        <v>100000000</v>
      </c>
      <c r="T248" s="306"/>
      <c r="U248" s="306"/>
      <c r="V248" s="306"/>
      <c r="W248" s="306"/>
      <c r="X248" s="306"/>
      <c r="Y248" s="306"/>
      <c r="Z248" s="306"/>
      <c r="AA248" s="305">
        <v>100000000</v>
      </c>
      <c r="AB248" s="393" t="s">
        <v>1440</v>
      </c>
      <c r="AC248" s="386"/>
    </row>
    <row r="249" spans="1:29" ht="56.25">
      <c r="A249" s="177"/>
      <c r="B249" s="177"/>
      <c r="C249" s="177"/>
      <c r="D249" s="177"/>
      <c r="E249" s="250"/>
      <c r="F249" s="250"/>
      <c r="G249" s="250"/>
      <c r="H249" s="250"/>
      <c r="I249" s="249" t="s">
        <v>603</v>
      </c>
      <c r="J249" s="126" t="s">
        <v>604</v>
      </c>
      <c r="K249" s="451">
        <f>+'[1]CONSOLIDADO'!$AK$561</f>
        <v>0.006666666666666667</v>
      </c>
      <c r="L249" s="200" t="s">
        <v>718</v>
      </c>
      <c r="M249" s="17">
        <v>0</v>
      </c>
      <c r="N249" s="14">
        <v>1</v>
      </c>
      <c r="O249" s="47" t="s">
        <v>1088</v>
      </c>
      <c r="P249" s="306" t="s">
        <v>1746</v>
      </c>
      <c r="Q249" s="306"/>
      <c r="R249" s="306"/>
      <c r="S249" s="305">
        <v>100000000</v>
      </c>
      <c r="T249" s="306"/>
      <c r="U249" s="306"/>
      <c r="V249" s="306"/>
      <c r="W249" s="306"/>
      <c r="X249" s="306"/>
      <c r="Y249" s="306"/>
      <c r="Z249" s="306"/>
      <c r="AA249" s="305">
        <v>100000000</v>
      </c>
      <c r="AB249" s="393" t="s">
        <v>1440</v>
      </c>
      <c r="AC249" s="386"/>
    </row>
    <row r="250" spans="1:29" ht="56.25">
      <c r="A250" s="177"/>
      <c r="B250" s="177"/>
      <c r="C250" s="177"/>
      <c r="D250" s="177"/>
      <c r="E250" s="250"/>
      <c r="F250" s="250"/>
      <c r="G250" s="250"/>
      <c r="H250" s="250"/>
      <c r="I250" s="248" t="s">
        <v>605</v>
      </c>
      <c r="J250" s="298" t="s">
        <v>606</v>
      </c>
      <c r="K250" s="468">
        <f>+'[1]CONSOLIDADO'!$AK$562</f>
        <v>0.006666666666666667</v>
      </c>
      <c r="L250" s="503" t="s">
        <v>711</v>
      </c>
      <c r="M250" s="503">
        <v>0</v>
      </c>
      <c r="N250" s="503">
        <v>1</v>
      </c>
      <c r="O250" s="47" t="s">
        <v>1089</v>
      </c>
      <c r="P250" s="306" t="s">
        <v>1747</v>
      </c>
      <c r="Q250" s="306"/>
      <c r="R250" s="306"/>
      <c r="S250" s="305">
        <v>100000000</v>
      </c>
      <c r="T250" s="306"/>
      <c r="U250" s="306"/>
      <c r="V250" s="306"/>
      <c r="W250" s="306"/>
      <c r="X250" s="306"/>
      <c r="Y250" s="306"/>
      <c r="Z250" s="306"/>
      <c r="AA250" s="305">
        <v>100000000</v>
      </c>
      <c r="AB250" s="393" t="s">
        <v>1440</v>
      </c>
      <c r="AC250" s="386"/>
    </row>
    <row r="251" spans="1:29" ht="22.5">
      <c r="A251" s="177"/>
      <c r="B251" s="177"/>
      <c r="C251" s="177"/>
      <c r="D251" s="177"/>
      <c r="E251" s="250"/>
      <c r="F251" s="250"/>
      <c r="G251" s="250"/>
      <c r="H251" s="250"/>
      <c r="I251" s="249"/>
      <c r="J251" s="179"/>
      <c r="K251" s="467"/>
      <c r="L251" s="504"/>
      <c r="M251" s="504"/>
      <c r="N251" s="504"/>
      <c r="O251" s="47" t="s">
        <v>1090</v>
      </c>
      <c r="P251" s="306" t="s">
        <v>1748</v>
      </c>
      <c r="Q251" s="306"/>
      <c r="R251" s="306"/>
      <c r="S251" s="306"/>
      <c r="T251" s="306"/>
      <c r="U251" s="306"/>
      <c r="V251" s="306"/>
      <c r="W251" s="306"/>
      <c r="X251" s="306"/>
      <c r="Y251" s="306"/>
      <c r="Z251" s="306"/>
      <c r="AA251" s="305"/>
      <c r="AB251" s="393"/>
      <c r="AC251" s="386"/>
    </row>
    <row r="252" spans="1:29" ht="67.5">
      <c r="A252" s="177"/>
      <c r="B252" s="177"/>
      <c r="C252" s="177"/>
      <c r="D252" s="177"/>
      <c r="E252" s="250"/>
      <c r="F252" s="250"/>
      <c r="G252" s="250"/>
      <c r="H252" s="250"/>
      <c r="I252" s="249" t="s">
        <v>607</v>
      </c>
      <c r="J252" s="126" t="s">
        <v>608</v>
      </c>
      <c r="K252" s="451">
        <f>+'[1]CONSOLIDADO'!$AK$563</f>
        <v>0.006666666666666667</v>
      </c>
      <c r="L252" s="200" t="s">
        <v>716</v>
      </c>
      <c r="M252" s="17">
        <v>0</v>
      </c>
      <c r="N252" s="14">
        <v>1</v>
      </c>
      <c r="O252" s="503" t="s">
        <v>1217</v>
      </c>
      <c r="P252" s="306" t="s">
        <v>866</v>
      </c>
      <c r="Q252" s="306"/>
      <c r="R252" s="306"/>
      <c r="S252" s="305">
        <v>100000000</v>
      </c>
      <c r="T252" s="306"/>
      <c r="U252" s="306"/>
      <c r="V252" s="306"/>
      <c r="W252" s="306"/>
      <c r="X252" s="306"/>
      <c r="Y252" s="306"/>
      <c r="Z252" s="306"/>
      <c r="AA252" s="305">
        <v>100000000</v>
      </c>
      <c r="AB252" s="393" t="s">
        <v>1440</v>
      </c>
      <c r="AC252" s="386"/>
    </row>
    <row r="253" spans="1:29" ht="56.25">
      <c r="A253" s="177"/>
      <c r="B253" s="177"/>
      <c r="C253" s="177"/>
      <c r="D253" s="177"/>
      <c r="E253" s="250"/>
      <c r="F253" s="250"/>
      <c r="G253" s="250"/>
      <c r="H253" s="250"/>
      <c r="I253" s="249" t="s">
        <v>609</v>
      </c>
      <c r="J253" s="126" t="s">
        <v>610</v>
      </c>
      <c r="K253" s="451">
        <f>+'[1]CONSOLIDADO'!$AK$564</f>
        <v>0.006666666666666667</v>
      </c>
      <c r="L253" s="170" t="s">
        <v>711</v>
      </c>
      <c r="M253" s="17">
        <v>0</v>
      </c>
      <c r="N253" s="14">
        <v>1</v>
      </c>
      <c r="O253" s="9" t="s">
        <v>1091</v>
      </c>
      <c r="P253" s="306" t="s">
        <v>1749</v>
      </c>
      <c r="Q253" s="306"/>
      <c r="R253" s="306"/>
      <c r="S253" s="305">
        <v>170939967</v>
      </c>
      <c r="T253" s="306"/>
      <c r="U253" s="306"/>
      <c r="V253" s="306"/>
      <c r="W253" s="306"/>
      <c r="X253" s="306"/>
      <c r="Y253" s="306"/>
      <c r="Z253" s="306"/>
      <c r="AA253" s="305">
        <v>170939967</v>
      </c>
      <c r="AB253" s="393" t="s">
        <v>1440</v>
      </c>
      <c r="AC253" s="386"/>
    </row>
    <row r="254" spans="1:29" ht="56.25">
      <c r="A254" s="177"/>
      <c r="B254" s="177"/>
      <c r="C254" s="177"/>
      <c r="D254" s="177"/>
      <c r="E254" s="250"/>
      <c r="F254" s="250"/>
      <c r="G254" s="250"/>
      <c r="H254" s="250"/>
      <c r="I254" s="249" t="s">
        <v>611</v>
      </c>
      <c r="J254" s="298" t="s">
        <v>612</v>
      </c>
      <c r="K254" s="451">
        <f>+'[1]CONSOLIDADO'!$AK$565</f>
        <v>0.006666666666666667</v>
      </c>
      <c r="L254" s="298" t="s">
        <v>714</v>
      </c>
      <c r="M254" s="503">
        <v>0</v>
      </c>
      <c r="N254" s="503">
        <v>1</v>
      </c>
      <c r="O254" s="249" t="s">
        <v>611</v>
      </c>
      <c r="P254" s="306" t="s">
        <v>1750</v>
      </c>
      <c r="Q254" s="306"/>
      <c r="R254" s="306"/>
      <c r="S254" s="305">
        <v>920000000</v>
      </c>
      <c r="T254" s="306"/>
      <c r="U254" s="306"/>
      <c r="V254" s="306"/>
      <c r="W254" s="306"/>
      <c r="X254" s="306"/>
      <c r="Y254" s="306"/>
      <c r="Z254" s="306"/>
      <c r="AA254" s="305">
        <v>920000000</v>
      </c>
      <c r="AB254" s="393" t="s">
        <v>1440</v>
      </c>
      <c r="AC254" s="386"/>
    </row>
    <row r="255" spans="1:29" ht="67.5">
      <c r="A255" s="177"/>
      <c r="B255" s="177"/>
      <c r="C255" s="177"/>
      <c r="D255" s="177"/>
      <c r="E255" s="250"/>
      <c r="F255" s="250"/>
      <c r="G255" s="250"/>
      <c r="H255" s="250"/>
      <c r="I255" s="249" t="s">
        <v>613</v>
      </c>
      <c r="J255" s="177"/>
      <c r="K255" s="177"/>
      <c r="L255" s="177"/>
      <c r="M255" s="177"/>
      <c r="N255" s="177"/>
      <c r="O255" s="9" t="s">
        <v>1751</v>
      </c>
      <c r="P255" s="306" t="s">
        <v>1752</v>
      </c>
      <c r="Q255" s="306"/>
      <c r="R255" s="306"/>
      <c r="S255" s="305">
        <v>715999998.07</v>
      </c>
      <c r="T255" s="306"/>
      <c r="U255" s="306"/>
      <c r="V255" s="306"/>
      <c r="W255" s="306"/>
      <c r="X255" s="306"/>
      <c r="Y255" s="306"/>
      <c r="Z255" s="306"/>
      <c r="AA255" s="305">
        <v>715999998.07</v>
      </c>
      <c r="AB255" s="393" t="s">
        <v>1440</v>
      </c>
      <c r="AC255" s="386"/>
    </row>
    <row r="256" spans="1:29" ht="78.75">
      <c r="A256" s="177"/>
      <c r="B256" s="177"/>
      <c r="C256" s="177"/>
      <c r="D256" s="177"/>
      <c r="E256" s="250"/>
      <c r="F256" s="250"/>
      <c r="G256" s="250"/>
      <c r="H256" s="250"/>
      <c r="I256" s="249" t="s">
        <v>614</v>
      </c>
      <c r="J256" s="177"/>
      <c r="K256" s="177"/>
      <c r="L256" s="177"/>
      <c r="M256" s="177"/>
      <c r="N256" s="177"/>
      <c r="O256" s="249" t="s">
        <v>614</v>
      </c>
      <c r="P256" s="306" t="s">
        <v>1753</v>
      </c>
      <c r="Q256" s="306"/>
      <c r="R256" s="306"/>
      <c r="S256" s="305">
        <v>1600000000</v>
      </c>
      <c r="T256" s="306"/>
      <c r="U256" s="306"/>
      <c r="V256" s="306"/>
      <c r="W256" s="306"/>
      <c r="X256" s="306"/>
      <c r="Y256" s="306"/>
      <c r="Z256" s="306"/>
      <c r="AA256" s="305">
        <v>1600000000</v>
      </c>
      <c r="AB256" s="393" t="s">
        <v>1440</v>
      </c>
      <c r="AC256" s="386"/>
    </row>
    <row r="257" spans="1:29" ht="78.75">
      <c r="A257" s="177"/>
      <c r="B257" s="177"/>
      <c r="C257" s="177"/>
      <c r="D257" s="177"/>
      <c r="E257" s="250"/>
      <c r="F257" s="250"/>
      <c r="G257" s="250"/>
      <c r="H257" s="250"/>
      <c r="I257" s="249" t="s">
        <v>615</v>
      </c>
      <c r="J257" s="177"/>
      <c r="K257" s="177"/>
      <c r="L257" s="177"/>
      <c r="M257" s="177"/>
      <c r="N257" s="177"/>
      <c r="O257" s="47" t="s">
        <v>1218</v>
      </c>
      <c r="P257" s="306" t="s">
        <v>1754</v>
      </c>
      <c r="Q257" s="306"/>
      <c r="R257" s="306"/>
      <c r="S257" s="305">
        <v>175000000</v>
      </c>
      <c r="T257" s="306"/>
      <c r="U257" s="306"/>
      <c r="V257" s="306"/>
      <c r="W257" s="306"/>
      <c r="X257" s="306"/>
      <c r="Y257" s="306"/>
      <c r="Z257" s="306"/>
      <c r="AA257" s="305">
        <v>175000000</v>
      </c>
      <c r="AB257" s="393" t="s">
        <v>1440</v>
      </c>
      <c r="AC257" s="386"/>
    </row>
    <row r="258" spans="1:29" ht="67.5">
      <c r="A258" s="177"/>
      <c r="B258" s="177"/>
      <c r="C258" s="177"/>
      <c r="D258" s="177"/>
      <c r="E258" s="250"/>
      <c r="F258" s="250"/>
      <c r="G258" s="250"/>
      <c r="H258" s="250"/>
      <c r="I258" s="249" t="s">
        <v>616</v>
      </c>
      <c r="J258" s="177"/>
      <c r="K258" s="177"/>
      <c r="L258" s="177"/>
      <c r="M258" s="177"/>
      <c r="N258" s="177"/>
      <c r="O258" s="47" t="s">
        <v>1092</v>
      </c>
      <c r="P258" s="306" t="s">
        <v>1755</v>
      </c>
      <c r="Q258" s="306"/>
      <c r="R258" s="306"/>
      <c r="S258" s="305">
        <v>150000000</v>
      </c>
      <c r="T258" s="306"/>
      <c r="U258" s="306"/>
      <c r="V258" s="306"/>
      <c r="W258" s="306"/>
      <c r="X258" s="306"/>
      <c r="Y258" s="306"/>
      <c r="Z258" s="306"/>
      <c r="AA258" s="305">
        <v>150000000</v>
      </c>
      <c r="AB258" s="393" t="s">
        <v>1440</v>
      </c>
      <c r="AC258" s="386"/>
    </row>
    <row r="259" spans="1:29" ht="56.25">
      <c r="A259" s="177"/>
      <c r="B259" s="177"/>
      <c r="C259" s="177"/>
      <c r="D259" s="177"/>
      <c r="E259" s="250"/>
      <c r="F259" s="250"/>
      <c r="G259" s="250"/>
      <c r="H259" s="250"/>
      <c r="I259" s="249" t="s">
        <v>617</v>
      </c>
      <c r="J259" s="177"/>
      <c r="K259" s="177"/>
      <c r="L259" s="177"/>
      <c r="M259" s="177"/>
      <c r="N259" s="177"/>
      <c r="O259" s="47" t="s">
        <v>617</v>
      </c>
      <c r="P259" s="306" t="s">
        <v>1753</v>
      </c>
      <c r="Q259" s="306"/>
      <c r="R259" s="306"/>
      <c r="S259" s="305">
        <v>700000000</v>
      </c>
      <c r="T259" s="306"/>
      <c r="U259" s="306"/>
      <c r="V259" s="306"/>
      <c r="W259" s="306"/>
      <c r="X259" s="306"/>
      <c r="Y259" s="306"/>
      <c r="Z259" s="306"/>
      <c r="AA259" s="305">
        <v>700000000</v>
      </c>
      <c r="AB259" s="393" t="s">
        <v>1440</v>
      </c>
      <c r="AC259" s="386"/>
    </row>
    <row r="260" spans="1:29" ht="56.25">
      <c r="A260" s="179"/>
      <c r="B260" s="179"/>
      <c r="C260" s="179"/>
      <c r="D260" s="179"/>
      <c r="E260" s="249"/>
      <c r="F260" s="249"/>
      <c r="G260" s="249"/>
      <c r="H260" s="249"/>
      <c r="I260" s="249" t="s">
        <v>618</v>
      </c>
      <c r="J260" s="179"/>
      <c r="K260" s="179"/>
      <c r="L260" s="179"/>
      <c r="M260" s="179"/>
      <c r="N260" s="179"/>
      <c r="O260" s="47" t="s">
        <v>1093</v>
      </c>
      <c r="P260" s="306" t="s">
        <v>1756</v>
      </c>
      <c r="Q260" s="306"/>
      <c r="R260" s="306"/>
      <c r="S260" s="305">
        <v>2500000000</v>
      </c>
      <c r="T260" s="306"/>
      <c r="U260" s="306"/>
      <c r="V260" s="306"/>
      <c r="W260" s="306"/>
      <c r="X260" s="306"/>
      <c r="Y260" s="306"/>
      <c r="Z260" s="306"/>
      <c r="AA260" s="305">
        <v>2500000000</v>
      </c>
      <c r="AB260" s="393" t="s">
        <v>1440</v>
      </c>
      <c r="AC260" s="386"/>
    </row>
    <row r="261" spans="1:29" ht="135">
      <c r="A261" s="32" t="s">
        <v>319</v>
      </c>
      <c r="B261" s="32"/>
      <c r="C261" s="32" t="s">
        <v>903</v>
      </c>
      <c r="D261" s="180"/>
      <c r="E261" s="249" t="s">
        <v>904</v>
      </c>
      <c r="F261" s="249"/>
      <c r="G261" s="249" t="s">
        <v>905</v>
      </c>
      <c r="H261" s="249"/>
      <c r="I261" s="249" t="s">
        <v>906</v>
      </c>
      <c r="J261" s="179" t="s">
        <v>45</v>
      </c>
      <c r="K261" s="179"/>
      <c r="L261" s="179"/>
      <c r="M261" s="179"/>
      <c r="N261" s="179"/>
      <c r="O261" s="47" t="s">
        <v>906</v>
      </c>
      <c r="P261" s="306"/>
      <c r="Q261" s="306"/>
      <c r="R261" s="306"/>
      <c r="S261" s="305">
        <v>13389900</v>
      </c>
      <c r="T261" s="306"/>
      <c r="U261" s="306"/>
      <c r="V261" s="306"/>
      <c r="W261" s="306"/>
      <c r="X261" s="306"/>
      <c r="Y261" s="306"/>
      <c r="Z261" s="306"/>
      <c r="AA261" s="305">
        <v>13389900</v>
      </c>
      <c r="AB261" s="393" t="s">
        <v>1440</v>
      </c>
      <c r="AC261" s="386"/>
    </row>
    <row r="262" spans="1:29" ht="12.75">
      <c r="A262" s="64" t="s">
        <v>37</v>
      </c>
      <c r="B262" s="64"/>
      <c r="C262" s="63"/>
      <c r="D262" s="63"/>
      <c r="E262" s="63"/>
      <c r="F262" s="63"/>
      <c r="G262" s="75"/>
      <c r="H262" s="75"/>
      <c r="I262" s="95"/>
      <c r="J262" s="75"/>
      <c r="K262" s="75"/>
      <c r="L262" s="75"/>
      <c r="M262" s="75"/>
      <c r="N262" s="75"/>
      <c r="O262" s="75"/>
      <c r="P262" s="75"/>
      <c r="Q262" s="75"/>
      <c r="R262" s="75"/>
      <c r="S262" s="75"/>
      <c r="T262" s="75"/>
      <c r="U262" s="75"/>
      <c r="V262" s="75"/>
      <c r="W262" s="75"/>
      <c r="X262" s="75"/>
      <c r="Y262" s="75"/>
      <c r="Z262" s="75"/>
      <c r="AA262" s="76">
        <f>SUM(AA235:AA261)</f>
        <v>10046254096.52</v>
      </c>
      <c r="AB262" s="380"/>
      <c r="AC262" s="380"/>
    </row>
    <row r="263" spans="1:29" ht="12.75">
      <c r="A263" s="213" t="s">
        <v>178</v>
      </c>
      <c r="B263" s="213"/>
      <c r="C263" s="206"/>
      <c r="D263" s="206"/>
      <c r="E263" s="206"/>
      <c r="F263" s="206"/>
      <c r="G263" s="216"/>
      <c r="H263" s="216"/>
      <c r="I263" s="210"/>
      <c r="J263" s="210"/>
      <c r="K263" s="210"/>
      <c r="L263" s="215"/>
      <c r="M263" s="210"/>
      <c r="N263" s="210"/>
      <c r="O263" s="210"/>
      <c r="P263" s="210"/>
      <c r="Q263" s="210"/>
      <c r="R263" s="210"/>
      <c r="S263" s="210"/>
      <c r="T263" s="210"/>
      <c r="U263" s="210"/>
      <c r="V263" s="210"/>
      <c r="W263" s="210"/>
      <c r="X263" s="210"/>
      <c r="Y263" s="210"/>
      <c r="Z263" s="210"/>
      <c r="AA263" s="217">
        <f>+AA262+AA234</f>
        <v>10371254096.52</v>
      </c>
      <c r="AB263" s="381"/>
      <c r="AC263" s="381"/>
    </row>
    <row r="264" spans="1:29" ht="56.25">
      <c r="A264" s="298" t="s">
        <v>422</v>
      </c>
      <c r="B264" s="298">
        <v>5</v>
      </c>
      <c r="C264" s="298"/>
      <c r="D264" s="298"/>
      <c r="E264" s="298" t="s">
        <v>423</v>
      </c>
      <c r="F264" s="298" t="s">
        <v>1506</v>
      </c>
      <c r="G264" s="298" t="s">
        <v>424</v>
      </c>
      <c r="H264" s="298" t="s">
        <v>1507</v>
      </c>
      <c r="I264" s="148" t="s">
        <v>425</v>
      </c>
      <c r="J264" s="32" t="s">
        <v>426</v>
      </c>
      <c r="K264" s="466">
        <f>+'[1]CONSOLIDADO'!$AK$24</f>
        <v>0.00294</v>
      </c>
      <c r="L264" s="4" t="s">
        <v>722</v>
      </c>
      <c r="M264" s="17">
        <v>4</v>
      </c>
      <c r="N264" s="9">
        <v>4.2</v>
      </c>
      <c r="O264" s="9" t="s">
        <v>721</v>
      </c>
      <c r="P264" s="9" t="s">
        <v>1757</v>
      </c>
      <c r="Q264" s="9"/>
      <c r="R264" s="305">
        <v>150000000</v>
      </c>
      <c r="S264" s="9"/>
      <c r="T264" s="9"/>
      <c r="U264" s="9"/>
      <c r="V264" s="9"/>
      <c r="W264" s="9"/>
      <c r="X264" s="9"/>
      <c r="Y264" s="9"/>
      <c r="Z264" s="9"/>
      <c r="AA264" s="305">
        <v>150000000</v>
      </c>
      <c r="AB264" s="393" t="s">
        <v>1381</v>
      </c>
      <c r="AC264" s="386"/>
    </row>
    <row r="265" spans="1:29" ht="56.25">
      <c r="A265" s="177"/>
      <c r="B265" s="177"/>
      <c r="C265" s="177"/>
      <c r="D265" s="177"/>
      <c r="E265" s="177"/>
      <c r="F265" s="177"/>
      <c r="G265" s="177"/>
      <c r="H265" s="177"/>
      <c r="I265" s="148" t="s">
        <v>427</v>
      </c>
      <c r="J265" s="298" t="s">
        <v>428</v>
      </c>
      <c r="K265" s="503">
        <f>+'[1]CONSOLIDADO'!$AK$26</f>
        <v>0.09198</v>
      </c>
      <c r="L265" s="298" t="s">
        <v>724</v>
      </c>
      <c r="M265" s="503">
        <v>0</v>
      </c>
      <c r="N265" s="503">
        <v>0.5</v>
      </c>
      <c r="O265" s="9" t="s">
        <v>723</v>
      </c>
      <c r="P265" s="9" t="s">
        <v>1758</v>
      </c>
      <c r="Q265" s="9"/>
      <c r="R265" s="9"/>
      <c r="S265" s="9"/>
      <c r="T265" s="9"/>
      <c r="U265" s="305">
        <v>2000000000</v>
      </c>
      <c r="V265" s="9"/>
      <c r="W265" s="9"/>
      <c r="X265" s="9"/>
      <c r="Y265" s="9"/>
      <c r="Z265" s="9"/>
      <c r="AA265" s="305">
        <v>2000000000</v>
      </c>
      <c r="AB265" s="393" t="s">
        <v>1381</v>
      </c>
      <c r="AC265" s="386"/>
    </row>
    <row r="266" spans="1:29" ht="78.75">
      <c r="A266" s="177"/>
      <c r="B266" s="177"/>
      <c r="C266" s="177"/>
      <c r="D266" s="177"/>
      <c r="E266" s="177"/>
      <c r="F266" s="177"/>
      <c r="G266" s="177"/>
      <c r="H266" s="177"/>
      <c r="I266" s="148" t="s">
        <v>429</v>
      </c>
      <c r="J266" s="177"/>
      <c r="K266" s="177"/>
      <c r="L266" s="177"/>
      <c r="M266" s="177"/>
      <c r="N266" s="177"/>
      <c r="O266" s="51" t="s">
        <v>1379</v>
      </c>
      <c r="P266" s="51" t="s">
        <v>1759</v>
      </c>
      <c r="Q266" s="51"/>
      <c r="R266" s="51"/>
      <c r="S266" s="51"/>
      <c r="T266" s="51"/>
      <c r="U266" s="305">
        <v>1100000000</v>
      </c>
      <c r="V266" s="51"/>
      <c r="W266" s="51"/>
      <c r="X266" s="51"/>
      <c r="Y266" s="51"/>
      <c r="Z266" s="51"/>
      <c r="AA266" s="305">
        <v>1100000000</v>
      </c>
      <c r="AB266" s="393" t="s">
        <v>1381</v>
      </c>
      <c r="AC266" s="386"/>
    </row>
    <row r="267" spans="1:29" ht="67.5">
      <c r="A267" s="177"/>
      <c r="B267" s="177"/>
      <c r="C267" s="177"/>
      <c r="D267" s="177"/>
      <c r="E267" s="177"/>
      <c r="F267" s="177"/>
      <c r="G267" s="177"/>
      <c r="H267" s="177"/>
      <c r="I267" s="148" t="s">
        <v>430</v>
      </c>
      <c r="J267" s="177"/>
      <c r="K267" s="177"/>
      <c r="L267" s="177"/>
      <c r="M267" s="177"/>
      <c r="N267" s="177"/>
      <c r="O267" s="51" t="s">
        <v>1760</v>
      </c>
      <c r="P267" s="51" t="s">
        <v>1761</v>
      </c>
      <c r="Q267" s="51"/>
      <c r="R267" s="51"/>
      <c r="S267" s="51"/>
      <c r="T267" s="51"/>
      <c r="U267" s="305">
        <v>1000000000</v>
      </c>
      <c r="V267" s="51"/>
      <c r="W267" s="51"/>
      <c r="X267" s="51"/>
      <c r="Y267" s="51"/>
      <c r="Z267" s="51"/>
      <c r="AA267" s="305">
        <v>1000000000</v>
      </c>
      <c r="AB267" s="393" t="s">
        <v>1381</v>
      </c>
      <c r="AC267" s="386"/>
    </row>
    <row r="268" spans="1:29" ht="45">
      <c r="A268" s="177"/>
      <c r="B268" s="177"/>
      <c r="C268" s="177"/>
      <c r="D268" s="177"/>
      <c r="E268" s="177"/>
      <c r="F268" s="177"/>
      <c r="G268" s="177"/>
      <c r="H268" s="177"/>
      <c r="I268" s="148" t="s">
        <v>1001</v>
      </c>
      <c r="J268" s="179"/>
      <c r="K268" s="179"/>
      <c r="L268" s="179"/>
      <c r="M268" s="179"/>
      <c r="N268" s="179"/>
      <c r="O268" s="51" t="s">
        <v>1380</v>
      </c>
      <c r="P268" s="51" t="s">
        <v>1762</v>
      </c>
      <c r="Q268" s="51"/>
      <c r="R268" s="51"/>
      <c r="S268" s="51"/>
      <c r="T268" s="51"/>
      <c r="U268" s="66">
        <v>1251579270.81</v>
      </c>
      <c r="V268" s="51"/>
      <c r="W268" s="51"/>
      <c r="X268" s="51"/>
      <c r="Y268" s="51"/>
      <c r="Z268" s="51"/>
      <c r="AA268" s="305">
        <v>1251579270.81</v>
      </c>
      <c r="AB268" s="393" t="s">
        <v>1381</v>
      </c>
      <c r="AC268" s="386"/>
    </row>
    <row r="269" spans="1:29" ht="90">
      <c r="A269" s="177"/>
      <c r="B269" s="177"/>
      <c r="C269" s="177"/>
      <c r="D269" s="177"/>
      <c r="E269" s="177"/>
      <c r="F269" s="177"/>
      <c r="G269" s="177"/>
      <c r="H269" s="177"/>
      <c r="I269" s="148" t="s">
        <v>431</v>
      </c>
      <c r="J269" s="298" t="s">
        <v>432</v>
      </c>
      <c r="K269" s="472">
        <f>+'[1]CONSOLIDADO'!$AK$27</f>
        <v>0.00254</v>
      </c>
      <c r="L269" s="202" t="s">
        <v>725</v>
      </c>
      <c r="M269" s="279">
        <v>0</v>
      </c>
      <c r="N269" s="51">
        <v>1</v>
      </c>
      <c r="O269" s="51" t="s">
        <v>1763</v>
      </c>
      <c r="P269" s="51" t="s">
        <v>1764</v>
      </c>
      <c r="Q269" s="51"/>
      <c r="R269" s="305">
        <v>65000000</v>
      </c>
      <c r="S269" s="51"/>
      <c r="T269" s="51"/>
      <c r="U269" s="51"/>
      <c r="V269" s="51"/>
      <c r="W269" s="51"/>
      <c r="X269" s="51"/>
      <c r="Y269" s="51"/>
      <c r="Z269" s="51"/>
      <c r="AA269" s="305">
        <v>65000000</v>
      </c>
      <c r="AB269" s="393" t="s">
        <v>1381</v>
      </c>
      <c r="AC269" s="386"/>
    </row>
    <row r="270" spans="1:29" ht="45">
      <c r="A270" s="177"/>
      <c r="B270" s="177"/>
      <c r="C270" s="177"/>
      <c r="D270" s="177"/>
      <c r="E270" s="177"/>
      <c r="F270" s="177"/>
      <c r="G270" s="177"/>
      <c r="H270" s="177"/>
      <c r="I270" s="148" t="s">
        <v>433</v>
      </c>
      <c r="J270" s="179"/>
      <c r="K270" s="473"/>
      <c r="L270" s="202" t="s">
        <v>725</v>
      </c>
      <c r="M270" s="279">
        <v>0</v>
      </c>
      <c r="N270" s="51">
        <v>3</v>
      </c>
      <c r="O270" s="51" t="s">
        <v>726</v>
      </c>
      <c r="P270" s="51" t="s">
        <v>1765</v>
      </c>
      <c r="Q270" s="51"/>
      <c r="R270" s="301">
        <v>84999999.5</v>
      </c>
      <c r="S270" s="51"/>
      <c r="T270" s="51"/>
      <c r="U270" s="301">
        <v>91000000</v>
      </c>
      <c r="V270" s="51"/>
      <c r="W270" s="51"/>
      <c r="X270" s="51"/>
      <c r="Y270" s="51"/>
      <c r="Z270" s="51"/>
      <c r="AA270" s="305">
        <v>175999999.5</v>
      </c>
      <c r="AB270" s="393" t="s">
        <v>1381</v>
      </c>
      <c r="AC270" s="386"/>
    </row>
    <row r="271" spans="1:29" ht="45">
      <c r="A271" s="177"/>
      <c r="B271" s="177"/>
      <c r="C271" s="177"/>
      <c r="D271" s="177"/>
      <c r="E271" s="177"/>
      <c r="F271" s="177"/>
      <c r="G271" s="177"/>
      <c r="H271" s="177"/>
      <c r="I271" s="148" t="s">
        <v>434</v>
      </c>
      <c r="J271" s="180" t="s">
        <v>435</v>
      </c>
      <c r="K271" s="472">
        <f>+'[1]CONSOLIDADO'!$AK$28</f>
        <v>0.001</v>
      </c>
      <c r="L271" s="202" t="s">
        <v>727</v>
      </c>
      <c r="M271" s="279">
        <v>0</v>
      </c>
      <c r="N271" s="51">
        <v>1</v>
      </c>
      <c r="O271" s="51" t="s">
        <v>728</v>
      </c>
      <c r="P271" s="51" t="s">
        <v>1766</v>
      </c>
      <c r="Q271" s="51"/>
      <c r="R271" s="301">
        <v>50000000</v>
      </c>
      <c r="S271" s="51"/>
      <c r="T271" s="51"/>
      <c r="U271" s="51"/>
      <c r="V271" s="51"/>
      <c r="W271" s="51"/>
      <c r="X271" s="51"/>
      <c r="Y271" s="51"/>
      <c r="Z271" s="301">
        <v>1811441.42</v>
      </c>
      <c r="AA271" s="305">
        <v>51811441.42</v>
      </c>
      <c r="AB271" s="393" t="s">
        <v>1381</v>
      </c>
      <c r="AC271" s="386"/>
    </row>
    <row r="272" spans="1:29" ht="45">
      <c r="A272" s="177"/>
      <c r="B272" s="177"/>
      <c r="C272" s="177"/>
      <c r="D272" s="177"/>
      <c r="E272" s="177"/>
      <c r="F272" s="177"/>
      <c r="G272" s="177"/>
      <c r="H272" s="177"/>
      <c r="I272" s="148" t="s">
        <v>436</v>
      </c>
      <c r="J272" s="180" t="s">
        <v>437</v>
      </c>
      <c r="K272" s="472">
        <f>+'[1]CONSOLIDADO'!$AK$29</f>
        <v>0.00054</v>
      </c>
      <c r="L272" s="202" t="s">
        <v>708</v>
      </c>
      <c r="M272" s="279">
        <v>0</v>
      </c>
      <c r="N272" s="51">
        <v>1</v>
      </c>
      <c r="O272" s="51" t="s">
        <v>729</v>
      </c>
      <c r="P272" s="361" t="s">
        <v>1767</v>
      </c>
      <c r="Q272" s="361"/>
      <c r="R272" s="66">
        <v>50000000</v>
      </c>
      <c r="S272" s="361"/>
      <c r="T272" s="361"/>
      <c r="U272" s="361"/>
      <c r="V272" s="361"/>
      <c r="W272" s="361"/>
      <c r="X272" s="361"/>
      <c r="Y272" s="361"/>
      <c r="Z272" s="361"/>
      <c r="AA272" s="305">
        <v>50000000</v>
      </c>
      <c r="AB272" s="393" t="s">
        <v>1381</v>
      </c>
      <c r="AC272" s="386"/>
    </row>
    <row r="273" spans="1:29" ht="67.5">
      <c r="A273" s="179"/>
      <c r="B273" s="179"/>
      <c r="C273" s="179"/>
      <c r="D273" s="179"/>
      <c r="E273" s="179"/>
      <c r="F273" s="179"/>
      <c r="G273" s="179"/>
      <c r="H273" s="179"/>
      <c r="I273" s="148" t="s">
        <v>438</v>
      </c>
      <c r="J273" s="180" t="s">
        <v>439</v>
      </c>
      <c r="K273" s="472">
        <f>+'[1]CONSOLIDADO'!$AK$30</f>
        <v>0.0009</v>
      </c>
      <c r="L273" s="202" t="s">
        <v>730</v>
      </c>
      <c r="M273" s="279">
        <v>0</v>
      </c>
      <c r="N273" s="51">
        <v>2</v>
      </c>
      <c r="O273" s="51" t="s">
        <v>731</v>
      </c>
      <c r="P273" s="51" t="s">
        <v>1768</v>
      </c>
      <c r="Q273" s="51"/>
      <c r="R273" s="66">
        <v>50000000</v>
      </c>
      <c r="S273" s="51"/>
      <c r="T273" s="51"/>
      <c r="U273" s="51"/>
      <c r="V273" s="51"/>
      <c r="W273" s="51"/>
      <c r="X273" s="51"/>
      <c r="Y273" s="51"/>
      <c r="Z273" s="51"/>
      <c r="AA273" s="305">
        <v>50000000</v>
      </c>
      <c r="AB273" s="393" t="s">
        <v>1381</v>
      </c>
      <c r="AC273" s="386"/>
    </row>
    <row r="274" spans="1:29" ht="12.75">
      <c r="A274" s="64" t="s">
        <v>37</v>
      </c>
      <c r="B274" s="64"/>
      <c r="C274" s="64"/>
      <c r="D274" s="64"/>
      <c r="E274" s="64"/>
      <c r="F274" s="312"/>
      <c r="G274" s="121"/>
      <c r="H274" s="121"/>
      <c r="I274" s="96"/>
      <c r="J274" s="68"/>
      <c r="K274" s="68"/>
      <c r="L274" s="68"/>
      <c r="M274" s="68"/>
      <c r="N274" s="69"/>
      <c r="O274" s="69"/>
      <c r="P274" s="69"/>
      <c r="Q274" s="69"/>
      <c r="R274" s="69"/>
      <c r="S274" s="69"/>
      <c r="T274" s="69"/>
      <c r="U274" s="69"/>
      <c r="V274" s="69"/>
      <c r="W274" s="69"/>
      <c r="X274" s="69"/>
      <c r="Y274" s="69"/>
      <c r="Z274" s="69"/>
      <c r="AA274" s="65">
        <f>SUM(AA264:AA273)</f>
        <v>5894390711.73</v>
      </c>
      <c r="AB274" s="97"/>
      <c r="AC274" s="97"/>
    </row>
    <row r="275" spans="1:29" ht="12.75">
      <c r="A275" s="213" t="s">
        <v>178</v>
      </c>
      <c r="B275" s="213"/>
      <c r="C275" s="206"/>
      <c r="D275" s="206"/>
      <c r="E275" s="206"/>
      <c r="F275" s="206"/>
      <c r="G275" s="216"/>
      <c r="H275" s="216"/>
      <c r="I275" s="210"/>
      <c r="J275" s="210"/>
      <c r="K275" s="210"/>
      <c r="L275" s="215"/>
      <c r="M275" s="210"/>
      <c r="N275" s="210"/>
      <c r="O275" s="210"/>
      <c r="P275" s="210"/>
      <c r="Q275" s="210"/>
      <c r="R275" s="210"/>
      <c r="S275" s="210"/>
      <c r="T275" s="210"/>
      <c r="U275" s="210"/>
      <c r="V275" s="210"/>
      <c r="W275" s="210"/>
      <c r="X275" s="210"/>
      <c r="Y275" s="210"/>
      <c r="Z275" s="210"/>
      <c r="AA275" s="217">
        <f>+AA274</f>
        <v>5894390711.73</v>
      </c>
      <c r="AB275" s="381"/>
      <c r="AC275" s="381"/>
    </row>
    <row r="276" spans="1:29" ht="12.75">
      <c r="A276" s="417" t="s">
        <v>1429</v>
      </c>
      <c r="B276" s="415"/>
      <c r="C276" s="415"/>
      <c r="D276" s="415"/>
      <c r="E276" s="415"/>
      <c r="F276" s="415"/>
      <c r="G276" s="416"/>
      <c r="H276" s="416"/>
      <c r="I276" s="416"/>
      <c r="J276" s="416"/>
      <c r="K276" s="416"/>
      <c r="L276" s="415"/>
      <c r="M276" s="415"/>
      <c r="N276" s="415"/>
      <c r="O276" s="416"/>
      <c r="P276" s="416"/>
      <c r="Q276" s="416"/>
      <c r="R276" s="416"/>
      <c r="S276" s="416"/>
      <c r="T276" s="416"/>
      <c r="U276" s="416"/>
      <c r="V276" s="416"/>
      <c r="W276" s="416"/>
      <c r="X276" s="416"/>
      <c r="Y276" s="416"/>
      <c r="Z276" s="416"/>
      <c r="AA276" s="418">
        <f>+AA275+AA263+AA226+AA190</f>
        <v>20920751042.73</v>
      </c>
      <c r="AB276" s="416"/>
      <c r="AC276" s="415"/>
    </row>
    <row r="277" spans="1:29" ht="213.75">
      <c r="A277" s="253" t="s">
        <v>149</v>
      </c>
      <c r="B277" s="253">
        <v>4</v>
      </c>
      <c r="C277" s="253"/>
      <c r="D277" s="253"/>
      <c r="E277" s="253" t="s">
        <v>150</v>
      </c>
      <c r="F277" s="253" t="s">
        <v>1452</v>
      </c>
      <c r="G277" s="253" t="s">
        <v>440</v>
      </c>
      <c r="H277" s="253" t="s">
        <v>1454</v>
      </c>
      <c r="I277" s="253" t="s">
        <v>441</v>
      </c>
      <c r="J277" s="253" t="s">
        <v>442</v>
      </c>
      <c r="K277" s="460">
        <f>+'[1]CONSOLIDADO'!$AK$522</f>
        <v>0.004050000000000001</v>
      </c>
      <c r="L277" s="253" t="s">
        <v>732</v>
      </c>
      <c r="M277" s="304">
        <v>0</v>
      </c>
      <c r="N277" s="343">
        <v>0.1</v>
      </c>
      <c r="O277" s="59" t="s">
        <v>733</v>
      </c>
      <c r="P277" s="60" t="s">
        <v>1697</v>
      </c>
      <c r="Q277" s="60"/>
      <c r="R277" s="1">
        <v>615686315</v>
      </c>
      <c r="S277" s="60"/>
      <c r="T277" s="60"/>
      <c r="U277" s="60"/>
      <c r="V277" s="60"/>
      <c r="W277" s="60"/>
      <c r="X277" s="60"/>
      <c r="Y277" s="60"/>
      <c r="Z277" s="60"/>
      <c r="AA277" s="1">
        <v>615686315</v>
      </c>
      <c r="AB277" s="379" t="s">
        <v>1441</v>
      </c>
      <c r="AC277" s="34"/>
    </row>
    <row r="278" spans="1:29" ht="270">
      <c r="A278" s="261"/>
      <c r="B278" s="261"/>
      <c r="C278" s="261"/>
      <c r="D278" s="261"/>
      <c r="E278" s="261"/>
      <c r="F278" s="261"/>
      <c r="G278" s="261"/>
      <c r="H278" s="261"/>
      <c r="I278" s="254"/>
      <c r="J278" s="254"/>
      <c r="K278" s="254"/>
      <c r="L278" s="254"/>
      <c r="M278" s="254"/>
      <c r="N278" s="254"/>
      <c r="O278" s="59" t="s">
        <v>734</v>
      </c>
      <c r="P278" s="60" t="s">
        <v>1697</v>
      </c>
      <c r="Q278" s="60"/>
      <c r="R278" s="60"/>
      <c r="S278" s="60"/>
      <c r="T278" s="60"/>
      <c r="U278" s="60"/>
      <c r="V278" s="60"/>
      <c r="W278" s="60"/>
      <c r="X278" s="60"/>
      <c r="Y278" s="60"/>
      <c r="Z278" s="60"/>
      <c r="AA278" s="1"/>
      <c r="AB278" s="379" t="s">
        <v>1441</v>
      </c>
      <c r="AC278" s="34"/>
    </row>
    <row r="279" spans="1:29" ht="78.75">
      <c r="A279" s="261"/>
      <c r="B279" s="261"/>
      <c r="C279" s="261"/>
      <c r="D279" s="261"/>
      <c r="E279" s="261"/>
      <c r="F279" s="261"/>
      <c r="G279" s="261"/>
      <c r="H279" s="261"/>
      <c r="I279" s="130" t="s">
        <v>443</v>
      </c>
      <c r="J279" s="253" t="s">
        <v>444</v>
      </c>
      <c r="K279" s="460">
        <f>+'[1]CONSOLIDADO'!$AK$525</f>
        <v>0.0037</v>
      </c>
      <c r="L279" s="253" t="s">
        <v>735</v>
      </c>
      <c r="M279" s="304">
        <v>0</v>
      </c>
      <c r="N279" s="342">
        <v>0.35</v>
      </c>
      <c r="O279" s="59" t="s">
        <v>1220</v>
      </c>
      <c r="P279" s="4" t="s">
        <v>1698</v>
      </c>
      <c r="Q279" s="4"/>
      <c r="R279" s="3">
        <v>100000000</v>
      </c>
      <c r="S279" s="4"/>
      <c r="T279" s="4"/>
      <c r="U279" s="4"/>
      <c r="V279" s="4"/>
      <c r="W279" s="4"/>
      <c r="X279" s="4"/>
      <c r="Y279" s="4"/>
      <c r="Z279" s="4"/>
      <c r="AA279" s="3">
        <v>100000000</v>
      </c>
      <c r="AB279" s="396" t="s">
        <v>1441</v>
      </c>
      <c r="AC279" s="34"/>
    </row>
    <row r="280" spans="1:29" ht="409.5">
      <c r="A280" s="261"/>
      <c r="B280" s="261"/>
      <c r="C280" s="261"/>
      <c r="D280" s="261"/>
      <c r="E280" s="261"/>
      <c r="F280" s="261"/>
      <c r="G280" s="261"/>
      <c r="H280" s="261"/>
      <c r="I280" s="130" t="s">
        <v>445</v>
      </c>
      <c r="J280" s="253" t="s">
        <v>446</v>
      </c>
      <c r="K280" s="460">
        <f>+'[1]CONSOLIDADO'!$AK$526</f>
        <v>0.023499999999999997</v>
      </c>
      <c r="L280" s="253" t="s">
        <v>708</v>
      </c>
      <c r="M280" s="304">
        <v>0</v>
      </c>
      <c r="N280" s="304">
        <v>0.37</v>
      </c>
      <c r="O280" s="62" t="s">
        <v>736</v>
      </c>
      <c r="P280" s="4" t="s">
        <v>1699</v>
      </c>
      <c r="Q280" s="4"/>
      <c r="R280" s="1">
        <v>79935696.27</v>
      </c>
      <c r="S280" s="4"/>
      <c r="T280" s="4"/>
      <c r="U280" s="4"/>
      <c r="V280" s="4"/>
      <c r="W280" s="4"/>
      <c r="X280" s="4"/>
      <c r="Y280" s="4"/>
      <c r="Z280" s="4"/>
      <c r="AA280" s="1">
        <v>79935696.27</v>
      </c>
      <c r="AB280" s="379" t="s">
        <v>1441</v>
      </c>
      <c r="AC280" s="34"/>
    </row>
    <row r="281" spans="1:29" ht="45">
      <c r="A281" s="261"/>
      <c r="B281" s="261"/>
      <c r="C281" s="261"/>
      <c r="D281" s="261"/>
      <c r="E281" s="261"/>
      <c r="F281" s="261"/>
      <c r="G281" s="261"/>
      <c r="H281" s="261"/>
      <c r="I281" s="130" t="s">
        <v>447</v>
      </c>
      <c r="J281" s="254"/>
      <c r="K281" s="254"/>
      <c r="L281" s="318" t="s">
        <v>1219</v>
      </c>
      <c r="M281" s="130">
        <v>0</v>
      </c>
      <c r="N281" s="130">
        <v>1</v>
      </c>
      <c r="O281" s="62" t="s">
        <v>1221</v>
      </c>
      <c r="P281" s="62" t="s">
        <v>1700</v>
      </c>
      <c r="Q281" s="62"/>
      <c r="R281" s="3">
        <v>311022729.8</v>
      </c>
      <c r="S281" s="62"/>
      <c r="T281" s="62"/>
      <c r="U281" s="62"/>
      <c r="V281" s="62"/>
      <c r="W281" s="62"/>
      <c r="X281" s="62"/>
      <c r="Y281" s="62"/>
      <c r="Z281" s="62"/>
      <c r="AA281" s="3">
        <v>311022729.8</v>
      </c>
      <c r="AB281" s="396" t="s">
        <v>1441</v>
      </c>
      <c r="AC281" s="34"/>
    </row>
    <row r="282" spans="1:29" ht="56.25">
      <c r="A282" s="261"/>
      <c r="B282" s="261"/>
      <c r="C282" s="261"/>
      <c r="D282" s="261"/>
      <c r="E282" s="261"/>
      <c r="F282" s="261"/>
      <c r="G282" s="261"/>
      <c r="H282" s="261"/>
      <c r="I282" s="503" t="s">
        <v>448</v>
      </c>
      <c r="J282" s="47" t="s">
        <v>449</v>
      </c>
      <c r="K282" s="465">
        <f>+'[1]CONSOLIDADO'!$AK$529</f>
        <v>0.016050000000000002</v>
      </c>
      <c r="L282" s="126" t="s">
        <v>737</v>
      </c>
      <c r="M282" s="47">
        <v>0.5</v>
      </c>
      <c r="N282" s="130">
        <v>0</v>
      </c>
      <c r="O282" s="32" t="s">
        <v>1222</v>
      </c>
      <c r="P282" s="9" t="s">
        <v>1701</v>
      </c>
      <c r="Q282" s="9"/>
      <c r="R282" s="1">
        <v>250000000</v>
      </c>
      <c r="S282" s="9"/>
      <c r="T282" s="9"/>
      <c r="U282" s="9"/>
      <c r="V282" s="9"/>
      <c r="W282" s="9"/>
      <c r="X282" s="9"/>
      <c r="Y282" s="9"/>
      <c r="Z282" s="9"/>
      <c r="AA282" s="1">
        <v>250000000</v>
      </c>
      <c r="AB282" s="397" t="s">
        <v>1441</v>
      </c>
      <c r="AC282" s="34"/>
    </row>
    <row r="283" spans="1:29" ht="202.5">
      <c r="A283" s="261"/>
      <c r="B283" s="261"/>
      <c r="C283" s="261"/>
      <c r="D283" s="261"/>
      <c r="E283" s="261"/>
      <c r="F283" s="261"/>
      <c r="G283" s="261"/>
      <c r="H283" s="261"/>
      <c r="I283" s="503" t="s">
        <v>450</v>
      </c>
      <c r="J283" s="47" t="s">
        <v>451</v>
      </c>
      <c r="K283" s="465">
        <f>+'[1]CONSOLIDADO'!$AK$530</f>
        <v>0.01205</v>
      </c>
      <c r="L283" s="126" t="s">
        <v>738</v>
      </c>
      <c r="M283" s="47">
        <v>1</v>
      </c>
      <c r="N283" s="47">
        <v>0</v>
      </c>
      <c r="O283" s="9" t="s">
        <v>739</v>
      </c>
      <c r="P283" s="9" t="s">
        <v>866</v>
      </c>
      <c r="Q283" s="9"/>
      <c r="R283" s="1">
        <v>80000000</v>
      </c>
      <c r="S283" s="9"/>
      <c r="T283" s="9"/>
      <c r="U283" s="9"/>
      <c r="V283" s="9"/>
      <c r="W283" s="9"/>
      <c r="X283" s="9"/>
      <c r="Y283" s="9"/>
      <c r="Z283" s="9"/>
      <c r="AA283" s="1">
        <v>80000000</v>
      </c>
      <c r="AB283" s="397" t="s">
        <v>1441</v>
      </c>
      <c r="AC283" s="34"/>
    </row>
    <row r="284" spans="1:29" ht="101.25">
      <c r="A284" s="254"/>
      <c r="B284" s="254"/>
      <c r="C284" s="254"/>
      <c r="D284" s="254"/>
      <c r="E284" s="254"/>
      <c r="F284" s="254"/>
      <c r="G284" s="254"/>
      <c r="H284" s="261"/>
      <c r="I284" s="503" t="s">
        <v>452</v>
      </c>
      <c r="J284" s="47" t="s">
        <v>453</v>
      </c>
      <c r="K284" s="465">
        <f>+'[1]CONSOLIDADO'!$AK$531</f>
        <v>0.022400000000000003</v>
      </c>
      <c r="L284" s="126" t="s">
        <v>740</v>
      </c>
      <c r="M284" s="47">
        <v>21</v>
      </c>
      <c r="N284" s="47">
        <v>25</v>
      </c>
      <c r="O284" s="9" t="s">
        <v>741</v>
      </c>
      <c r="P284" s="9" t="s">
        <v>1702</v>
      </c>
      <c r="Q284" s="9"/>
      <c r="R284" s="1">
        <v>448494360.2725003</v>
      </c>
      <c r="S284" s="9"/>
      <c r="T284" s="9"/>
      <c r="U284" s="9"/>
      <c r="V284" s="9"/>
      <c r="W284" s="9"/>
      <c r="X284" s="9"/>
      <c r="Y284" s="9"/>
      <c r="Z284" s="9"/>
      <c r="AA284" s="1">
        <v>448494360.2725003</v>
      </c>
      <c r="AB284" s="397" t="s">
        <v>1441</v>
      </c>
      <c r="AC284" s="34"/>
    </row>
    <row r="285" spans="1:29" ht="12.75">
      <c r="A285" s="64" t="s">
        <v>37</v>
      </c>
      <c r="B285" s="64"/>
      <c r="C285" s="64"/>
      <c r="D285" s="64"/>
      <c r="E285" s="64"/>
      <c r="F285" s="312"/>
      <c r="G285" s="121"/>
      <c r="H285" s="121"/>
      <c r="I285" s="96"/>
      <c r="J285" s="68"/>
      <c r="K285" s="68"/>
      <c r="L285" s="68"/>
      <c r="M285" s="68"/>
      <c r="N285" s="69"/>
      <c r="O285" s="69"/>
      <c r="P285" s="69"/>
      <c r="Q285" s="69"/>
      <c r="R285" s="69"/>
      <c r="S285" s="69"/>
      <c r="T285" s="69"/>
      <c r="U285" s="69"/>
      <c r="V285" s="69"/>
      <c r="W285" s="69"/>
      <c r="X285" s="69"/>
      <c r="Y285" s="69"/>
      <c r="Z285" s="69"/>
      <c r="AA285" s="65">
        <f>SUM(AA277:AA284)</f>
        <v>1885139101.3425002</v>
      </c>
      <c r="AB285" s="97"/>
      <c r="AC285" s="97"/>
    </row>
    <row r="286" spans="1:29" ht="12.75">
      <c r="A286" s="213" t="s">
        <v>178</v>
      </c>
      <c r="B286" s="213"/>
      <c r="C286" s="206"/>
      <c r="D286" s="206"/>
      <c r="E286" s="206"/>
      <c r="F286" s="206"/>
      <c r="G286" s="216"/>
      <c r="H286" s="216"/>
      <c r="I286" s="210"/>
      <c r="J286" s="210"/>
      <c r="K286" s="210"/>
      <c r="L286" s="215"/>
      <c r="M286" s="210"/>
      <c r="N286" s="210"/>
      <c r="O286" s="210"/>
      <c r="P286" s="210"/>
      <c r="Q286" s="210"/>
      <c r="R286" s="210"/>
      <c r="S286" s="210"/>
      <c r="T286" s="210"/>
      <c r="U286" s="210"/>
      <c r="V286" s="210"/>
      <c r="W286" s="210"/>
      <c r="X286" s="210"/>
      <c r="Y286" s="210"/>
      <c r="Z286" s="210"/>
      <c r="AA286" s="217">
        <f>+AA285</f>
        <v>1885139101.3425002</v>
      </c>
      <c r="AB286" s="381"/>
      <c r="AC286" s="381"/>
    </row>
    <row r="287" spans="1:29" ht="67.5">
      <c r="A287" s="200" t="s">
        <v>179</v>
      </c>
      <c r="B287" s="200">
        <v>2</v>
      </c>
      <c r="C287" s="200"/>
      <c r="D287" s="200"/>
      <c r="E287" s="200" t="s">
        <v>111</v>
      </c>
      <c r="F287" s="200" t="s">
        <v>1466</v>
      </c>
      <c r="G287" s="200" t="s">
        <v>119</v>
      </c>
      <c r="H287" s="200" t="s">
        <v>1497</v>
      </c>
      <c r="I287" s="130" t="s">
        <v>454</v>
      </c>
      <c r="J287" s="4" t="s">
        <v>455</v>
      </c>
      <c r="K287" s="451">
        <f>+'[1]CONSOLIDADO'!$AK$393</f>
        <v>0.0034000000000000002</v>
      </c>
      <c r="L287" s="4" t="s">
        <v>743</v>
      </c>
      <c r="M287" s="17">
        <v>0</v>
      </c>
      <c r="N287" s="14">
        <v>7</v>
      </c>
      <c r="O287" s="59" t="s">
        <v>742</v>
      </c>
      <c r="P287" s="59" t="s">
        <v>1546</v>
      </c>
      <c r="Q287" s="59"/>
      <c r="R287" s="1">
        <v>200000000</v>
      </c>
      <c r="S287" s="59"/>
      <c r="T287" s="59"/>
      <c r="U287" s="59"/>
      <c r="V287" s="59"/>
      <c r="W287" s="59"/>
      <c r="X287" s="59"/>
      <c r="Y287" s="59"/>
      <c r="Z287" s="59"/>
      <c r="AA287" s="1">
        <v>200000000</v>
      </c>
      <c r="AB287" s="379" t="s">
        <v>1442</v>
      </c>
      <c r="AC287" s="386"/>
    </row>
    <row r="288" spans="1:29" ht="67.5">
      <c r="A288" s="201"/>
      <c r="B288" s="201"/>
      <c r="C288" s="201"/>
      <c r="D288" s="201"/>
      <c r="E288" s="201"/>
      <c r="F288" s="201"/>
      <c r="G288" s="201"/>
      <c r="H288" s="201"/>
      <c r="I288" s="130" t="s">
        <v>456</v>
      </c>
      <c r="J288" s="130" t="s">
        <v>457</v>
      </c>
      <c r="K288" s="451">
        <f>+'[1]CONSOLIDADO'!$AK$399</f>
        <v>0.0058000000000000005</v>
      </c>
      <c r="L288" s="4" t="s">
        <v>743</v>
      </c>
      <c r="M288" s="17">
        <v>0</v>
      </c>
      <c r="N288" s="282">
        <v>7</v>
      </c>
      <c r="O288" s="59" t="s">
        <v>742</v>
      </c>
      <c r="P288" s="59" t="s">
        <v>1546</v>
      </c>
      <c r="Q288" s="59"/>
      <c r="R288" s="3">
        <v>199999999.69</v>
      </c>
      <c r="S288" s="59"/>
      <c r="T288" s="59"/>
      <c r="U288" s="59"/>
      <c r="V288" s="59"/>
      <c r="W288" s="59"/>
      <c r="X288" s="59"/>
      <c r="Y288" s="59"/>
      <c r="Z288" s="59"/>
      <c r="AA288" s="3">
        <v>199999999.69</v>
      </c>
      <c r="AB288" s="379" t="s">
        <v>1442</v>
      </c>
      <c r="AC288" s="386"/>
    </row>
    <row r="289" spans="1:29" ht="12.75">
      <c r="A289" s="64" t="s">
        <v>37</v>
      </c>
      <c r="B289" s="64"/>
      <c r="C289" s="63"/>
      <c r="D289" s="63"/>
      <c r="E289" s="63"/>
      <c r="F289" s="63"/>
      <c r="G289" s="75"/>
      <c r="H289" s="75"/>
      <c r="I289" s="95"/>
      <c r="J289" s="75"/>
      <c r="K289" s="75"/>
      <c r="L289" s="75"/>
      <c r="M289" s="75"/>
      <c r="N289" s="75"/>
      <c r="O289" s="75"/>
      <c r="P289" s="75"/>
      <c r="Q289" s="75"/>
      <c r="R289" s="75"/>
      <c r="S289" s="75"/>
      <c r="T289" s="75"/>
      <c r="U289" s="75"/>
      <c r="V289" s="75"/>
      <c r="W289" s="75"/>
      <c r="X289" s="75"/>
      <c r="Y289" s="75"/>
      <c r="Z289" s="75"/>
      <c r="AA289" s="76">
        <f>SUM(AA287:AA288)</f>
        <v>399999999.69</v>
      </c>
      <c r="AB289" s="380"/>
      <c r="AC289" s="380"/>
    </row>
    <row r="290" spans="1:29" ht="12.75">
      <c r="A290" s="213" t="s">
        <v>178</v>
      </c>
      <c r="B290" s="213"/>
      <c r="C290" s="206"/>
      <c r="D290" s="206"/>
      <c r="E290" s="206"/>
      <c r="F290" s="311"/>
      <c r="G290" s="208"/>
      <c r="H290" s="208"/>
      <c r="I290" s="209"/>
      <c r="J290" s="209"/>
      <c r="K290" s="209"/>
      <c r="L290" s="207"/>
      <c r="M290" s="209"/>
      <c r="N290" s="209"/>
      <c r="O290" s="210"/>
      <c r="P290" s="210"/>
      <c r="Q290" s="210"/>
      <c r="R290" s="210"/>
      <c r="S290" s="210"/>
      <c r="T290" s="210"/>
      <c r="U290" s="210"/>
      <c r="V290" s="210"/>
      <c r="W290" s="210"/>
      <c r="X290" s="210"/>
      <c r="Y290" s="210"/>
      <c r="Z290" s="210"/>
      <c r="AA290" s="211">
        <f>+AA289</f>
        <v>399999999.69</v>
      </c>
      <c r="AB290" s="381"/>
      <c r="AC290" s="381"/>
    </row>
    <row r="291" spans="1:29" ht="78.75">
      <c r="A291" s="198" t="s">
        <v>121</v>
      </c>
      <c r="B291" s="387">
        <v>3</v>
      </c>
      <c r="C291" s="126"/>
      <c r="D291" s="126"/>
      <c r="E291" s="126" t="s">
        <v>122</v>
      </c>
      <c r="F291" s="126" t="s">
        <v>1470</v>
      </c>
      <c r="G291" s="126" t="s">
        <v>198</v>
      </c>
      <c r="H291" s="126" t="s">
        <v>1508</v>
      </c>
      <c r="I291" s="148" t="s">
        <v>458</v>
      </c>
      <c r="J291" s="170" t="s">
        <v>459</v>
      </c>
      <c r="K291" s="456">
        <f>+'[1]CONSOLIDADO'!$AK$425</f>
        <v>0.0003533333333333333</v>
      </c>
      <c r="L291" s="170" t="s">
        <v>752</v>
      </c>
      <c r="M291" s="17">
        <v>0</v>
      </c>
      <c r="N291" s="14">
        <v>50</v>
      </c>
      <c r="O291" s="77" t="s">
        <v>753</v>
      </c>
      <c r="P291" s="59" t="s">
        <v>1546</v>
      </c>
      <c r="Q291" s="51"/>
      <c r="R291" s="498">
        <v>171947975.83</v>
      </c>
      <c r="S291" s="498"/>
      <c r="T291" s="51"/>
      <c r="U291" s="301">
        <v>184062000</v>
      </c>
      <c r="V291" s="51"/>
      <c r="W291" s="51"/>
      <c r="X291" s="51"/>
      <c r="Y291" s="51"/>
      <c r="Z291" s="51"/>
      <c r="AA291" s="18">
        <v>356009975.83</v>
      </c>
      <c r="AB291" s="393" t="s">
        <v>1443</v>
      </c>
      <c r="AC291" s="386"/>
    </row>
    <row r="292" spans="1:29" ht="135">
      <c r="A292" s="199"/>
      <c r="B292" s="218"/>
      <c r="C292" s="178"/>
      <c r="D292" s="178"/>
      <c r="E292" s="178"/>
      <c r="F292" s="178"/>
      <c r="G292" s="178"/>
      <c r="H292" s="178"/>
      <c r="I292" s="250" t="s">
        <v>460</v>
      </c>
      <c r="J292" s="201" t="s">
        <v>461</v>
      </c>
      <c r="K292" s="456">
        <f>+'[1]CONSOLIDADO'!$AK$426</f>
        <v>0.000905</v>
      </c>
      <c r="L292" s="170" t="s">
        <v>754</v>
      </c>
      <c r="M292" s="17">
        <v>0</v>
      </c>
      <c r="N292" s="14">
        <v>1</v>
      </c>
      <c r="O292" s="9" t="s">
        <v>755</v>
      </c>
      <c r="P292" s="9" t="s">
        <v>1673</v>
      </c>
      <c r="Q292" s="9"/>
      <c r="R292" s="301">
        <v>100000000</v>
      </c>
      <c r="S292" s="9"/>
      <c r="T292" s="9"/>
      <c r="U292" s="301">
        <v>100000000</v>
      </c>
      <c r="V292" s="9"/>
      <c r="W292" s="9"/>
      <c r="X292" s="9"/>
      <c r="Y292" s="9"/>
      <c r="Z292" s="9"/>
      <c r="AA292" s="18">
        <v>200000000</v>
      </c>
      <c r="AB292" s="393" t="s">
        <v>1443</v>
      </c>
      <c r="AC292" s="386"/>
    </row>
    <row r="293" spans="1:29" ht="56.25">
      <c r="A293" s="199"/>
      <c r="B293" s="218"/>
      <c r="C293" s="178"/>
      <c r="D293" s="178"/>
      <c r="E293" s="178"/>
      <c r="F293" s="178"/>
      <c r="G293" s="298" t="s">
        <v>462</v>
      </c>
      <c r="H293" s="298" t="s">
        <v>1509</v>
      </c>
      <c r="I293" s="148" t="s">
        <v>463</v>
      </c>
      <c r="J293" s="253" t="s">
        <v>464</v>
      </c>
      <c r="K293" s="460">
        <f>+'[1]CONSOLIDADO'!$AK$444</f>
        <v>0.035333333333333335</v>
      </c>
      <c r="L293" s="170" t="s">
        <v>756</v>
      </c>
      <c r="M293" s="17">
        <v>86998</v>
      </c>
      <c r="N293" s="14">
        <v>3</v>
      </c>
      <c r="O293" s="9" t="s">
        <v>757</v>
      </c>
      <c r="P293" s="9" t="s">
        <v>1546</v>
      </c>
      <c r="Q293" s="9"/>
      <c r="R293" s="9"/>
      <c r="S293" s="9"/>
      <c r="T293" s="9"/>
      <c r="U293" s="301">
        <v>180000000</v>
      </c>
      <c r="V293" s="9"/>
      <c r="W293" s="9"/>
      <c r="X293" s="9"/>
      <c r="Y293" s="9"/>
      <c r="Z293" s="9"/>
      <c r="AA293" s="18">
        <v>180000000</v>
      </c>
      <c r="AB293" s="393" t="s">
        <v>1444</v>
      </c>
      <c r="AC293" s="386"/>
    </row>
    <row r="294" spans="1:29" ht="56.25">
      <c r="A294" s="199"/>
      <c r="B294" s="218"/>
      <c r="C294" s="178"/>
      <c r="D294" s="178"/>
      <c r="E294" s="178"/>
      <c r="F294" s="178"/>
      <c r="G294" s="177"/>
      <c r="H294" s="177"/>
      <c r="I294" s="250" t="s">
        <v>465</v>
      </c>
      <c r="J294" s="261"/>
      <c r="K294" s="261"/>
      <c r="L294" s="170" t="s">
        <v>756</v>
      </c>
      <c r="M294" s="17">
        <v>86998</v>
      </c>
      <c r="N294" s="14">
        <v>5556</v>
      </c>
      <c r="O294" s="9" t="s">
        <v>758</v>
      </c>
      <c r="P294" s="9" t="s">
        <v>1546</v>
      </c>
      <c r="Q294" s="9"/>
      <c r="R294" s="9"/>
      <c r="S294" s="9"/>
      <c r="T294" s="9"/>
      <c r="U294" s="301">
        <v>2000000000</v>
      </c>
      <c r="V294" s="9"/>
      <c r="W294" s="9"/>
      <c r="X294" s="9"/>
      <c r="Y294" s="9"/>
      <c r="Z294" s="9"/>
      <c r="AA294" s="18">
        <v>2000000000</v>
      </c>
      <c r="AB294" s="393" t="s">
        <v>1444</v>
      </c>
      <c r="AC294" s="386"/>
    </row>
    <row r="295" spans="1:29" ht="67.5">
      <c r="A295" s="199"/>
      <c r="B295" s="218"/>
      <c r="C295" s="178"/>
      <c r="D295" s="178"/>
      <c r="E295" s="178"/>
      <c r="F295" s="178"/>
      <c r="G295" s="177"/>
      <c r="H295" s="177"/>
      <c r="I295" s="148" t="s">
        <v>1002</v>
      </c>
      <c r="J295" s="254"/>
      <c r="K295" s="254"/>
      <c r="L295" s="170" t="s">
        <v>756</v>
      </c>
      <c r="M295" s="17">
        <v>86998</v>
      </c>
      <c r="N295" s="14">
        <v>5556</v>
      </c>
      <c r="O295" s="9" t="s">
        <v>1105</v>
      </c>
      <c r="P295" s="9" t="s">
        <v>1546</v>
      </c>
      <c r="Q295" s="47"/>
      <c r="R295" s="47"/>
      <c r="S295" s="47"/>
      <c r="T295" s="47"/>
      <c r="U295" s="203">
        <v>1081430000</v>
      </c>
      <c r="V295" s="47"/>
      <c r="W295" s="47"/>
      <c r="X295" s="47"/>
      <c r="Y295" s="47"/>
      <c r="Z295" s="47"/>
      <c r="AA295" s="203">
        <v>1081430000</v>
      </c>
      <c r="AB295" s="393" t="s">
        <v>1444</v>
      </c>
      <c r="AC295" s="386"/>
    </row>
    <row r="296" spans="1:29" ht="56.25">
      <c r="A296" s="199"/>
      <c r="B296" s="218"/>
      <c r="C296" s="178"/>
      <c r="D296" s="178"/>
      <c r="E296" s="178"/>
      <c r="F296" s="178"/>
      <c r="G296" s="177"/>
      <c r="H296" s="177"/>
      <c r="I296" s="248" t="s">
        <v>466</v>
      </c>
      <c r="J296" s="253" t="s">
        <v>467</v>
      </c>
      <c r="K296" s="461">
        <f>+'[1]CONSOLIDADO'!$AK$449</f>
        <v>0.011666666666666665</v>
      </c>
      <c r="L296" s="253" t="s">
        <v>759</v>
      </c>
      <c r="M296" s="304">
        <v>8</v>
      </c>
      <c r="N296" s="304">
        <v>20</v>
      </c>
      <c r="O296" s="9" t="s">
        <v>760</v>
      </c>
      <c r="P296" s="9" t="s">
        <v>1546</v>
      </c>
      <c r="Q296" s="47"/>
      <c r="R296" s="47"/>
      <c r="S296" s="47"/>
      <c r="T296" s="47"/>
      <c r="U296" s="267">
        <v>500000000</v>
      </c>
      <c r="V296" s="47"/>
      <c r="W296" s="47"/>
      <c r="X296" s="47"/>
      <c r="Y296" s="47"/>
      <c r="Z296" s="47"/>
      <c r="AA296" s="267">
        <v>500000000</v>
      </c>
      <c r="AB296" s="298" t="s">
        <v>1445</v>
      </c>
      <c r="AC296" s="298"/>
    </row>
    <row r="297" spans="1:29" ht="33.75">
      <c r="A297" s="199"/>
      <c r="B297" s="218"/>
      <c r="C297" s="178"/>
      <c r="D297" s="178"/>
      <c r="E297" s="178"/>
      <c r="F297" s="178"/>
      <c r="G297" s="177"/>
      <c r="H297" s="177"/>
      <c r="I297" s="250"/>
      <c r="J297" s="261"/>
      <c r="K297" s="474"/>
      <c r="L297" s="261"/>
      <c r="M297" s="261"/>
      <c r="N297" s="261"/>
      <c r="O297" s="9" t="s">
        <v>761</v>
      </c>
      <c r="P297" s="9" t="s">
        <v>1674</v>
      </c>
      <c r="Q297" s="129"/>
      <c r="R297" s="129"/>
      <c r="S297" s="129"/>
      <c r="T297" s="129"/>
      <c r="U297" s="129"/>
      <c r="V297" s="129"/>
      <c r="W297" s="129"/>
      <c r="X297" s="129"/>
      <c r="Y297" s="129"/>
      <c r="Z297" s="129"/>
      <c r="AA297" s="268"/>
      <c r="AB297" s="177"/>
      <c r="AC297" s="177"/>
    </row>
    <row r="298" spans="1:29" ht="33.75">
      <c r="A298" s="199"/>
      <c r="B298" s="218"/>
      <c r="C298" s="178"/>
      <c r="D298" s="178"/>
      <c r="E298" s="178"/>
      <c r="F298" s="178"/>
      <c r="G298" s="177"/>
      <c r="H298" s="177"/>
      <c r="I298" s="250"/>
      <c r="J298" s="261"/>
      <c r="K298" s="474"/>
      <c r="L298" s="261"/>
      <c r="M298" s="261"/>
      <c r="N298" s="261"/>
      <c r="O298" s="9" t="s">
        <v>762</v>
      </c>
      <c r="P298" s="9" t="s">
        <v>1675</v>
      </c>
      <c r="Q298" s="129"/>
      <c r="R298" s="129"/>
      <c r="S298" s="129"/>
      <c r="T298" s="129"/>
      <c r="U298" s="129"/>
      <c r="V298" s="129"/>
      <c r="W298" s="129"/>
      <c r="X298" s="129"/>
      <c r="Y298" s="129"/>
      <c r="Z298" s="129"/>
      <c r="AA298" s="268"/>
      <c r="AB298" s="177"/>
      <c r="AC298" s="177"/>
    </row>
    <row r="299" spans="1:29" ht="33.75">
      <c r="A299" s="199"/>
      <c r="B299" s="218"/>
      <c r="C299" s="178"/>
      <c r="D299" s="178"/>
      <c r="E299" s="178"/>
      <c r="F299" s="178"/>
      <c r="G299" s="177"/>
      <c r="H299" s="177"/>
      <c r="I299" s="250"/>
      <c r="J299" s="261"/>
      <c r="K299" s="474"/>
      <c r="L299" s="261"/>
      <c r="M299" s="261"/>
      <c r="N299" s="261"/>
      <c r="O299" s="9" t="s">
        <v>763</v>
      </c>
      <c r="P299" s="9" t="s">
        <v>1676</v>
      </c>
      <c r="Q299" s="129"/>
      <c r="R299" s="129"/>
      <c r="S299" s="129"/>
      <c r="T299" s="129"/>
      <c r="U299" s="129"/>
      <c r="V299" s="129"/>
      <c r="W299" s="129"/>
      <c r="X299" s="129"/>
      <c r="Y299" s="129"/>
      <c r="Z299" s="129"/>
      <c r="AA299" s="268"/>
      <c r="AB299" s="177"/>
      <c r="AC299" s="177"/>
    </row>
    <row r="300" spans="1:29" ht="22.5">
      <c r="A300" s="199"/>
      <c r="B300" s="218"/>
      <c r="C300" s="178"/>
      <c r="D300" s="178"/>
      <c r="E300" s="178"/>
      <c r="F300" s="178"/>
      <c r="G300" s="177"/>
      <c r="H300" s="177"/>
      <c r="I300" s="249"/>
      <c r="J300" s="254"/>
      <c r="K300" s="475"/>
      <c r="L300" s="254"/>
      <c r="M300" s="254"/>
      <c r="N300" s="254"/>
      <c r="O300" s="9" t="s">
        <v>764</v>
      </c>
      <c r="P300" s="9" t="s">
        <v>1677</v>
      </c>
      <c r="Q300" s="51"/>
      <c r="R300" s="51"/>
      <c r="S300" s="51"/>
      <c r="T300" s="51"/>
      <c r="U300" s="51"/>
      <c r="V300" s="51"/>
      <c r="W300" s="51"/>
      <c r="X300" s="51"/>
      <c r="Y300" s="51"/>
      <c r="Z300" s="51"/>
      <c r="AA300" s="269"/>
      <c r="AB300" s="179"/>
      <c r="AC300" s="179"/>
    </row>
    <row r="301" spans="1:29" ht="67.5">
      <c r="A301" s="199"/>
      <c r="B301" s="218"/>
      <c r="C301" s="178"/>
      <c r="D301" s="178"/>
      <c r="E301" s="178"/>
      <c r="F301" s="178"/>
      <c r="G301" s="177"/>
      <c r="H301" s="177"/>
      <c r="I301" s="148" t="s">
        <v>468</v>
      </c>
      <c r="J301" s="253" t="s">
        <v>469</v>
      </c>
      <c r="K301" s="461">
        <f>+'[1]CONSOLIDADO'!$AK$454</f>
        <v>0.006666666666666667</v>
      </c>
      <c r="L301" s="170" t="s">
        <v>765</v>
      </c>
      <c r="M301" s="173" t="s">
        <v>765</v>
      </c>
      <c r="N301" s="171" t="s">
        <v>765</v>
      </c>
      <c r="O301" s="9" t="s">
        <v>766</v>
      </c>
      <c r="P301" s="9" t="s">
        <v>1678</v>
      </c>
      <c r="Q301" s="9"/>
      <c r="R301" s="9"/>
      <c r="S301" s="9"/>
      <c r="T301" s="9"/>
      <c r="U301" s="18">
        <v>300000000</v>
      </c>
      <c r="V301" s="9"/>
      <c r="W301" s="9"/>
      <c r="X301" s="9"/>
      <c r="Y301" s="9"/>
      <c r="Z301" s="9"/>
      <c r="AA301" s="18">
        <v>300000000</v>
      </c>
      <c r="AB301" s="393" t="s">
        <v>1443</v>
      </c>
      <c r="AC301" s="386"/>
    </row>
    <row r="302" spans="1:29" ht="78.75">
      <c r="A302" s="199"/>
      <c r="B302" s="218"/>
      <c r="C302" s="178"/>
      <c r="D302" s="178"/>
      <c r="E302" s="178"/>
      <c r="F302" s="178"/>
      <c r="G302" s="177"/>
      <c r="H302" s="177"/>
      <c r="I302" s="248" t="s">
        <v>948</v>
      </c>
      <c r="J302" s="261"/>
      <c r="K302" s="261"/>
      <c r="L302" s="253" t="s">
        <v>765</v>
      </c>
      <c r="M302" s="253" t="s">
        <v>765</v>
      </c>
      <c r="N302" s="253" t="s">
        <v>765</v>
      </c>
      <c r="O302" s="9" t="s">
        <v>1095</v>
      </c>
      <c r="P302" s="9" t="s">
        <v>1679</v>
      </c>
      <c r="Q302" s="47"/>
      <c r="R302" s="47"/>
      <c r="S302" s="47"/>
      <c r="T302" s="47"/>
      <c r="U302" s="267">
        <v>1579000000</v>
      </c>
      <c r="V302" s="47"/>
      <c r="W302" s="47"/>
      <c r="X302" s="47"/>
      <c r="Y302" s="47"/>
      <c r="Z302" s="47"/>
      <c r="AA302" s="267">
        <v>1579000000</v>
      </c>
      <c r="AB302" s="298" t="s">
        <v>1443</v>
      </c>
      <c r="AC302" s="298"/>
    </row>
    <row r="303" spans="1:29" ht="33.75">
      <c r="A303" s="199"/>
      <c r="B303" s="218"/>
      <c r="C303" s="178"/>
      <c r="D303" s="178"/>
      <c r="E303" s="178"/>
      <c r="F303" s="178"/>
      <c r="G303" s="177"/>
      <c r="H303" s="177"/>
      <c r="I303" s="250"/>
      <c r="J303" s="261"/>
      <c r="K303" s="261"/>
      <c r="L303" s="261"/>
      <c r="M303" s="261"/>
      <c r="N303" s="261"/>
      <c r="O303" s="9" t="s">
        <v>1097</v>
      </c>
      <c r="P303" s="9" t="s">
        <v>1680</v>
      </c>
      <c r="Q303" s="129"/>
      <c r="R303" s="129"/>
      <c r="S303" s="129"/>
      <c r="T303" s="129"/>
      <c r="U303" s="129"/>
      <c r="V303" s="129"/>
      <c r="W303" s="129"/>
      <c r="X303" s="129"/>
      <c r="Y303" s="129"/>
      <c r="Z303" s="129"/>
      <c r="AA303" s="268"/>
      <c r="AB303" s="177"/>
      <c r="AC303" s="177"/>
    </row>
    <row r="304" spans="1:29" ht="33.75">
      <c r="A304" s="199"/>
      <c r="B304" s="218"/>
      <c r="C304" s="178"/>
      <c r="D304" s="178"/>
      <c r="E304" s="178"/>
      <c r="F304" s="178"/>
      <c r="G304" s="177"/>
      <c r="H304" s="177"/>
      <c r="I304" s="250"/>
      <c r="J304" s="261"/>
      <c r="K304" s="261"/>
      <c r="L304" s="261"/>
      <c r="M304" s="261"/>
      <c r="N304" s="261"/>
      <c r="O304" s="9" t="s">
        <v>1098</v>
      </c>
      <c r="P304" s="9" t="s">
        <v>1681</v>
      </c>
      <c r="Q304" s="129"/>
      <c r="R304" s="129"/>
      <c r="S304" s="129"/>
      <c r="T304" s="129"/>
      <c r="U304" s="129"/>
      <c r="V304" s="129"/>
      <c r="W304" s="129"/>
      <c r="X304" s="129"/>
      <c r="Y304" s="129"/>
      <c r="Z304" s="129"/>
      <c r="AA304" s="268"/>
      <c r="AB304" s="177"/>
      <c r="AC304" s="177"/>
    </row>
    <row r="305" spans="1:29" ht="33.75">
      <c r="A305" s="199"/>
      <c r="B305" s="218"/>
      <c r="C305" s="178"/>
      <c r="D305" s="178"/>
      <c r="E305" s="178"/>
      <c r="F305" s="178"/>
      <c r="G305" s="177"/>
      <c r="H305" s="177"/>
      <c r="I305" s="249"/>
      <c r="J305" s="254"/>
      <c r="K305" s="254"/>
      <c r="L305" s="254"/>
      <c r="M305" s="254"/>
      <c r="N305" s="254"/>
      <c r="O305" s="9" t="s">
        <v>1096</v>
      </c>
      <c r="P305" s="9" t="s">
        <v>1682</v>
      </c>
      <c r="Q305" s="51"/>
      <c r="R305" s="51"/>
      <c r="S305" s="51"/>
      <c r="T305" s="51"/>
      <c r="U305" s="51"/>
      <c r="V305" s="51"/>
      <c r="W305" s="51"/>
      <c r="X305" s="51"/>
      <c r="Y305" s="51"/>
      <c r="Z305" s="51"/>
      <c r="AA305" s="269"/>
      <c r="AB305" s="179"/>
      <c r="AC305" s="179"/>
    </row>
    <row r="306" spans="1:29" ht="78.75">
      <c r="A306" s="199"/>
      <c r="B306" s="218"/>
      <c r="C306" s="178"/>
      <c r="D306" s="178"/>
      <c r="E306" s="178"/>
      <c r="F306" s="178"/>
      <c r="G306" s="177"/>
      <c r="H306" s="177"/>
      <c r="I306" s="261" t="s">
        <v>470</v>
      </c>
      <c r="J306" s="261" t="s">
        <v>1103</v>
      </c>
      <c r="K306" s="462">
        <f>+'[1]CONSOLIDADO'!$AK$455</f>
        <v>0.0016666666666666668</v>
      </c>
      <c r="L306" s="261" t="s">
        <v>1104</v>
      </c>
      <c r="M306" s="281">
        <v>0</v>
      </c>
      <c r="N306" s="281">
        <v>1</v>
      </c>
      <c r="O306" s="51" t="s">
        <v>767</v>
      </c>
      <c r="P306" s="9" t="s">
        <v>1546</v>
      </c>
      <c r="Q306" s="47"/>
      <c r="R306" s="49">
        <v>81622730.04</v>
      </c>
      <c r="S306" s="47"/>
      <c r="T306" s="47"/>
      <c r="U306" s="49">
        <v>200000000</v>
      </c>
      <c r="V306" s="47"/>
      <c r="W306" s="47"/>
      <c r="X306" s="47"/>
      <c r="Y306" s="47"/>
      <c r="Z306" s="47"/>
      <c r="AA306" s="267">
        <v>281622730.04</v>
      </c>
      <c r="AB306" s="384" t="s">
        <v>1446</v>
      </c>
      <c r="AC306" s="267"/>
    </row>
    <row r="307" spans="1:29" ht="33.75">
      <c r="A307" s="199"/>
      <c r="B307" s="218"/>
      <c r="C307" s="178"/>
      <c r="D307" s="178"/>
      <c r="E307" s="178"/>
      <c r="F307" s="178"/>
      <c r="G307" s="177"/>
      <c r="H307" s="177"/>
      <c r="I307" s="261"/>
      <c r="J307" s="261"/>
      <c r="K307" s="261"/>
      <c r="L307" s="261"/>
      <c r="M307" s="261"/>
      <c r="N307" s="261"/>
      <c r="O307" s="9" t="s">
        <v>768</v>
      </c>
      <c r="P307" s="9" t="s">
        <v>1683</v>
      </c>
      <c r="Q307" s="51"/>
      <c r="R307" s="51"/>
      <c r="S307" s="51"/>
      <c r="T307" s="51"/>
      <c r="U307" s="51"/>
      <c r="V307" s="51"/>
      <c r="W307" s="51"/>
      <c r="X307" s="51"/>
      <c r="Y307" s="51"/>
      <c r="Z307" s="51"/>
      <c r="AA307" s="269"/>
      <c r="AB307" s="385"/>
      <c r="AC307" s="269"/>
    </row>
    <row r="308" spans="1:29" ht="78.75">
      <c r="A308" s="199"/>
      <c r="B308" s="218"/>
      <c r="C308" s="178"/>
      <c r="D308" s="178"/>
      <c r="E308" s="178"/>
      <c r="F308" s="178"/>
      <c r="G308" s="177"/>
      <c r="H308" s="177"/>
      <c r="I308" s="318" t="s">
        <v>483</v>
      </c>
      <c r="J308" s="253" t="s">
        <v>471</v>
      </c>
      <c r="K308" s="471">
        <f>+'[1]CONSOLIDADO'!$AK$456</f>
        <v>0.0013333333333333335</v>
      </c>
      <c r="L308" s="170" t="s">
        <v>769</v>
      </c>
      <c r="M308" s="17">
        <v>0</v>
      </c>
      <c r="N308" s="14">
        <v>10</v>
      </c>
      <c r="O308" s="9" t="s">
        <v>770</v>
      </c>
      <c r="P308" s="9" t="s">
        <v>1641</v>
      </c>
      <c r="Q308" s="9"/>
      <c r="R308" s="9"/>
      <c r="S308" s="9"/>
      <c r="T308" s="9"/>
      <c r="U308" s="9"/>
      <c r="V308" s="9"/>
      <c r="W308" s="9"/>
      <c r="X308" s="9"/>
      <c r="Y308" s="9"/>
      <c r="Z308" s="18">
        <v>100000000</v>
      </c>
      <c r="AA308" s="18">
        <v>100000000</v>
      </c>
      <c r="AB308" s="384" t="s">
        <v>1446</v>
      </c>
      <c r="AC308" s="386"/>
    </row>
    <row r="309" spans="1:29" ht="67.5">
      <c r="A309" s="199"/>
      <c r="B309" s="218"/>
      <c r="C309" s="178"/>
      <c r="D309" s="178"/>
      <c r="E309" s="178"/>
      <c r="F309" s="178"/>
      <c r="G309" s="177"/>
      <c r="H309" s="177"/>
      <c r="I309" s="253" t="s">
        <v>484</v>
      </c>
      <c r="J309" s="261"/>
      <c r="K309" s="476"/>
      <c r="L309" s="253" t="s">
        <v>769</v>
      </c>
      <c r="M309" s="304">
        <v>4000</v>
      </c>
      <c r="N309" s="304">
        <v>5100</v>
      </c>
      <c r="O309" s="9" t="s">
        <v>771</v>
      </c>
      <c r="P309" s="135" t="s">
        <v>1684</v>
      </c>
      <c r="Q309" s="503"/>
      <c r="R309" s="503"/>
      <c r="S309" s="503"/>
      <c r="T309" s="503"/>
      <c r="U309" s="503"/>
      <c r="V309" s="503"/>
      <c r="W309" s="503"/>
      <c r="X309" s="503"/>
      <c r="Y309" s="503"/>
      <c r="Z309" s="256">
        <v>166823588.74</v>
      </c>
      <c r="AA309" s="256">
        <v>166823588.74</v>
      </c>
      <c r="AB309" s="384" t="s">
        <v>1446</v>
      </c>
      <c r="AC309" s="267"/>
    </row>
    <row r="310" spans="1:29" ht="45">
      <c r="A310" s="199"/>
      <c r="B310" s="218"/>
      <c r="C310" s="178"/>
      <c r="D310" s="178"/>
      <c r="E310" s="178"/>
      <c r="F310" s="178"/>
      <c r="G310" s="177"/>
      <c r="H310" s="177"/>
      <c r="I310" s="261"/>
      <c r="J310" s="261"/>
      <c r="K310" s="476"/>
      <c r="L310" s="261"/>
      <c r="M310" s="281"/>
      <c r="N310" s="281"/>
      <c r="O310" s="9" t="s">
        <v>772</v>
      </c>
      <c r="P310" s="135" t="s">
        <v>1685</v>
      </c>
      <c r="Q310" s="133"/>
      <c r="R310" s="133"/>
      <c r="S310" s="133"/>
      <c r="T310" s="133"/>
      <c r="U310" s="133"/>
      <c r="V310" s="133"/>
      <c r="W310" s="133"/>
      <c r="X310" s="133"/>
      <c r="Y310" s="133"/>
      <c r="Z310" s="133"/>
      <c r="AA310" s="177"/>
      <c r="AB310" s="382"/>
      <c r="AC310" s="177"/>
    </row>
    <row r="311" spans="1:29" ht="22.5">
      <c r="A311" s="199"/>
      <c r="B311" s="218"/>
      <c r="C311" s="178"/>
      <c r="D311" s="178"/>
      <c r="E311" s="178"/>
      <c r="F311" s="178"/>
      <c r="G311" s="177"/>
      <c r="H311" s="177"/>
      <c r="I311" s="261"/>
      <c r="J311" s="261"/>
      <c r="K311" s="476"/>
      <c r="L311" s="261"/>
      <c r="M311" s="281"/>
      <c r="N311" s="281"/>
      <c r="O311" s="9" t="s">
        <v>773</v>
      </c>
      <c r="P311" s="135" t="s">
        <v>1686</v>
      </c>
      <c r="Q311" s="133"/>
      <c r="R311" s="133"/>
      <c r="S311" s="133"/>
      <c r="T311" s="133"/>
      <c r="U311" s="133"/>
      <c r="V311" s="133"/>
      <c r="W311" s="133"/>
      <c r="X311" s="133"/>
      <c r="Y311" s="133"/>
      <c r="Z311" s="133"/>
      <c r="AA311" s="177"/>
      <c r="AB311" s="382"/>
      <c r="AC311" s="177"/>
    </row>
    <row r="312" spans="1:29" ht="22.5">
      <c r="A312" s="199"/>
      <c r="B312" s="218"/>
      <c r="C312" s="178"/>
      <c r="D312" s="178"/>
      <c r="E312" s="178"/>
      <c r="F312" s="178"/>
      <c r="G312" s="177"/>
      <c r="H312" s="177"/>
      <c r="I312" s="261"/>
      <c r="J312" s="261"/>
      <c r="K312" s="476"/>
      <c r="L312" s="261"/>
      <c r="M312" s="281"/>
      <c r="N312" s="281"/>
      <c r="O312" s="9" t="s">
        <v>774</v>
      </c>
      <c r="P312" s="135" t="s">
        <v>1546</v>
      </c>
      <c r="Q312" s="133"/>
      <c r="R312" s="133"/>
      <c r="S312" s="133"/>
      <c r="T312" s="133"/>
      <c r="U312" s="133"/>
      <c r="V312" s="133"/>
      <c r="W312" s="133"/>
      <c r="X312" s="133"/>
      <c r="Y312" s="133"/>
      <c r="Z312" s="133"/>
      <c r="AA312" s="177"/>
      <c r="AB312" s="382"/>
      <c r="AC312" s="177"/>
    </row>
    <row r="313" spans="1:29" ht="22.5">
      <c r="A313" s="199"/>
      <c r="B313" s="218"/>
      <c r="C313" s="178"/>
      <c r="D313" s="178"/>
      <c r="E313" s="178"/>
      <c r="F313" s="178"/>
      <c r="G313" s="177"/>
      <c r="H313" s="177"/>
      <c r="I313" s="254"/>
      <c r="J313" s="254"/>
      <c r="K313" s="477"/>
      <c r="L313" s="254"/>
      <c r="M313" s="228"/>
      <c r="N313" s="228"/>
      <c r="O313" s="9" t="s">
        <v>775</v>
      </c>
      <c r="P313" s="135" t="s">
        <v>1546</v>
      </c>
      <c r="Q313" s="504"/>
      <c r="R313" s="504"/>
      <c r="S313" s="504"/>
      <c r="T313" s="504"/>
      <c r="U313" s="504"/>
      <c r="V313" s="504"/>
      <c r="W313" s="504"/>
      <c r="X313" s="504"/>
      <c r="Y313" s="504"/>
      <c r="Z313" s="504"/>
      <c r="AA313" s="179"/>
      <c r="AB313" s="383"/>
      <c r="AC313" s="179"/>
    </row>
    <row r="314" spans="1:29" ht="90">
      <c r="A314" s="199"/>
      <c r="B314" s="218"/>
      <c r="C314" s="178"/>
      <c r="D314" s="178"/>
      <c r="E314" s="178"/>
      <c r="F314" s="178"/>
      <c r="G314" s="179"/>
      <c r="H314" s="179"/>
      <c r="I314" s="254" t="s">
        <v>989</v>
      </c>
      <c r="J314" s="254" t="s">
        <v>1100</v>
      </c>
      <c r="K314" s="456">
        <f>+'[1]CONSOLIDADO'!$AK$445</f>
        <v>0.002</v>
      </c>
      <c r="L314" s="254" t="s">
        <v>1101</v>
      </c>
      <c r="M314" s="228">
        <v>392</v>
      </c>
      <c r="N314" s="228">
        <v>250</v>
      </c>
      <c r="O314" s="9" t="s">
        <v>1099</v>
      </c>
      <c r="P314" s="504" t="s">
        <v>1546</v>
      </c>
      <c r="Q314" s="504"/>
      <c r="R314" s="504"/>
      <c r="S314" s="504"/>
      <c r="T314" s="504"/>
      <c r="U314" s="258">
        <v>1199631360</v>
      </c>
      <c r="V314" s="504"/>
      <c r="W314" s="504"/>
      <c r="X314" s="504"/>
      <c r="Y314" s="504"/>
      <c r="Z314" s="504"/>
      <c r="AA314" s="258">
        <v>1199631360</v>
      </c>
      <c r="AB314" s="384" t="s">
        <v>1443</v>
      </c>
      <c r="AC314" s="386"/>
    </row>
    <row r="315" spans="1:29" ht="56.25">
      <c r="A315" s="199"/>
      <c r="B315" s="218"/>
      <c r="C315" s="178"/>
      <c r="D315" s="178"/>
      <c r="E315" s="178"/>
      <c r="F315" s="178"/>
      <c r="G315" s="32" t="s">
        <v>123</v>
      </c>
      <c r="H315" s="32" t="s">
        <v>1510</v>
      </c>
      <c r="I315" s="148" t="s">
        <v>472</v>
      </c>
      <c r="J315" s="170" t="s">
        <v>473</v>
      </c>
      <c r="K315" s="456">
        <f>+'[1]CONSOLIDADO'!$AK$461</f>
        <v>0.027000000000000003</v>
      </c>
      <c r="L315" s="170" t="s">
        <v>747</v>
      </c>
      <c r="M315" s="17">
        <v>0</v>
      </c>
      <c r="N315" s="14">
        <v>1</v>
      </c>
      <c r="O315" s="9" t="s">
        <v>1094</v>
      </c>
      <c r="P315" s="9" t="s">
        <v>1687</v>
      </c>
      <c r="Q315" s="9"/>
      <c r="R315" s="9"/>
      <c r="S315" s="9"/>
      <c r="T315" s="9"/>
      <c r="U315" s="18">
        <v>1477985135.8</v>
      </c>
      <c r="V315" s="9"/>
      <c r="W315" s="9"/>
      <c r="X315" s="9"/>
      <c r="Y315" s="9"/>
      <c r="Z315" s="9"/>
      <c r="AA315" s="18">
        <v>1477985135.8</v>
      </c>
      <c r="AB315" s="384" t="s">
        <v>1443</v>
      </c>
      <c r="AC315" s="386"/>
    </row>
    <row r="316" spans="1:29" ht="112.5">
      <c r="A316" s="199"/>
      <c r="B316" s="218"/>
      <c r="C316" s="178"/>
      <c r="D316" s="178"/>
      <c r="E316" s="178"/>
      <c r="F316" s="178"/>
      <c r="G316" s="178"/>
      <c r="H316" s="178"/>
      <c r="I316" s="148" t="s">
        <v>560</v>
      </c>
      <c r="J316" s="170" t="s">
        <v>561</v>
      </c>
      <c r="K316" s="456">
        <f>+'[1]CONSOLIDADO'!$AK$466</f>
        <v>0.002</v>
      </c>
      <c r="L316" s="201" t="s">
        <v>748</v>
      </c>
      <c r="M316" s="280">
        <v>0</v>
      </c>
      <c r="N316" s="274">
        <v>1</v>
      </c>
      <c r="O316" s="51" t="s">
        <v>1102</v>
      </c>
      <c r="P316" s="51" t="s">
        <v>1546</v>
      </c>
      <c r="Q316" s="51"/>
      <c r="R316" s="51"/>
      <c r="S316" s="51"/>
      <c r="T316" s="51"/>
      <c r="U316" s="18">
        <v>400000000</v>
      </c>
      <c r="V316" s="51"/>
      <c r="W316" s="51"/>
      <c r="X316" s="51"/>
      <c r="Y316" s="51"/>
      <c r="Z316" s="51"/>
      <c r="AA316" s="18">
        <v>400000000</v>
      </c>
      <c r="AB316" s="384" t="s">
        <v>1446</v>
      </c>
      <c r="AC316" s="386"/>
    </row>
    <row r="317" spans="1:29" ht="112.5">
      <c r="A317" s="199"/>
      <c r="B317" s="218"/>
      <c r="C317" s="178"/>
      <c r="D317" s="178"/>
      <c r="E317" s="178"/>
      <c r="F317" s="178"/>
      <c r="G317" s="178"/>
      <c r="H317" s="178"/>
      <c r="I317" s="250" t="s">
        <v>474</v>
      </c>
      <c r="J317" s="201" t="s">
        <v>475</v>
      </c>
      <c r="K317" s="456">
        <f>+'[1]CONSOLIDADO'!$AK$468</f>
        <v>0.009</v>
      </c>
      <c r="L317" s="170" t="s">
        <v>749</v>
      </c>
      <c r="M317" s="17">
        <v>0</v>
      </c>
      <c r="N317" s="14">
        <v>200</v>
      </c>
      <c r="O317" s="51" t="s">
        <v>750</v>
      </c>
      <c r="P317" s="51" t="s">
        <v>1679</v>
      </c>
      <c r="Q317" s="51"/>
      <c r="R317" s="51"/>
      <c r="S317" s="51"/>
      <c r="T317" s="51"/>
      <c r="U317" s="18">
        <v>100000000</v>
      </c>
      <c r="V317" s="51"/>
      <c r="W317" s="51"/>
      <c r="X317" s="51"/>
      <c r="Y317" s="51"/>
      <c r="Z317" s="51"/>
      <c r="AA317" s="18">
        <v>100000000</v>
      </c>
      <c r="AB317" s="384" t="s">
        <v>1446</v>
      </c>
      <c r="AC317" s="386"/>
    </row>
    <row r="318" spans="1:29" ht="56.25">
      <c r="A318" s="218"/>
      <c r="B318" s="218"/>
      <c r="C318" s="178"/>
      <c r="D318" s="178"/>
      <c r="E318" s="178"/>
      <c r="F318" s="178"/>
      <c r="G318" s="178"/>
      <c r="H318" s="178"/>
      <c r="I318" s="148" t="s">
        <v>476</v>
      </c>
      <c r="J318" s="170" t="s">
        <v>477</v>
      </c>
      <c r="K318" s="456">
        <f>+'[1]CONSOLIDADO'!$AK$469</f>
        <v>0</v>
      </c>
      <c r="L318" s="170" t="s">
        <v>751</v>
      </c>
      <c r="M318" s="17">
        <v>0</v>
      </c>
      <c r="N318" s="14">
        <v>1</v>
      </c>
      <c r="O318" s="51" t="s">
        <v>1689</v>
      </c>
      <c r="P318" s="51" t="s">
        <v>1688</v>
      </c>
      <c r="Q318" s="51"/>
      <c r="R318" s="51"/>
      <c r="S318" s="51"/>
      <c r="T318" s="51"/>
      <c r="U318" s="18">
        <v>300000000</v>
      </c>
      <c r="V318" s="51"/>
      <c r="W318" s="51"/>
      <c r="X318" s="51"/>
      <c r="Y318" s="51"/>
      <c r="Z318" s="51"/>
      <c r="AA318" s="18">
        <v>300000000</v>
      </c>
      <c r="AB318" s="384" t="s">
        <v>1446</v>
      </c>
      <c r="AC318" s="386"/>
    </row>
    <row r="319" spans="1:29" ht="12.75">
      <c r="A319" s="64" t="s">
        <v>37</v>
      </c>
      <c r="B319" s="64"/>
      <c r="C319" s="63"/>
      <c r="D319" s="63"/>
      <c r="E319" s="63"/>
      <c r="F319" s="63"/>
      <c r="G319" s="75"/>
      <c r="H319" s="75"/>
      <c r="I319" s="95"/>
      <c r="J319" s="75"/>
      <c r="K319" s="75"/>
      <c r="L319" s="75"/>
      <c r="M319" s="75"/>
      <c r="N319" s="75"/>
      <c r="O319" s="75"/>
      <c r="P319" s="75"/>
      <c r="Q319" s="75"/>
      <c r="R319" s="75"/>
      <c r="S319" s="75"/>
      <c r="T319" s="75"/>
      <c r="U319" s="75"/>
      <c r="V319" s="75"/>
      <c r="W319" s="75"/>
      <c r="X319" s="75"/>
      <c r="Y319" s="75"/>
      <c r="Z319" s="75"/>
      <c r="AA319" s="76">
        <f>SUM(AA291:AA318)</f>
        <v>10222502790.41</v>
      </c>
      <c r="AB319" s="380"/>
      <c r="AC319" s="380"/>
    </row>
    <row r="320" spans="1:29" ht="12.75">
      <c r="A320" s="213" t="s">
        <v>178</v>
      </c>
      <c r="B320" s="213"/>
      <c r="C320" s="206"/>
      <c r="D320" s="206"/>
      <c r="E320" s="206"/>
      <c r="F320" s="206"/>
      <c r="G320" s="216"/>
      <c r="H320" s="216"/>
      <c r="I320" s="210"/>
      <c r="J320" s="210"/>
      <c r="K320" s="210"/>
      <c r="L320" s="215"/>
      <c r="M320" s="210"/>
      <c r="N320" s="210"/>
      <c r="O320" s="210"/>
      <c r="P320" s="210"/>
      <c r="Q320" s="210"/>
      <c r="R320" s="210"/>
      <c r="S320" s="210"/>
      <c r="T320" s="210"/>
      <c r="U320" s="210"/>
      <c r="V320" s="210"/>
      <c r="W320" s="210"/>
      <c r="X320" s="210"/>
      <c r="Y320" s="210"/>
      <c r="Z320" s="210"/>
      <c r="AA320" s="217">
        <f>+AA319</f>
        <v>10222502790.41</v>
      </c>
      <c r="AB320" s="381"/>
      <c r="AC320" s="381"/>
    </row>
    <row r="321" spans="1:29" ht="56.25">
      <c r="A321" s="251" t="s">
        <v>422</v>
      </c>
      <c r="B321" s="251">
        <v>5</v>
      </c>
      <c r="C321" s="251"/>
      <c r="D321" s="251"/>
      <c r="E321" s="251" t="s">
        <v>423</v>
      </c>
      <c r="F321" s="251" t="s">
        <v>1506</v>
      </c>
      <c r="G321" s="251" t="s">
        <v>478</v>
      </c>
      <c r="H321" s="251" t="s">
        <v>1511</v>
      </c>
      <c r="I321" s="148" t="s">
        <v>479</v>
      </c>
      <c r="J321" s="170" t="s">
        <v>480</v>
      </c>
      <c r="K321" s="451">
        <f>+'[1]CONSOLIDADO'!$AK$7</f>
        <v>0.03956666666666667</v>
      </c>
      <c r="L321" s="170" t="s">
        <v>744</v>
      </c>
      <c r="M321" s="17">
        <v>3054</v>
      </c>
      <c r="N321" s="14">
        <v>737</v>
      </c>
      <c r="O321" s="9" t="s">
        <v>1106</v>
      </c>
      <c r="P321" s="9" t="s">
        <v>1690</v>
      </c>
      <c r="Q321" s="9"/>
      <c r="R321" s="9"/>
      <c r="S321" s="9"/>
      <c r="T321" s="9"/>
      <c r="U321" s="18">
        <v>800000000</v>
      </c>
      <c r="V321" s="9"/>
      <c r="W321" s="9"/>
      <c r="X321" s="9"/>
      <c r="Y321" s="9"/>
      <c r="Z321" s="9"/>
      <c r="AA321" s="18">
        <v>800000000</v>
      </c>
      <c r="AB321" s="393" t="s">
        <v>1447</v>
      </c>
      <c r="AC321" s="386"/>
    </row>
    <row r="322" spans="1:29" ht="56.25">
      <c r="A322" s="316"/>
      <c r="B322" s="316"/>
      <c r="C322" s="316"/>
      <c r="D322" s="316"/>
      <c r="E322" s="316"/>
      <c r="F322" s="316"/>
      <c r="G322" s="316"/>
      <c r="H322" s="316"/>
      <c r="I322" s="148" t="s">
        <v>481</v>
      </c>
      <c r="J322" s="170" t="s">
        <v>482</v>
      </c>
      <c r="K322" s="451">
        <f>+'[1]CONSOLIDADO'!$AK$10</f>
        <v>0.0031000000000000003</v>
      </c>
      <c r="L322" s="170" t="s">
        <v>745</v>
      </c>
      <c r="M322" s="17">
        <v>17</v>
      </c>
      <c r="N322" s="14">
        <v>43</v>
      </c>
      <c r="O322" s="9" t="s">
        <v>746</v>
      </c>
      <c r="P322" s="9" t="s">
        <v>1691</v>
      </c>
      <c r="Q322" s="9"/>
      <c r="R322" s="9"/>
      <c r="S322" s="9"/>
      <c r="T322" s="9"/>
      <c r="U322" s="18">
        <v>264788108.64</v>
      </c>
      <c r="V322" s="9"/>
      <c r="W322" s="9"/>
      <c r="X322" s="9"/>
      <c r="Y322" s="9"/>
      <c r="Z322" s="9"/>
      <c r="AA322" s="18">
        <v>264788108.64</v>
      </c>
      <c r="AB322" s="393" t="s">
        <v>1447</v>
      </c>
      <c r="AC322" s="386"/>
    </row>
    <row r="323" spans="1:29" ht="56.25">
      <c r="A323" s="316"/>
      <c r="B323" s="316"/>
      <c r="C323" s="316"/>
      <c r="D323" s="316"/>
      <c r="E323" s="316"/>
      <c r="F323" s="316"/>
      <c r="G323" s="316"/>
      <c r="H323" s="316"/>
      <c r="I323" s="248" t="s">
        <v>949</v>
      </c>
      <c r="J323" s="253" t="s">
        <v>1107</v>
      </c>
      <c r="K323" s="460">
        <f>+'[1]CONSOLIDADO'!$AK$11</f>
        <v>0.004</v>
      </c>
      <c r="L323" s="253" t="s">
        <v>1108</v>
      </c>
      <c r="M323" s="304">
        <v>0</v>
      </c>
      <c r="N323" s="304">
        <v>1</v>
      </c>
      <c r="O323" s="9" t="s">
        <v>1109</v>
      </c>
      <c r="P323" s="9" t="s">
        <v>866</v>
      </c>
      <c r="Q323" s="47"/>
      <c r="R323" s="47"/>
      <c r="S323" s="47"/>
      <c r="T323" s="47"/>
      <c r="U323" s="267">
        <v>999880000</v>
      </c>
      <c r="V323" s="47"/>
      <c r="W323" s="47"/>
      <c r="X323" s="47"/>
      <c r="Y323" s="47"/>
      <c r="Z323" s="47"/>
      <c r="AA323" s="267">
        <v>999880000</v>
      </c>
      <c r="AB323" s="384" t="s">
        <v>1447</v>
      </c>
      <c r="AC323" s="267"/>
    </row>
    <row r="324" spans="1:29" ht="22.5">
      <c r="A324" s="316"/>
      <c r="B324" s="316"/>
      <c r="C324" s="316"/>
      <c r="D324" s="316"/>
      <c r="E324" s="316"/>
      <c r="F324" s="316"/>
      <c r="G324" s="316"/>
      <c r="H324" s="316"/>
      <c r="I324" s="250"/>
      <c r="J324" s="261"/>
      <c r="K324" s="261"/>
      <c r="L324" s="261"/>
      <c r="M324" s="261"/>
      <c r="N324" s="261"/>
      <c r="O324" s="9" t="s">
        <v>1110</v>
      </c>
      <c r="P324" s="9" t="s">
        <v>866</v>
      </c>
      <c r="Q324" s="129"/>
      <c r="R324" s="129"/>
      <c r="S324" s="129"/>
      <c r="T324" s="129"/>
      <c r="U324" s="129"/>
      <c r="V324" s="129"/>
      <c r="W324" s="129"/>
      <c r="X324" s="129"/>
      <c r="Y324" s="129"/>
      <c r="Z324" s="129"/>
      <c r="AA324" s="268"/>
      <c r="AB324" s="394"/>
      <c r="AC324" s="268"/>
    </row>
    <row r="325" spans="1:29" ht="22.5">
      <c r="A325" s="316"/>
      <c r="B325" s="316"/>
      <c r="C325" s="316"/>
      <c r="D325" s="316"/>
      <c r="E325" s="316"/>
      <c r="F325" s="316"/>
      <c r="G325" s="316"/>
      <c r="H325" s="316"/>
      <c r="I325" s="250"/>
      <c r="J325" s="261"/>
      <c r="K325" s="261"/>
      <c r="L325" s="261"/>
      <c r="M325" s="261"/>
      <c r="N325" s="261"/>
      <c r="O325" s="9" t="s">
        <v>1111</v>
      </c>
      <c r="P325" s="9" t="s">
        <v>1692</v>
      </c>
      <c r="Q325" s="129"/>
      <c r="R325" s="129"/>
      <c r="S325" s="129"/>
      <c r="T325" s="129"/>
      <c r="U325" s="129"/>
      <c r="V325" s="129"/>
      <c r="W325" s="129"/>
      <c r="X325" s="129"/>
      <c r="Y325" s="129"/>
      <c r="Z325" s="129"/>
      <c r="AA325" s="268"/>
      <c r="AB325" s="394"/>
      <c r="AC325" s="268"/>
    </row>
    <row r="326" spans="1:29" ht="33.75">
      <c r="A326" s="316"/>
      <c r="B326" s="316"/>
      <c r="C326" s="316"/>
      <c r="D326" s="316"/>
      <c r="E326" s="316"/>
      <c r="F326" s="316"/>
      <c r="G326" s="316"/>
      <c r="H326" s="316"/>
      <c r="I326" s="250"/>
      <c r="J326" s="261"/>
      <c r="K326" s="261"/>
      <c r="L326" s="261"/>
      <c r="M326" s="261"/>
      <c r="N326" s="261"/>
      <c r="O326" s="9" t="s">
        <v>1112</v>
      </c>
      <c r="P326" s="9" t="s">
        <v>1692</v>
      </c>
      <c r="Q326" s="129"/>
      <c r="R326" s="129"/>
      <c r="S326" s="129"/>
      <c r="T326" s="129"/>
      <c r="U326" s="129"/>
      <c r="V326" s="129"/>
      <c r="W326" s="129"/>
      <c r="X326" s="129"/>
      <c r="Y326" s="129"/>
      <c r="Z326" s="129"/>
      <c r="AA326" s="268"/>
      <c r="AB326" s="394"/>
      <c r="AC326" s="268"/>
    </row>
    <row r="327" spans="1:29" ht="22.5">
      <c r="A327" s="316"/>
      <c r="B327" s="316"/>
      <c r="C327" s="316"/>
      <c r="D327" s="316"/>
      <c r="E327" s="316"/>
      <c r="F327" s="316"/>
      <c r="G327" s="316"/>
      <c r="H327" s="316"/>
      <c r="I327" s="249"/>
      <c r="J327" s="254"/>
      <c r="K327" s="254"/>
      <c r="L327" s="254"/>
      <c r="M327" s="254"/>
      <c r="N327" s="254"/>
      <c r="O327" s="9" t="s">
        <v>1113</v>
      </c>
      <c r="P327" s="9" t="s">
        <v>1692</v>
      </c>
      <c r="Q327" s="51"/>
      <c r="R327" s="51"/>
      <c r="S327" s="51"/>
      <c r="T327" s="51"/>
      <c r="U327" s="51"/>
      <c r="V327" s="51"/>
      <c r="W327" s="51"/>
      <c r="X327" s="51"/>
      <c r="Y327" s="51"/>
      <c r="Z327" s="51"/>
      <c r="AA327" s="269"/>
      <c r="AB327" s="385"/>
      <c r="AC327" s="269"/>
    </row>
    <row r="328" spans="1:29" ht="101.25">
      <c r="A328" s="316"/>
      <c r="B328" s="316"/>
      <c r="C328" s="316"/>
      <c r="D328" s="316"/>
      <c r="E328" s="316"/>
      <c r="F328" s="316"/>
      <c r="G328" s="316"/>
      <c r="H328" s="316"/>
      <c r="I328" s="248" t="s">
        <v>999</v>
      </c>
      <c r="J328" s="253" t="s">
        <v>1120</v>
      </c>
      <c r="K328" s="304">
        <f>+'[1]CONSOLIDADO'!$AK$19</f>
        <v>0.008900000000000002</v>
      </c>
      <c r="L328" s="253" t="s">
        <v>1121</v>
      </c>
      <c r="M328" s="304">
        <v>0</v>
      </c>
      <c r="N328" s="304">
        <v>250</v>
      </c>
      <c r="O328" s="9" t="s">
        <v>1114</v>
      </c>
      <c r="P328" s="9" t="s">
        <v>1693</v>
      </c>
      <c r="Q328" s="9"/>
      <c r="R328" s="9"/>
      <c r="S328" s="9"/>
      <c r="T328" s="9"/>
      <c r="U328" s="267">
        <v>1897877942</v>
      </c>
      <c r="V328" s="9"/>
      <c r="W328" s="9"/>
      <c r="X328" s="9"/>
      <c r="Y328" s="9"/>
      <c r="Z328" s="9"/>
      <c r="AA328" s="267">
        <v>1897877942</v>
      </c>
      <c r="AB328" s="267" t="s">
        <v>1447</v>
      </c>
      <c r="AC328" s="267"/>
    </row>
    <row r="329" spans="1:29" ht="33.75">
      <c r="A329" s="316"/>
      <c r="B329" s="316"/>
      <c r="C329" s="316"/>
      <c r="D329" s="316"/>
      <c r="E329" s="316"/>
      <c r="F329" s="316"/>
      <c r="G329" s="316"/>
      <c r="H329" s="316"/>
      <c r="I329" s="250"/>
      <c r="J329" s="261"/>
      <c r="K329" s="261"/>
      <c r="L329" s="261"/>
      <c r="M329" s="261"/>
      <c r="N329" s="261"/>
      <c r="O329" s="9" t="s">
        <v>1115</v>
      </c>
      <c r="P329" s="9" t="s">
        <v>1694</v>
      </c>
      <c r="Q329" s="9"/>
      <c r="R329" s="9"/>
      <c r="S329" s="9"/>
      <c r="T329" s="9"/>
      <c r="U329" s="9"/>
      <c r="V329" s="9"/>
      <c r="W329" s="9"/>
      <c r="X329" s="9"/>
      <c r="Y329" s="9"/>
      <c r="Z329" s="9"/>
      <c r="AA329" s="268"/>
      <c r="AB329" s="268"/>
      <c r="AC329" s="268"/>
    </row>
    <row r="330" spans="1:29" ht="45">
      <c r="A330" s="316"/>
      <c r="B330" s="316"/>
      <c r="C330" s="316"/>
      <c r="D330" s="316"/>
      <c r="E330" s="316"/>
      <c r="F330" s="316"/>
      <c r="G330" s="316"/>
      <c r="H330" s="316"/>
      <c r="I330" s="249"/>
      <c r="J330" s="254"/>
      <c r="K330" s="254"/>
      <c r="L330" s="254"/>
      <c r="M330" s="254"/>
      <c r="N330" s="254"/>
      <c r="O330" s="9" t="s">
        <v>1116</v>
      </c>
      <c r="P330" s="9" t="s">
        <v>1695</v>
      </c>
      <c r="Q330" s="9"/>
      <c r="R330" s="9"/>
      <c r="S330" s="9"/>
      <c r="T330" s="9"/>
      <c r="U330" s="9"/>
      <c r="V330" s="9"/>
      <c r="W330" s="9"/>
      <c r="X330" s="9"/>
      <c r="Y330" s="9"/>
      <c r="Z330" s="9"/>
      <c r="AA330" s="269"/>
      <c r="AB330" s="269"/>
      <c r="AC330" s="269"/>
    </row>
    <row r="331" spans="1:29" ht="90">
      <c r="A331" s="252"/>
      <c r="B331" s="252"/>
      <c r="C331" s="252"/>
      <c r="D331" s="252"/>
      <c r="E331" s="252"/>
      <c r="F331" s="252"/>
      <c r="G331" s="252"/>
      <c r="H331" s="252"/>
      <c r="I331" s="148" t="s">
        <v>1006</v>
      </c>
      <c r="J331" s="170" t="s">
        <v>1118</v>
      </c>
      <c r="K331" s="451">
        <f>+'[1]CONSOLIDADO'!$AK$9</f>
        <v>0.00013333333333333334</v>
      </c>
      <c r="L331" s="170" t="s">
        <v>1119</v>
      </c>
      <c r="M331" s="17">
        <v>400</v>
      </c>
      <c r="N331" s="14">
        <v>0</v>
      </c>
      <c r="O331" s="9" t="s">
        <v>1117</v>
      </c>
      <c r="P331" s="9" t="s">
        <v>1696</v>
      </c>
      <c r="Q331" s="9"/>
      <c r="R331" s="9"/>
      <c r="S331" s="9"/>
      <c r="T331" s="9"/>
      <c r="U331" s="18">
        <v>1163995155</v>
      </c>
      <c r="V331" s="9"/>
      <c r="W331" s="9"/>
      <c r="X331" s="9"/>
      <c r="Y331" s="9"/>
      <c r="Z331" s="9"/>
      <c r="AA331" s="18">
        <v>1163995155</v>
      </c>
      <c r="AB331" s="393" t="s">
        <v>1447</v>
      </c>
      <c r="AC331" s="386"/>
    </row>
    <row r="332" spans="1:29" ht="12.75">
      <c r="A332" s="64" t="s">
        <v>37</v>
      </c>
      <c r="B332" s="64"/>
      <c r="C332" s="64"/>
      <c r="D332" s="64"/>
      <c r="E332" s="64"/>
      <c r="F332" s="312"/>
      <c r="G332" s="121"/>
      <c r="H332" s="121"/>
      <c r="I332" s="96"/>
      <c r="J332" s="68"/>
      <c r="K332" s="478"/>
      <c r="L332" s="68"/>
      <c r="M332" s="68"/>
      <c r="N332" s="69"/>
      <c r="O332" s="69"/>
      <c r="P332" s="69"/>
      <c r="Q332" s="69"/>
      <c r="R332" s="69"/>
      <c r="S332" s="69"/>
      <c r="T332" s="69"/>
      <c r="U332" s="69"/>
      <c r="V332" s="69"/>
      <c r="W332" s="69"/>
      <c r="X332" s="69"/>
      <c r="Y332" s="69"/>
      <c r="Z332" s="69"/>
      <c r="AA332" s="65">
        <f>SUM(AA321:AA331)</f>
        <v>5126541205.639999</v>
      </c>
      <c r="AB332" s="97"/>
      <c r="AC332" s="97"/>
    </row>
    <row r="333" spans="1:29" ht="12.75">
      <c r="A333" s="213" t="s">
        <v>178</v>
      </c>
      <c r="B333" s="213"/>
      <c r="C333" s="206"/>
      <c r="D333" s="206"/>
      <c r="E333" s="206"/>
      <c r="F333" s="206"/>
      <c r="G333" s="216"/>
      <c r="H333" s="216"/>
      <c r="I333" s="210"/>
      <c r="J333" s="210"/>
      <c r="K333" s="210"/>
      <c r="L333" s="215"/>
      <c r="M333" s="210"/>
      <c r="N333" s="210"/>
      <c r="O333" s="210"/>
      <c r="P333" s="210"/>
      <c r="Q333" s="210"/>
      <c r="R333" s="210"/>
      <c r="S333" s="210"/>
      <c r="T333" s="210"/>
      <c r="U333" s="210"/>
      <c r="V333" s="210"/>
      <c r="W333" s="210"/>
      <c r="X333" s="210"/>
      <c r="Y333" s="210"/>
      <c r="Z333" s="210"/>
      <c r="AA333" s="217">
        <f>+AA332</f>
        <v>5126541205.639999</v>
      </c>
      <c r="AB333" s="381"/>
      <c r="AC333" s="381"/>
    </row>
    <row r="334" spans="1:29" ht="12.75">
      <c r="A334" s="415" t="s">
        <v>1426</v>
      </c>
      <c r="B334" s="415"/>
      <c r="C334" s="415"/>
      <c r="D334" s="415"/>
      <c r="E334" s="415"/>
      <c r="F334" s="415"/>
      <c r="G334" s="416"/>
      <c r="H334" s="416"/>
      <c r="I334" s="416"/>
      <c r="J334" s="416"/>
      <c r="K334" s="416"/>
      <c r="L334" s="415"/>
      <c r="M334" s="415"/>
      <c r="N334" s="415"/>
      <c r="O334" s="416"/>
      <c r="P334" s="415"/>
      <c r="Q334" s="415"/>
      <c r="R334" s="415"/>
      <c r="S334" s="415"/>
      <c r="T334" s="415"/>
      <c r="U334" s="415"/>
      <c r="V334" s="415"/>
      <c r="W334" s="415"/>
      <c r="X334" s="415"/>
      <c r="Y334" s="415"/>
      <c r="Z334" s="415"/>
      <c r="AA334" s="418">
        <f>+AA333+AA320+AA290</f>
        <v>15749043995.74</v>
      </c>
      <c r="AB334" s="416"/>
      <c r="AC334" s="415"/>
    </row>
    <row r="335" spans="1:29" ht="90">
      <c r="A335" s="262" t="s">
        <v>179</v>
      </c>
      <c r="B335" s="262">
        <v>2</v>
      </c>
      <c r="C335" s="262"/>
      <c r="D335" s="262"/>
      <c r="E335" s="262" t="s">
        <v>485</v>
      </c>
      <c r="F335" s="262" t="s">
        <v>1512</v>
      </c>
      <c r="G335" s="253" t="s">
        <v>486</v>
      </c>
      <c r="H335" s="253" t="s">
        <v>1513</v>
      </c>
      <c r="I335" s="130" t="s">
        <v>487</v>
      </c>
      <c r="J335" s="4" t="s">
        <v>1205</v>
      </c>
      <c r="K335" s="460">
        <f>+'[1]CONSOLIDADO'!$AK$89</f>
        <v>0.0004</v>
      </c>
      <c r="L335" s="61" t="s">
        <v>776</v>
      </c>
      <c r="M335" s="61">
        <v>1</v>
      </c>
      <c r="N335" s="276">
        <v>1</v>
      </c>
      <c r="O335" s="59" t="s">
        <v>1256</v>
      </c>
      <c r="P335" s="353" t="s">
        <v>1625</v>
      </c>
      <c r="Q335" s="353"/>
      <c r="R335" s="301">
        <v>154435900</v>
      </c>
      <c r="S335" s="353"/>
      <c r="T335" s="353"/>
      <c r="U335" s="301">
        <v>6600000000</v>
      </c>
      <c r="V335" s="353"/>
      <c r="W335" s="353"/>
      <c r="X335" s="353"/>
      <c r="Y335" s="353"/>
      <c r="Z335" s="353"/>
      <c r="AA335" s="1">
        <v>6754435900</v>
      </c>
      <c r="AB335" s="379" t="s">
        <v>1258</v>
      </c>
      <c r="AC335" s="386"/>
    </row>
    <row r="336" spans="1:29" ht="101.25">
      <c r="A336" s="263"/>
      <c r="B336" s="263"/>
      <c r="C336" s="263"/>
      <c r="D336" s="263"/>
      <c r="E336" s="263"/>
      <c r="F336" s="263"/>
      <c r="G336" s="261"/>
      <c r="H336" s="261"/>
      <c r="I336" s="253" t="s">
        <v>488</v>
      </c>
      <c r="J336" s="253" t="s">
        <v>489</v>
      </c>
      <c r="K336" s="470"/>
      <c r="L336" s="4" t="s">
        <v>777</v>
      </c>
      <c r="M336" s="17" t="s">
        <v>778</v>
      </c>
      <c r="N336" s="283">
        <v>1</v>
      </c>
      <c r="O336" s="59" t="s">
        <v>1257</v>
      </c>
      <c r="P336" s="353" t="s">
        <v>1626</v>
      </c>
      <c r="Q336" s="353"/>
      <c r="R336" s="353"/>
      <c r="S336" s="353"/>
      <c r="T336" s="353"/>
      <c r="U336" s="3">
        <v>1000000000</v>
      </c>
      <c r="V336" s="353"/>
      <c r="W336" s="353"/>
      <c r="X336" s="353"/>
      <c r="Y336" s="353"/>
      <c r="Z336" s="353"/>
      <c r="AA336" s="3">
        <v>1000000000</v>
      </c>
      <c r="AB336" s="379" t="s">
        <v>1258</v>
      </c>
      <c r="AC336" s="386"/>
    </row>
    <row r="337" spans="1:29" ht="56.25">
      <c r="A337" s="263"/>
      <c r="B337" s="263"/>
      <c r="C337" s="263"/>
      <c r="D337" s="263"/>
      <c r="E337" s="263"/>
      <c r="F337" s="263"/>
      <c r="G337" s="261"/>
      <c r="H337" s="261"/>
      <c r="I337" s="130" t="s">
        <v>490</v>
      </c>
      <c r="J337" s="130" t="s">
        <v>491</v>
      </c>
      <c r="K337" s="130">
        <f>+'[1]CONSOLIDADO'!$AK$93</f>
        <v>0.00095</v>
      </c>
      <c r="L337" s="4" t="s">
        <v>779</v>
      </c>
      <c r="M337" s="17" t="s">
        <v>780</v>
      </c>
      <c r="N337" s="283">
        <v>1</v>
      </c>
      <c r="O337" s="59" t="s">
        <v>486</v>
      </c>
      <c r="P337" s="4" t="s">
        <v>1625</v>
      </c>
      <c r="Q337" s="4"/>
      <c r="R337" s="4"/>
      <c r="S337" s="4"/>
      <c r="T337" s="4"/>
      <c r="U337" s="3">
        <v>800000000</v>
      </c>
      <c r="V337" s="4"/>
      <c r="W337" s="4"/>
      <c r="X337" s="4"/>
      <c r="Y337" s="4"/>
      <c r="Z337" s="4"/>
      <c r="AA337" s="3">
        <v>800000000</v>
      </c>
      <c r="AB337" s="396" t="s">
        <v>1448</v>
      </c>
      <c r="AC337" s="386"/>
    </row>
    <row r="338" spans="1:29" ht="78.75">
      <c r="A338" s="263"/>
      <c r="B338" s="263"/>
      <c r="C338" s="263"/>
      <c r="D338" s="263"/>
      <c r="E338" s="263"/>
      <c r="F338" s="263"/>
      <c r="G338" s="261"/>
      <c r="H338" s="261"/>
      <c r="I338" s="130" t="s">
        <v>492</v>
      </c>
      <c r="J338" s="130" t="s">
        <v>493</v>
      </c>
      <c r="K338" s="130">
        <f>+'[1]CONSOLIDADO'!$AK$97</f>
        <v>0.01915</v>
      </c>
      <c r="L338" s="4" t="s">
        <v>781</v>
      </c>
      <c r="M338" s="61">
        <v>0.35</v>
      </c>
      <c r="N338" s="276">
        <v>0.35</v>
      </c>
      <c r="O338" s="62" t="s">
        <v>782</v>
      </c>
      <c r="P338" s="4" t="s">
        <v>1627</v>
      </c>
      <c r="Q338" s="4"/>
      <c r="R338" s="4"/>
      <c r="S338" s="4"/>
      <c r="T338" s="4"/>
      <c r="U338" s="1">
        <v>1000000000</v>
      </c>
      <c r="V338" s="4"/>
      <c r="W338" s="4"/>
      <c r="X338" s="4"/>
      <c r="Y338" s="4"/>
      <c r="Z338" s="4"/>
      <c r="AA338" s="1">
        <v>1000000000</v>
      </c>
      <c r="AB338" s="379" t="s">
        <v>1448</v>
      </c>
      <c r="AC338" s="386"/>
    </row>
    <row r="339" spans="1:29" ht="78.75">
      <c r="A339" s="263"/>
      <c r="B339" s="263"/>
      <c r="C339" s="263"/>
      <c r="D339" s="263"/>
      <c r="E339" s="263"/>
      <c r="F339" s="263"/>
      <c r="G339" s="261"/>
      <c r="H339" s="261"/>
      <c r="I339" s="130" t="s">
        <v>494</v>
      </c>
      <c r="J339" s="130" t="s">
        <v>495</v>
      </c>
      <c r="K339" s="453">
        <f>+'[1]CONSOLIDADO'!$AK$99</f>
        <v>0.012750000000000001</v>
      </c>
      <c r="L339" s="61" t="s">
        <v>783</v>
      </c>
      <c r="M339" s="61">
        <v>0.4</v>
      </c>
      <c r="N339" s="283">
        <v>0.54</v>
      </c>
      <c r="O339" s="62" t="s">
        <v>1259</v>
      </c>
      <c r="P339" s="62" t="s">
        <v>1628</v>
      </c>
      <c r="Q339" s="62"/>
      <c r="R339" s="62"/>
      <c r="S339" s="62"/>
      <c r="T339" s="62"/>
      <c r="U339" s="3">
        <v>1500000000</v>
      </c>
      <c r="V339" s="62"/>
      <c r="W339" s="62"/>
      <c r="X339" s="62"/>
      <c r="Y339" s="62"/>
      <c r="Z339" s="62"/>
      <c r="AA339" s="3">
        <v>1500000000</v>
      </c>
      <c r="AB339" s="396" t="s">
        <v>1258</v>
      </c>
      <c r="AC339" s="386"/>
    </row>
    <row r="340" spans="1:29" ht="45">
      <c r="A340" s="263"/>
      <c r="B340" s="263"/>
      <c r="C340" s="263"/>
      <c r="D340" s="263"/>
      <c r="E340" s="263"/>
      <c r="F340" s="263"/>
      <c r="G340" s="261"/>
      <c r="H340" s="261"/>
      <c r="I340" s="503" t="s">
        <v>496</v>
      </c>
      <c r="J340" s="47" t="s">
        <v>497</v>
      </c>
      <c r="K340" s="47">
        <f>+'[1]CONSOLIDADO'!$AK$100</f>
        <v>0.00025</v>
      </c>
      <c r="L340" s="284" t="s">
        <v>784</v>
      </c>
      <c r="M340" s="122" t="s">
        <v>780</v>
      </c>
      <c r="N340" s="122">
        <v>1</v>
      </c>
      <c r="O340" s="9" t="s">
        <v>785</v>
      </c>
      <c r="P340" s="9" t="s">
        <v>1629</v>
      </c>
      <c r="Q340" s="9"/>
      <c r="R340" s="1">
        <v>37028265</v>
      </c>
      <c r="S340" s="9"/>
      <c r="T340" s="9"/>
      <c r="U340" s="9"/>
      <c r="V340" s="9"/>
      <c r="W340" s="9"/>
      <c r="X340" s="9"/>
      <c r="Y340" s="9"/>
      <c r="Z340" s="9"/>
      <c r="AA340" s="1">
        <v>37028265</v>
      </c>
      <c r="AB340" s="397" t="s">
        <v>1260</v>
      </c>
      <c r="AC340" s="386"/>
    </row>
    <row r="341" spans="1:29" ht="123.75">
      <c r="A341" s="263"/>
      <c r="B341" s="263"/>
      <c r="C341" s="263"/>
      <c r="D341" s="263"/>
      <c r="E341" s="263"/>
      <c r="F341" s="263"/>
      <c r="G341" s="254"/>
      <c r="H341" s="261"/>
      <c r="I341" s="503" t="s">
        <v>498</v>
      </c>
      <c r="J341" s="503" t="s">
        <v>499</v>
      </c>
      <c r="K341" s="503">
        <f>+'[1]CONSOLIDADO'!$AK$101</f>
        <v>0.0002</v>
      </c>
      <c r="L341" s="126" t="s">
        <v>786</v>
      </c>
      <c r="M341" s="47">
        <v>0.068</v>
      </c>
      <c r="N341" s="47" t="s">
        <v>787</v>
      </c>
      <c r="O341" s="9" t="s">
        <v>788</v>
      </c>
      <c r="P341" s="33" t="s">
        <v>1630</v>
      </c>
      <c r="Q341" s="33"/>
      <c r="R341" s="33"/>
      <c r="S341" s="33"/>
      <c r="T341" s="33"/>
      <c r="U341" s="1">
        <v>785085860</v>
      </c>
      <c r="V341" s="33"/>
      <c r="W341" s="33"/>
      <c r="X341" s="33"/>
      <c r="Y341" s="33"/>
      <c r="Z341" s="33"/>
      <c r="AA341" s="1">
        <v>785085860</v>
      </c>
      <c r="AB341" s="397" t="s">
        <v>1264</v>
      </c>
      <c r="AC341" s="386"/>
    </row>
    <row r="342" spans="1:29" ht="12.75">
      <c r="A342" s="263"/>
      <c r="B342" s="263"/>
      <c r="C342" s="263"/>
      <c r="D342" s="263"/>
      <c r="E342" s="263"/>
      <c r="F342" s="263"/>
      <c r="G342" s="419"/>
      <c r="H342" s="419"/>
      <c r="I342" s="325"/>
      <c r="J342" s="325"/>
      <c r="K342" s="325"/>
      <c r="L342" s="420"/>
      <c r="M342" s="325"/>
      <c r="N342" s="325"/>
      <c r="O342" s="326"/>
      <c r="P342" s="421"/>
      <c r="Q342" s="422"/>
      <c r="R342" s="422"/>
      <c r="S342" s="422"/>
      <c r="T342" s="422"/>
      <c r="U342" s="422"/>
      <c r="V342" s="422"/>
      <c r="W342" s="422"/>
      <c r="X342" s="422"/>
      <c r="Y342" s="422"/>
      <c r="Z342" s="422"/>
      <c r="AA342" s="331">
        <f>SUM(AA335:AA341)</f>
        <v>11876550025</v>
      </c>
      <c r="AB342" s="423"/>
      <c r="AC342" s="415"/>
    </row>
    <row r="343" spans="1:29" ht="45">
      <c r="A343" s="263"/>
      <c r="B343" s="263"/>
      <c r="C343" s="263"/>
      <c r="D343" s="263"/>
      <c r="E343" s="263"/>
      <c r="F343" s="263"/>
      <c r="G343" s="298" t="s">
        <v>500</v>
      </c>
      <c r="H343" s="298" t="s">
        <v>1514</v>
      </c>
      <c r="I343" s="298" t="s">
        <v>506</v>
      </c>
      <c r="J343" s="47" t="s">
        <v>501</v>
      </c>
      <c r="K343" s="465">
        <f>+'[1]CONSOLIDADO'!$AK$157</f>
        <v>0.0023599999999999997</v>
      </c>
      <c r="L343" s="126" t="s">
        <v>789</v>
      </c>
      <c r="M343" s="47" t="s">
        <v>790</v>
      </c>
      <c r="N343" s="47" t="s">
        <v>790</v>
      </c>
      <c r="O343" s="9" t="s">
        <v>1250</v>
      </c>
      <c r="P343" s="33" t="s">
        <v>1631</v>
      </c>
      <c r="Q343" s="345"/>
      <c r="R343" s="345"/>
      <c r="S343" s="345"/>
      <c r="T343" s="345"/>
      <c r="U343" s="256">
        <v>300000000</v>
      </c>
      <c r="V343" s="345"/>
      <c r="W343" s="345"/>
      <c r="X343" s="345"/>
      <c r="Y343" s="345"/>
      <c r="Z343" s="345"/>
      <c r="AA343" s="256">
        <v>300000000</v>
      </c>
      <c r="AB343" s="391" t="s">
        <v>1255</v>
      </c>
      <c r="AC343" s="386"/>
    </row>
    <row r="344" spans="1:29" ht="33.75">
      <c r="A344" s="263"/>
      <c r="B344" s="263"/>
      <c r="C344" s="263"/>
      <c r="D344" s="263"/>
      <c r="E344" s="263"/>
      <c r="F344" s="263"/>
      <c r="G344" s="177"/>
      <c r="H344" s="177"/>
      <c r="I344" s="177"/>
      <c r="J344" s="298" t="s">
        <v>502</v>
      </c>
      <c r="K344" s="342">
        <f>+'[1]CONSOLIDADO'!$AK$159</f>
        <v>0</v>
      </c>
      <c r="L344" s="298" t="s">
        <v>791</v>
      </c>
      <c r="M344" s="298" t="s">
        <v>792</v>
      </c>
      <c r="N344" s="298" t="s">
        <v>792</v>
      </c>
      <c r="O344" s="298" t="s">
        <v>1251</v>
      </c>
      <c r="P344" s="351" t="s">
        <v>1632</v>
      </c>
      <c r="Q344" s="400"/>
      <c r="R344" s="400"/>
      <c r="S344" s="400"/>
      <c r="T344" s="400"/>
      <c r="U344" s="400"/>
      <c r="V344" s="400"/>
      <c r="W344" s="400"/>
      <c r="X344" s="400"/>
      <c r="Y344" s="400"/>
      <c r="Z344" s="400"/>
      <c r="AA344" s="257"/>
      <c r="AB344" s="392"/>
      <c r="AC344" s="386"/>
    </row>
    <row r="345" spans="1:29" ht="56.25">
      <c r="A345" s="263"/>
      <c r="B345" s="263"/>
      <c r="C345" s="263"/>
      <c r="D345" s="263"/>
      <c r="E345" s="263"/>
      <c r="F345" s="263"/>
      <c r="G345" s="177"/>
      <c r="H345" s="177"/>
      <c r="I345" s="177"/>
      <c r="J345" s="179"/>
      <c r="K345" s="179"/>
      <c r="L345" s="299" t="s">
        <v>793</v>
      </c>
      <c r="M345" s="285">
        <v>0.8</v>
      </c>
      <c r="N345" s="285">
        <v>0.8</v>
      </c>
      <c r="O345" s="179"/>
      <c r="P345" s="179"/>
      <c r="Q345" s="177"/>
      <c r="R345" s="177"/>
      <c r="S345" s="177"/>
      <c r="T345" s="177"/>
      <c r="U345" s="177"/>
      <c r="V345" s="177"/>
      <c r="W345" s="177"/>
      <c r="X345" s="177"/>
      <c r="Y345" s="177"/>
      <c r="Z345" s="177"/>
      <c r="AA345" s="257"/>
      <c r="AB345" s="392"/>
      <c r="AC345" s="386"/>
    </row>
    <row r="346" spans="1:29" ht="45">
      <c r="A346" s="263"/>
      <c r="B346" s="263"/>
      <c r="C346" s="263"/>
      <c r="D346" s="263"/>
      <c r="E346" s="263"/>
      <c r="F346" s="263"/>
      <c r="G346" s="177"/>
      <c r="H346" s="177"/>
      <c r="I346" s="177"/>
      <c r="J346" s="47" t="s">
        <v>503</v>
      </c>
      <c r="K346" s="479">
        <f>+'[1]CONSOLIDADO'!$AK$160</f>
        <v>0</v>
      </c>
      <c r="L346" s="126" t="s">
        <v>794</v>
      </c>
      <c r="M346" s="47">
        <v>1</v>
      </c>
      <c r="N346" s="47">
        <v>1</v>
      </c>
      <c r="O346" s="9" t="s">
        <v>1252</v>
      </c>
      <c r="P346" s="33" t="s">
        <v>1633</v>
      </c>
      <c r="Q346" s="134"/>
      <c r="R346" s="134"/>
      <c r="S346" s="134"/>
      <c r="T346" s="134"/>
      <c r="U346" s="134"/>
      <c r="V346" s="134"/>
      <c r="W346" s="134"/>
      <c r="X346" s="134"/>
      <c r="Y346" s="134"/>
      <c r="Z346" s="134"/>
      <c r="AA346" s="257"/>
      <c r="AB346" s="392"/>
      <c r="AC346" s="386"/>
    </row>
    <row r="347" spans="1:29" ht="56.25">
      <c r="A347" s="263"/>
      <c r="B347" s="263"/>
      <c r="C347" s="263"/>
      <c r="D347" s="263"/>
      <c r="E347" s="263"/>
      <c r="F347" s="263"/>
      <c r="G347" s="177"/>
      <c r="H347" s="177"/>
      <c r="I347" s="177"/>
      <c r="J347" s="47" t="s">
        <v>504</v>
      </c>
      <c r="K347" s="479">
        <f>+'[1]CONSOLIDADO'!$AK$161</f>
        <v>0</v>
      </c>
      <c r="L347" s="126" t="s">
        <v>795</v>
      </c>
      <c r="M347" s="47">
        <v>0.54</v>
      </c>
      <c r="N347" s="47">
        <v>0.8</v>
      </c>
      <c r="O347" s="9" t="s">
        <v>1253</v>
      </c>
      <c r="P347" s="11" t="s">
        <v>1634</v>
      </c>
      <c r="Q347" s="401"/>
      <c r="R347" s="401"/>
      <c r="S347" s="401"/>
      <c r="T347" s="401"/>
      <c r="U347" s="401"/>
      <c r="V347" s="401"/>
      <c r="W347" s="401"/>
      <c r="X347" s="401"/>
      <c r="Y347" s="401"/>
      <c r="Z347" s="401"/>
      <c r="AA347" s="257"/>
      <c r="AB347" s="392"/>
      <c r="AC347" s="386"/>
    </row>
    <row r="348" spans="1:29" ht="33.75">
      <c r="A348" s="263"/>
      <c r="B348" s="263"/>
      <c r="C348" s="263"/>
      <c r="D348" s="263"/>
      <c r="E348" s="263"/>
      <c r="F348" s="263"/>
      <c r="G348" s="177"/>
      <c r="H348" s="177"/>
      <c r="I348" s="179"/>
      <c r="J348" s="47" t="s">
        <v>505</v>
      </c>
      <c r="K348" s="479">
        <f>+'[1]CONSOLIDADO'!$AK$162</f>
        <v>0</v>
      </c>
      <c r="L348" s="126" t="s">
        <v>796</v>
      </c>
      <c r="M348" s="47" t="s">
        <v>790</v>
      </c>
      <c r="N348" s="47" t="s">
        <v>790</v>
      </c>
      <c r="O348" s="9" t="s">
        <v>1254</v>
      </c>
      <c r="P348" s="352" t="s">
        <v>1635</v>
      </c>
      <c r="Q348" s="402"/>
      <c r="R348" s="402"/>
      <c r="S348" s="402"/>
      <c r="T348" s="402"/>
      <c r="U348" s="402"/>
      <c r="V348" s="402"/>
      <c r="W348" s="402"/>
      <c r="X348" s="402"/>
      <c r="Y348" s="402"/>
      <c r="Z348" s="402"/>
      <c r="AA348" s="258"/>
      <c r="AB348" s="403"/>
      <c r="AC348" s="386"/>
    </row>
    <row r="349" spans="1:29" ht="78.75">
      <c r="A349" s="263"/>
      <c r="B349" s="263"/>
      <c r="C349" s="263"/>
      <c r="D349" s="263"/>
      <c r="E349" s="263"/>
      <c r="F349" s="263"/>
      <c r="G349" s="177"/>
      <c r="H349" s="177"/>
      <c r="I349" s="298" t="s">
        <v>507</v>
      </c>
      <c r="J349" s="298" t="s">
        <v>508</v>
      </c>
      <c r="K349" s="454">
        <f>+'[1]CONSOLIDADO'!$AK$163</f>
        <v>0.00036</v>
      </c>
      <c r="L349" s="298" t="s">
        <v>802</v>
      </c>
      <c r="M349" s="233">
        <v>0.95</v>
      </c>
      <c r="N349" s="233">
        <v>0.95</v>
      </c>
      <c r="O349" s="9" t="s">
        <v>797</v>
      </c>
      <c r="P349" s="9" t="s">
        <v>1636</v>
      </c>
      <c r="Q349" s="47"/>
      <c r="R349" s="256">
        <v>127740066.29</v>
      </c>
      <c r="S349" s="47"/>
      <c r="T349" s="47"/>
      <c r="U349" s="47"/>
      <c r="V349" s="47"/>
      <c r="W349" s="47"/>
      <c r="X349" s="47"/>
      <c r="Y349" s="47"/>
      <c r="Z349" s="47"/>
      <c r="AA349" s="256">
        <v>127740066.29</v>
      </c>
      <c r="AB349" s="391" t="s">
        <v>1448</v>
      </c>
      <c r="AC349" s="386"/>
    </row>
    <row r="350" spans="1:29" ht="45">
      <c r="A350" s="263"/>
      <c r="B350" s="263"/>
      <c r="C350" s="263"/>
      <c r="D350" s="263"/>
      <c r="E350" s="263"/>
      <c r="F350" s="263"/>
      <c r="G350" s="177"/>
      <c r="H350" s="177"/>
      <c r="I350" s="177"/>
      <c r="J350" s="179"/>
      <c r="K350" s="179"/>
      <c r="L350" s="179"/>
      <c r="M350" s="179"/>
      <c r="N350" s="179"/>
      <c r="O350" s="9" t="s">
        <v>798</v>
      </c>
      <c r="P350" s="9" t="s">
        <v>1558</v>
      </c>
      <c r="Q350" s="129"/>
      <c r="R350" s="129"/>
      <c r="S350" s="129"/>
      <c r="T350" s="129"/>
      <c r="U350" s="129"/>
      <c r="V350" s="129"/>
      <c r="W350" s="129"/>
      <c r="X350" s="129"/>
      <c r="Y350" s="129"/>
      <c r="Z350" s="129"/>
      <c r="AA350" s="257"/>
      <c r="AB350" s="392"/>
      <c r="AC350" s="386"/>
    </row>
    <row r="351" spans="1:29" ht="56.25">
      <c r="A351" s="263"/>
      <c r="B351" s="263"/>
      <c r="C351" s="263"/>
      <c r="D351" s="263"/>
      <c r="E351" s="263"/>
      <c r="F351" s="263"/>
      <c r="G351" s="177"/>
      <c r="H351" s="177"/>
      <c r="I351" s="177"/>
      <c r="J351" s="298" t="s">
        <v>509</v>
      </c>
      <c r="K351" s="342">
        <f>+'[1]CONSOLIDADO'!$AK$164</f>
        <v>0</v>
      </c>
      <c r="L351" s="298" t="s">
        <v>803</v>
      </c>
      <c r="M351" s="298" t="s">
        <v>804</v>
      </c>
      <c r="N351" s="298" t="s">
        <v>804</v>
      </c>
      <c r="O351" s="9" t="s">
        <v>799</v>
      </c>
      <c r="P351" s="9" t="s">
        <v>1637</v>
      </c>
      <c r="Q351" s="129"/>
      <c r="R351" s="129"/>
      <c r="S351" s="129"/>
      <c r="T351" s="129"/>
      <c r="U351" s="129"/>
      <c r="V351" s="129"/>
      <c r="W351" s="129"/>
      <c r="X351" s="129"/>
      <c r="Y351" s="129"/>
      <c r="Z351" s="129"/>
      <c r="AA351" s="257"/>
      <c r="AB351" s="392"/>
      <c r="AC351" s="386"/>
    </row>
    <row r="352" spans="1:29" ht="56.25">
      <c r="A352" s="263"/>
      <c r="B352" s="263"/>
      <c r="C352" s="263"/>
      <c r="D352" s="263"/>
      <c r="E352" s="263"/>
      <c r="F352" s="263"/>
      <c r="G352" s="177"/>
      <c r="H352" s="177"/>
      <c r="I352" s="177"/>
      <c r="J352" s="177"/>
      <c r="K352" s="177"/>
      <c r="L352" s="177"/>
      <c r="M352" s="177"/>
      <c r="N352" s="177"/>
      <c r="O352" s="9" t="s">
        <v>800</v>
      </c>
      <c r="P352" s="9" t="s">
        <v>1638</v>
      </c>
      <c r="Q352" s="51"/>
      <c r="R352" s="51"/>
      <c r="S352" s="51"/>
      <c r="T352" s="51"/>
      <c r="U352" s="51"/>
      <c r="V352" s="51"/>
      <c r="W352" s="51"/>
      <c r="X352" s="51"/>
      <c r="Y352" s="51"/>
      <c r="Z352" s="51"/>
      <c r="AA352" s="258"/>
      <c r="AB352" s="403"/>
      <c r="AC352" s="386"/>
    </row>
    <row r="353" spans="1:29" ht="12.75">
      <c r="A353" s="263"/>
      <c r="B353" s="263"/>
      <c r="C353" s="263"/>
      <c r="D353" s="263"/>
      <c r="E353" s="263"/>
      <c r="F353" s="263"/>
      <c r="G353" s="177"/>
      <c r="H353" s="177"/>
      <c r="I353" s="179"/>
      <c r="J353" s="179"/>
      <c r="K353" s="179"/>
      <c r="L353" s="179"/>
      <c r="M353" s="179"/>
      <c r="N353" s="179"/>
      <c r="O353" s="9" t="s">
        <v>801</v>
      </c>
      <c r="P353" s="9"/>
      <c r="Q353" s="51"/>
      <c r="R353" s="51"/>
      <c r="S353" s="51"/>
      <c r="T353" s="51"/>
      <c r="U353" s="51"/>
      <c r="V353" s="51"/>
      <c r="W353" s="51"/>
      <c r="X353" s="51"/>
      <c r="Y353" s="51"/>
      <c r="Z353" s="51"/>
      <c r="AA353" s="179"/>
      <c r="AB353" s="397"/>
      <c r="AC353" s="386"/>
    </row>
    <row r="354" spans="1:29" ht="315">
      <c r="A354" s="263"/>
      <c r="B354" s="263"/>
      <c r="C354" s="263"/>
      <c r="D354" s="263"/>
      <c r="E354" s="263"/>
      <c r="F354" s="263"/>
      <c r="G354" s="177"/>
      <c r="H354" s="177"/>
      <c r="I354" s="298" t="s">
        <v>510</v>
      </c>
      <c r="J354" s="298" t="s">
        <v>511</v>
      </c>
      <c r="K354" s="503">
        <f>+'[1]CONSOLIDADO'!$AK$104</f>
        <v>0.00256</v>
      </c>
      <c r="L354" s="298" t="s">
        <v>809</v>
      </c>
      <c r="M354" s="233">
        <v>0.714</v>
      </c>
      <c r="N354" s="233">
        <v>0.95</v>
      </c>
      <c r="O354" s="9" t="s">
        <v>805</v>
      </c>
      <c r="P354" s="33" t="s">
        <v>1639</v>
      </c>
      <c r="Q354" s="345"/>
      <c r="R354" s="345"/>
      <c r="S354" s="345"/>
      <c r="T354" s="345"/>
      <c r="U354" s="255">
        <v>907000000</v>
      </c>
      <c r="V354" s="345"/>
      <c r="W354" s="345"/>
      <c r="X354" s="345"/>
      <c r="Y354" s="345"/>
      <c r="Z354" s="345"/>
      <c r="AA354" s="255">
        <v>907000000</v>
      </c>
      <c r="AB354" s="404" t="s">
        <v>1231</v>
      </c>
      <c r="AC354" s="386"/>
    </row>
    <row r="355" spans="1:29" ht="90">
      <c r="A355" s="263"/>
      <c r="B355" s="263"/>
      <c r="C355" s="263"/>
      <c r="D355" s="263"/>
      <c r="E355" s="263"/>
      <c r="F355" s="263"/>
      <c r="G355" s="177"/>
      <c r="H355" s="177"/>
      <c r="I355" s="177"/>
      <c r="J355" s="177"/>
      <c r="K355" s="177"/>
      <c r="L355" s="177"/>
      <c r="M355" s="177"/>
      <c r="N355" s="177"/>
      <c r="O355" s="9" t="s">
        <v>806</v>
      </c>
      <c r="P355" s="33" t="s">
        <v>1641</v>
      </c>
      <c r="Q355" s="134"/>
      <c r="R355" s="134"/>
      <c r="S355" s="134"/>
      <c r="T355" s="134"/>
      <c r="U355" s="134"/>
      <c r="V355" s="134"/>
      <c r="W355" s="134"/>
      <c r="X355" s="134"/>
      <c r="Y355" s="134"/>
      <c r="Z355" s="134"/>
      <c r="AA355" s="257"/>
      <c r="AB355" s="392"/>
      <c r="AC355" s="386"/>
    </row>
    <row r="356" spans="1:29" ht="45">
      <c r="A356" s="263"/>
      <c r="B356" s="263"/>
      <c r="C356" s="263"/>
      <c r="D356" s="263"/>
      <c r="E356" s="263"/>
      <c r="F356" s="263"/>
      <c r="G356" s="177"/>
      <c r="H356" s="177"/>
      <c r="I356" s="177"/>
      <c r="J356" s="177"/>
      <c r="K356" s="177"/>
      <c r="L356" s="177"/>
      <c r="M356" s="177"/>
      <c r="N356" s="177"/>
      <c r="O356" s="9" t="s">
        <v>807</v>
      </c>
      <c r="P356" s="33" t="s">
        <v>1640</v>
      </c>
      <c r="Q356" s="129"/>
      <c r="R356" s="129"/>
      <c r="S356" s="129"/>
      <c r="T356" s="129"/>
      <c r="U356" s="129"/>
      <c r="V356" s="129"/>
      <c r="W356" s="129"/>
      <c r="X356" s="129"/>
      <c r="Y356" s="129"/>
      <c r="Z356" s="129"/>
      <c r="AA356" s="257"/>
      <c r="AB356" s="392"/>
      <c r="AC356" s="386"/>
    </row>
    <row r="357" spans="1:29" ht="123.75">
      <c r="A357" s="263"/>
      <c r="B357" s="263"/>
      <c r="C357" s="263"/>
      <c r="D357" s="263"/>
      <c r="E357" s="263"/>
      <c r="F357" s="263"/>
      <c r="G357" s="179"/>
      <c r="H357" s="179"/>
      <c r="I357" s="179"/>
      <c r="J357" s="179"/>
      <c r="K357" s="179"/>
      <c r="L357" s="179"/>
      <c r="M357" s="179"/>
      <c r="N357" s="179"/>
      <c r="O357" s="9" t="s">
        <v>808</v>
      </c>
      <c r="P357" s="9" t="s">
        <v>1642</v>
      </c>
      <c r="Q357" s="51"/>
      <c r="R357" s="51"/>
      <c r="S357" s="51"/>
      <c r="T357" s="51"/>
      <c r="U357" s="51"/>
      <c r="V357" s="51"/>
      <c r="W357" s="51"/>
      <c r="X357" s="51"/>
      <c r="Y357" s="51"/>
      <c r="Z357" s="51"/>
      <c r="AA357" s="258"/>
      <c r="AB357" s="403"/>
      <c r="AC357" s="386"/>
    </row>
    <row r="358" spans="1:29" ht="101.25">
      <c r="A358" s="263"/>
      <c r="B358" s="263"/>
      <c r="C358" s="263"/>
      <c r="D358" s="263"/>
      <c r="E358" s="263"/>
      <c r="F358" s="263"/>
      <c r="G358" s="177"/>
      <c r="H358" s="177"/>
      <c r="I358" s="298" t="s">
        <v>512</v>
      </c>
      <c r="J358" s="298" t="s">
        <v>513</v>
      </c>
      <c r="K358" s="503">
        <f>+'[1]CONSOLIDADO'!$AK$107</f>
        <v>0.001</v>
      </c>
      <c r="L358" s="298" t="s">
        <v>820</v>
      </c>
      <c r="M358" s="298" t="s">
        <v>821</v>
      </c>
      <c r="N358" s="298" t="s">
        <v>822</v>
      </c>
      <c r="O358" s="9" t="s">
        <v>810</v>
      </c>
      <c r="P358" s="9" t="s">
        <v>1643</v>
      </c>
      <c r="Q358" s="9"/>
      <c r="R358" s="301">
        <v>50000000</v>
      </c>
      <c r="S358" s="9"/>
      <c r="T358" s="9"/>
      <c r="U358" s="301">
        <v>465305075</v>
      </c>
      <c r="V358" s="9"/>
      <c r="W358" s="9"/>
      <c r="X358" s="9"/>
      <c r="Y358" s="9"/>
      <c r="Z358" s="9"/>
      <c r="AA358" s="1">
        <v>515305075</v>
      </c>
      <c r="AB358" s="397" t="s">
        <v>1269</v>
      </c>
      <c r="AC358" s="386"/>
    </row>
    <row r="359" spans="1:29" ht="146.25">
      <c r="A359" s="263"/>
      <c r="B359" s="263"/>
      <c r="C359" s="263"/>
      <c r="D359" s="263"/>
      <c r="E359" s="263"/>
      <c r="F359" s="263"/>
      <c r="G359" s="177"/>
      <c r="H359" s="177"/>
      <c r="I359" s="177"/>
      <c r="J359" s="177"/>
      <c r="K359" s="177"/>
      <c r="L359" s="177"/>
      <c r="M359" s="177"/>
      <c r="N359" s="177"/>
      <c r="O359" s="9" t="s">
        <v>811</v>
      </c>
      <c r="P359" s="9" t="s">
        <v>1644</v>
      </c>
      <c r="Q359" s="9"/>
      <c r="R359" s="9"/>
      <c r="S359" s="9"/>
      <c r="T359" s="9"/>
      <c r="U359" s="9"/>
      <c r="V359" s="9"/>
      <c r="W359" s="9"/>
      <c r="X359" s="9"/>
      <c r="Y359" s="9"/>
      <c r="Z359" s="9"/>
      <c r="AA359" s="1"/>
      <c r="AB359" s="397"/>
      <c r="AC359" s="386"/>
    </row>
    <row r="360" spans="1:29" ht="90">
      <c r="A360" s="263"/>
      <c r="B360" s="263"/>
      <c r="C360" s="263"/>
      <c r="D360" s="263"/>
      <c r="E360" s="263"/>
      <c r="F360" s="263"/>
      <c r="G360" s="177"/>
      <c r="H360" s="177"/>
      <c r="I360" s="177"/>
      <c r="J360" s="177"/>
      <c r="K360" s="177"/>
      <c r="L360" s="177"/>
      <c r="M360" s="177"/>
      <c r="N360" s="177"/>
      <c r="O360" s="9" t="s">
        <v>812</v>
      </c>
      <c r="P360" s="9" t="s">
        <v>1645</v>
      </c>
      <c r="Q360" s="9"/>
      <c r="R360" s="9"/>
      <c r="S360" s="9"/>
      <c r="T360" s="9"/>
      <c r="U360" s="9"/>
      <c r="V360" s="9"/>
      <c r="W360" s="9"/>
      <c r="X360" s="9"/>
      <c r="Y360" s="9"/>
      <c r="Z360" s="9"/>
      <c r="AA360" s="1"/>
      <c r="AB360" s="397"/>
      <c r="AC360" s="386"/>
    </row>
    <row r="361" spans="1:29" ht="45">
      <c r="A361" s="263"/>
      <c r="B361" s="263"/>
      <c r="C361" s="263"/>
      <c r="D361" s="263"/>
      <c r="E361" s="263"/>
      <c r="F361" s="263"/>
      <c r="G361" s="177"/>
      <c r="H361" s="177"/>
      <c r="I361" s="177"/>
      <c r="J361" s="177"/>
      <c r="K361" s="177"/>
      <c r="L361" s="177"/>
      <c r="M361" s="177"/>
      <c r="N361" s="177"/>
      <c r="O361" s="9" t="s">
        <v>813</v>
      </c>
      <c r="P361" s="9" t="s">
        <v>1643</v>
      </c>
      <c r="Q361" s="9"/>
      <c r="R361" s="9"/>
      <c r="S361" s="9"/>
      <c r="T361" s="9"/>
      <c r="U361" s="9"/>
      <c r="V361" s="9"/>
      <c r="W361" s="9"/>
      <c r="X361" s="9"/>
      <c r="Y361" s="9"/>
      <c r="Z361" s="9"/>
      <c r="AA361" s="1"/>
      <c r="AB361" s="397"/>
      <c r="AC361" s="386"/>
    </row>
    <row r="362" spans="1:29" ht="45">
      <c r="A362" s="263"/>
      <c r="B362" s="263"/>
      <c r="C362" s="263"/>
      <c r="D362" s="263"/>
      <c r="E362" s="263"/>
      <c r="F362" s="263"/>
      <c r="G362" s="177"/>
      <c r="H362" s="177"/>
      <c r="I362" s="177"/>
      <c r="J362" s="177"/>
      <c r="K362" s="177"/>
      <c r="L362" s="177"/>
      <c r="M362" s="177"/>
      <c r="N362" s="177"/>
      <c r="O362" s="9" t="s">
        <v>814</v>
      </c>
      <c r="P362" s="9" t="s">
        <v>1646</v>
      </c>
      <c r="Q362" s="9"/>
      <c r="R362" s="9"/>
      <c r="S362" s="9"/>
      <c r="T362" s="9"/>
      <c r="U362" s="9"/>
      <c r="V362" s="9"/>
      <c r="W362" s="9"/>
      <c r="X362" s="9"/>
      <c r="Y362" s="9"/>
      <c r="Z362" s="9"/>
      <c r="AA362" s="1"/>
      <c r="AB362" s="397"/>
      <c r="AC362" s="386"/>
    </row>
    <row r="363" spans="1:29" ht="56.25">
      <c r="A363" s="263"/>
      <c r="B363" s="263"/>
      <c r="C363" s="263"/>
      <c r="D363" s="263"/>
      <c r="E363" s="263"/>
      <c r="F363" s="263"/>
      <c r="G363" s="177"/>
      <c r="H363" s="177"/>
      <c r="I363" s="177"/>
      <c r="J363" s="177"/>
      <c r="K363" s="177"/>
      <c r="L363" s="177"/>
      <c r="M363" s="177"/>
      <c r="N363" s="177"/>
      <c r="O363" s="9" t="s">
        <v>815</v>
      </c>
      <c r="P363" s="9" t="s">
        <v>1647</v>
      </c>
      <c r="Q363" s="9"/>
      <c r="R363" s="9"/>
      <c r="S363" s="9"/>
      <c r="T363" s="9"/>
      <c r="U363" s="9"/>
      <c r="V363" s="9"/>
      <c r="W363" s="9"/>
      <c r="X363" s="9"/>
      <c r="Y363" s="9"/>
      <c r="Z363" s="9"/>
      <c r="AA363" s="1"/>
      <c r="AB363" s="397"/>
      <c r="AC363" s="386"/>
    </row>
    <row r="364" spans="1:29" ht="56.25">
      <c r="A364" s="263"/>
      <c r="B364" s="263"/>
      <c r="C364" s="263"/>
      <c r="D364" s="263"/>
      <c r="E364" s="263"/>
      <c r="F364" s="263"/>
      <c r="G364" s="177"/>
      <c r="H364" s="177"/>
      <c r="I364" s="177"/>
      <c r="J364" s="177"/>
      <c r="K364" s="177"/>
      <c r="L364" s="177"/>
      <c r="M364" s="177"/>
      <c r="N364" s="177"/>
      <c r="O364" s="9" t="s">
        <v>816</v>
      </c>
      <c r="P364" s="9" t="s">
        <v>1648</v>
      </c>
      <c r="Q364" s="9"/>
      <c r="R364" s="9"/>
      <c r="S364" s="9"/>
      <c r="T364" s="9"/>
      <c r="U364" s="9"/>
      <c r="V364" s="9"/>
      <c r="W364" s="9"/>
      <c r="X364" s="9"/>
      <c r="Y364" s="9"/>
      <c r="Z364" s="9"/>
      <c r="AA364" s="1"/>
      <c r="AB364" s="397"/>
      <c r="AC364" s="386"/>
    </row>
    <row r="365" spans="1:29" ht="56.25">
      <c r="A365" s="263"/>
      <c r="B365" s="263"/>
      <c r="C365" s="263"/>
      <c r="D365" s="263"/>
      <c r="E365" s="263"/>
      <c r="F365" s="263"/>
      <c r="G365" s="177"/>
      <c r="H365" s="177"/>
      <c r="I365" s="177"/>
      <c r="J365" s="177"/>
      <c r="K365" s="177"/>
      <c r="L365" s="177"/>
      <c r="M365" s="177"/>
      <c r="N365" s="177"/>
      <c r="O365" s="9" t="s">
        <v>817</v>
      </c>
      <c r="P365" s="9" t="s">
        <v>1649</v>
      </c>
      <c r="Q365" s="9"/>
      <c r="R365" s="9"/>
      <c r="S365" s="9"/>
      <c r="T365" s="9"/>
      <c r="U365" s="9"/>
      <c r="V365" s="9"/>
      <c r="W365" s="9"/>
      <c r="X365" s="9"/>
      <c r="Y365" s="9"/>
      <c r="Z365" s="9"/>
      <c r="AA365" s="1"/>
      <c r="AB365" s="397"/>
      <c r="AC365" s="386"/>
    </row>
    <row r="366" spans="1:29" ht="67.5">
      <c r="A366" s="263"/>
      <c r="B366" s="263"/>
      <c r="C366" s="263"/>
      <c r="D366" s="263"/>
      <c r="E366" s="263"/>
      <c r="F366" s="263"/>
      <c r="G366" s="177"/>
      <c r="H366" s="177"/>
      <c r="I366" s="177"/>
      <c r="J366" s="177"/>
      <c r="K366" s="177"/>
      <c r="L366" s="177"/>
      <c r="M366" s="177"/>
      <c r="N366" s="177"/>
      <c r="O366" s="9" t="s">
        <v>818</v>
      </c>
      <c r="P366" s="9" t="s">
        <v>1650</v>
      </c>
      <c r="Q366" s="9"/>
      <c r="R366" s="9"/>
      <c r="S366" s="9"/>
      <c r="T366" s="9"/>
      <c r="U366" s="9"/>
      <c r="V366" s="9"/>
      <c r="W366" s="9"/>
      <c r="X366" s="9"/>
      <c r="Y366" s="9"/>
      <c r="Z366" s="9"/>
      <c r="AA366" s="1"/>
      <c r="AB366" s="397"/>
      <c r="AC366" s="386"/>
    </row>
    <row r="367" spans="1:29" ht="56.25">
      <c r="A367" s="263"/>
      <c r="B367" s="263"/>
      <c r="C367" s="263"/>
      <c r="D367" s="263"/>
      <c r="E367" s="263"/>
      <c r="F367" s="263"/>
      <c r="G367" s="179"/>
      <c r="H367" s="179"/>
      <c r="I367" s="179"/>
      <c r="J367" s="179"/>
      <c r="K367" s="179"/>
      <c r="L367" s="179"/>
      <c r="M367" s="179"/>
      <c r="N367" s="179"/>
      <c r="O367" s="9" t="s">
        <v>819</v>
      </c>
      <c r="P367" s="9" t="s">
        <v>1651</v>
      </c>
      <c r="Q367" s="9"/>
      <c r="R367" s="9"/>
      <c r="S367" s="9"/>
      <c r="T367" s="9"/>
      <c r="U367" s="9"/>
      <c r="V367" s="9"/>
      <c r="W367" s="9"/>
      <c r="X367" s="9"/>
      <c r="Y367" s="9"/>
      <c r="Z367" s="9"/>
      <c r="AA367" s="1"/>
      <c r="AB367" s="397"/>
      <c r="AC367" s="386"/>
    </row>
    <row r="368" spans="1:29" ht="213.75">
      <c r="A368" s="263"/>
      <c r="B368" s="263"/>
      <c r="C368" s="263"/>
      <c r="D368" s="263"/>
      <c r="E368" s="263"/>
      <c r="F368" s="263"/>
      <c r="G368" s="299"/>
      <c r="H368" s="298"/>
      <c r="I368" s="298" t="s">
        <v>514</v>
      </c>
      <c r="J368" s="135" t="s">
        <v>515</v>
      </c>
      <c r="K368" s="503">
        <f>+'[1]CONSOLIDADO'!$AK$112</f>
        <v>0.0016800000000000003</v>
      </c>
      <c r="L368" s="126" t="s">
        <v>825</v>
      </c>
      <c r="M368" s="47" t="s">
        <v>826</v>
      </c>
      <c r="N368" s="47" t="s">
        <v>827</v>
      </c>
      <c r="O368" s="298" t="s">
        <v>823</v>
      </c>
      <c r="P368" s="9" t="s">
        <v>1652</v>
      </c>
      <c r="Q368" s="47"/>
      <c r="R368" s="47"/>
      <c r="S368" s="47"/>
      <c r="T368" s="47"/>
      <c r="U368" s="256">
        <v>1500000000</v>
      </c>
      <c r="V368" s="47"/>
      <c r="W368" s="47"/>
      <c r="X368" s="47"/>
      <c r="Y368" s="47"/>
      <c r="Z368" s="47"/>
      <c r="AA368" s="256">
        <v>1500000000</v>
      </c>
      <c r="AB368" s="391" t="s">
        <v>1268</v>
      </c>
      <c r="AC368" s="386"/>
    </row>
    <row r="369" spans="1:29" ht="45">
      <c r="A369" s="263"/>
      <c r="B369" s="263"/>
      <c r="C369" s="263"/>
      <c r="D369" s="263"/>
      <c r="E369" s="263"/>
      <c r="F369" s="263"/>
      <c r="G369" s="179"/>
      <c r="H369" s="177"/>
      <c r="I369" s="177"/>
      <c r="J369" s="9" t="s">
        <v>516</v>
      </c>
      <c r="K369" s="47">
        <f>+'[1]CONSOLIDADO'!$AK$113</f>
        <v>0.0016800000000000003</v>
      </c>
      <c r="L369" s="126" t="s">
        <v>1346</v>
      </c>
      <c r="M369" s="47">
        <v>72.82</v>
      </c>
      <c r="N369" s="47">
        <v>80</v>
      </c>
      <c r="O369" s="179"/>
      <c r="P369" s="259"/>
      <c r="Q369" s="390"/>
      <c r="R369" s="390"/>
      <c r="S369" s="390"/>
      <c r="T369" s="390"/>
      <c r="U369" s="390"/>
      <c r="V369" s="390"/>
      <c r="W369" s="390"/>
      <c r="X369" s="390"/>
      <c r="Y369" s="390"/>
      <c r="Z369" s="390"/>
      <c r="AA369" s="257"/>
      <c r="AB369" s="392"/>
      <c r="AC369" s="386"/>
    </row>
    <row r="370" spans="1:29" ht="225">
      <c r="A370" s="263"/>
      <c r="B370" s="263"/>
      <c r="C370" s="263"/>
      <c r="D370" s="263"/>
      <c r="E370" s="263"/>
      <c r="F370" s="263"/>
      <c r="G370" s="299"/>
      <c r="H370" s="177"/>
      <c r="I370" s="177"/>
      <c r="J370" s="9" t="s">
        <v>517</v>
      </c>
      <c r="K370" s="47">
        <f>+'[1]CONSOLIDADO'!$AK$114</f>
        <v>0.0016800000000000003</v>
      </c>
      <c r="L370" s="126" t="s">
        <v>1347</v>
      </c>
      <c r="M370" s="100">
        <v>0.666</v>
      </c>
      <c r="N370" s="345">
        <v>0.8</v>
      </c>
      <c r="O370" s="298" t="s">
        <v>824</v>
      </c>
      <c r="P370" s="298" t="s">
        <v>1652</v>
      </c>
      <c r="Q370" s="177"/>
      <c r="R370" s="177"/>
      <c r="S370" s="177"/>
      <c r="T370" s="177"/>
      <c r="U370" s="177"/>
      <c r="V370" s="177"/>
      <c r="W370" s="177"/>
      <c r="X370" s="177"/>
      <c r="Y370" s="177"/>
      <c r="Z370" s="177"/>
      <c r="AA370" s="257"/>
      <c r="AB370" s="392"/>
      <c r="AC370" s="386"/>
    </row>
    <row r="371" spans="1:29" ht="168.75">
      <c r="A371" s="263"/>
      <c r="B371" s="263"/>
      <c r="C371" s="263"/>
      <c r="D371" s="263"/>
      <c r="E371" s="263"/>
      <c r="F371" s="263"/>
      <c r="G371" s="299"/>
      <c r="H371" s="179"/>
      <c r="I371" s="179"/>
      <c r="J371" s="9" t="s">
        <v>518</v>
      </c>
      <c r="K371" s="47">
        <f>+'[1]CONSOLIDADO'!$AK$115</f>
        <v>0.0017200000000000002</v>
      </c>
      <c r="L371" s="126"/>
      <c r="M371" s="47"/>
      <c r="N371" s="47"/>
      <c r="O371" s="179"/>
      <c r="P371" s="179"/>
      <c r="Q371" s="179"/>
      <c r="R371" s="179"/>
      <c r="S371" s="179"/>
      <c r="T371" s="179"/>
      <c r="U371" s="179"/>
      <c r="V371" s="179"/>
      <c r="W371" s="179"/>
      <c r="X371" s="179"/>
      <c r="Y371" s="179"/>
      <c r="Z371" s="179"/>
      <c r="AA371" s="258"/>
      <c r="AB371" s="403"/>
      <c r="AC371" s="386"/>
    </row>
    <row r="372" spans="1:29" ht="101.25">
      <c r="A372" s="263"/>
      <c r="B372" s="263"/>
      <c r="C372" s="263"/>
      <c r="D372" s="263"/>
      <c r="E372" s="263"/>
      <c r="F372" s="263"/>
      <c r="G372" s="177"/>
      <c r="H372" s="177"/>
      <c r="I372" s="135" t="s">
        <v>519</v>
      </c>
      <c r="J372" s="298" t="s">
        <v>520</v>
      </c>
      <c r="K372" s="503">
        <f>+'[1]CONSOLIDADO'!$AK$118</f>
        <v>0.0008400000000000001</v>
      </c>
      <c r="L372" s="298" t="s">
        <v>828</v>
      </c>
      <c r="M372" s="298" t="s">
        <v>829</v>
      </c>
      <c r="N372" s="298" t="s">
        <v>830</v>
      </c>
      <c r="O372" s="9" t="s">
        <v>831</v>
      </c>
      <c r="P372" s="259" t="s">
        <v>1653</v>
      </c>
      <c r="Q372" s="259"/>
      <c r="R372" s="259"/>
      <c r="S372" s="259"/>
      <c r="T372" s="259"/>
      <c r="U372" s="1">
        <v>100000000</v>
      </c>
      <c r="V372" s="259"/>
      <c r="W372" s="259"/>
      <c r="X372" s="259"/>
      <c r="Y372" s="259"/>
      <c r="Z372" s="259"/>
      <c r="AA372" s="1">
        <v>100000000</v>
      </c>
      <c r="AB372" s="397" t="s">
        <v>1229</v>
      </c>
      <c r="AC372" s="386"/>
    </row>
    <row r="373" spans="1:29" ht="45">
      <c r="A373" s="263"/>
      <c r="B373" s="263"/>
      <c r="C373" s="263"/>
      <c r="D373" s="263"/>
      <c r="E373" s="263"/>
      <c r="F373" s="263"/>
      <c r="G373" s="179"/>
      <c r="H373" s="177"/>
      <c r="I373" s="503" t="s">
        <v>998</v>
      </c>
      <c r="J373" s="179"/>
      <c r="K373" s="179"/>
      <c r="L373" s="179"/>
      <c r="M373" s="179"/>
      <c r="N373" s="179"/>
      <c r="O373" s="9" t="s">
        <v>1654</v>
      </c>
      <c r="P373" s="259" t="s">
        <v>1655</v>
      </c>
      <c r="Q373" s="259"/>
      <c r="R373" s="259"/>
      <c r="S373" s="259"/>
      <c r="T373" s="259"/>
      <c r="U373" s="1">
        <v>274965700</v>
      </c>
      <c r="V373" s="259"/>
      <c r="W373" s="259"/>
      <c r="X373" s="259"/>
      <c r="Y373" s="259"/>
      <c r="Z373" s="259"/>
      <c r="AA373" s="1">
        <v>274965700</v>
      </c>
      <c r="AB373" s="397" t="s">
        <v>1229</v>
      </c>
      <c r="AC373" s="386"/>
    </row>
    <row r="374" spans="1:29" ht="45">
      <c r="A374" s="263"/>
      <c r="B374" s="263"/>
      <c r="C374" s="263"/>
      <c r="D374" s="263"/>
      <c r="E374" s="263"/>
      <c r="F374" s="263"/>
      <c r="G374" s="177"/>
      <c r="H374" s="177"/>
      <c r="I374" s="298" t="s">
        <v>521</v>
      </c>
      <c r="J374" s="298" t="s">
        <v>522</v>
      </c>
      <c r="K374" s="472">
        <f>+'[1]CONSOLIDADO'!$AK$135</f>
        <v>0.00024000000000000003</v>
      </c>
      <c r="L374" s="298" t="s">
        <v>834</v>
      </c>
      <c r="M374" s="298" t="s">
        <v>835</v>
      </c>
      <c r="N374" s="298" t="s">
        <v>836</v>
      </c>
      <c r="O374" s="9" t="s">
        <v>522</v>
      </c>
      <c r="P374" s="259" t="s">
        <v>1656</v>
      </c>
      <c r="Q374" s="306"/>
      <c r="R374" s="306"/>
      <c r="S374" s="306"/>
      <c r="T374" s="306"/>
      <c r="U374" s="256">
        <v>200000000</v>
      </c>
      <c r="V374" s="306"/>
      <c r="W374" s="306"/>
      <c r="X374" s="306"/>
      <c r="Y374" s="306"/>
      <c r="Z374" s="306"/>
      <c r="AA374" s="256">
        <v>200000000</v>
      </c>
      <c r="AB374" s="391" t="s">
        <v>1261</v>
      </c>
      <c r="AC374" s="388"/>
    </row>
    <row r="375" spans="1:29" ht="33.75">
      <c r="A375" s="263"/>
      <c r="B375" s="263"/>
      <c r="C375" s="263"/>
      <c r="D375" s="263"/>
      <c r="E375" s="263"/>
      <c r="F375" s="263"/>
      <c r="G375" s="177"/>
      <c r="H375" s="177"/>
      <c r="I375" s="177"/>
      <c r="J375" s="177"/>
      <c r="K375" s="177"/>
      <c r="L375" s="177"/>
      <c r="M375" s="177"/>
      <c r="N375" s="177"/>
      <c r="O375" s="9" t="s">
        <v>832</v>
      </c>
      <c r="P375" s="259" t="s">
        <v>1657</v>
      </c>
      <c r="Q375" s="390"/>
      <c r="R375" s="390"/>
      <c r="S375" s="390"/>
      <c r="T375" s="390"/>
      <c r="U375" s="257"/>
      <c r="V375" s="390"/>
      <c r="W375" s="390"/>
      <c r="X375" s="390"/>
      <c r="Y375" s="390"/>
      <c r="Z375" s="390"/>
      <c r="AA375" s="257"/>
      <c r="AB375" s="392"/>
      <c r="AC375" s="395"/>
    </row>
    <row r="376" spans="1:29" ht="45">
      <c r="A376" s="263"/>
      <c r="B376" s="263"/>
      <c r="C376" s="263"/>
      <c r="D376" s="263"/>
      <c r="E376" s="263"/>
      <c r="F376" s="263"/>
      <c r="G376" s="179"/>
      <c r="H376" s="179"/>
      <c r="I376" s="179"/>
      <c r="J376" s="179"/>
      <c r="K376" s="179"/>
      <c r="L376" s="179"/>
      <c r="M376" s="179"/>
      <c r="N376" s="179"/>
      <c r="O376" s="9" t="s">
        <v>833</v>
      </c>
      <c r="P376" s="259" t="s">
        <v>1658</v>
      </c>
      <c r="Q376" s="313"/>
      <c r="R376" s="313"/>
      <c r="S376" s="313"/>
      <c r="T376" s="313"/>
      <c r="U376" s="258"/>
      <c r="V376" s="313"/>
      <c r="W376" s="313"/>
      <c r="X376" s="313"/>
      <c r="Y376" s="313"/>
      <c r="Z376" s="313"/>
      <c r="AA376" s="258"/>
      <c r="AB376" s="403"/>
      <c r="AC376" s="389"/>
    </row>
    <row r="377" spans="1:29" ht="78.75">
      <c r="A377" s="263"/>
      <c r="B377" s="263"/>
      <c r="C377" s="263"/>
      <c r="D377" s="263"/>
      <c r="E377" s="263"/>
      <c r="F377" s="263"/>
      <c r="G377" s="177"/>
      <c r="H377" s="177"/>
      <c r="I377" s="537" t="s">
        <v>523</v>
      </c>
      <c r="J377" s="298" t="s">
        <v>524</v>
      </c>
      <c r="K377" s="472">
        <f>+'[1]CONSOLIDADO'!$AK$165</f>
        <v>0.06376</v>
      </c>
      <c r="L377" s="503" t="s">
        <v>837</v>
      </c>
      <c r="M377" s="503" t="s">
        <v>780</v>
      </c>
      <c r="N377" s="503">
        <v>768</v>
      </c>
      <c r="O377" s="9" t="s">
        <v>1265</v>
      </c>
      <c r="P377" s="354" t="s">
        <v>1652</v>
      </c>
      <c r="Q377" s="354"/>
      <c r="R377" s="354"/>
      <c r="S377" s="354"/>
      <c r="T377" s="354"/>
      <c r="U377" s="1">
        <v>9000000000</v>
      </c>
      <c r="V377" s="354"/>
      <c r="W377" s="354"/>
      <c r="X377" s="354"/>
      <c r="Y377" s="354"/>
      <c r="Z377" s="354"/>
      <c r="AA377" s="1">
        <v>9000000000</v>
      </c>
      <c r="AB377" s="397" t="s">
        <v>1266</v>
      </c>
      <c r="AC377" s="386"/>
    </row>
    <row r="378" spans="1:29" ht="90">
      <c r="A378" s="263"/>
      <c r="B378" s="263"/>
      <c r="C378" s="263"/>
      <c r="D378" s="263"/>
      <c r="E378" s="263"/>
      <c r="F378" s="263"/>
      <c r="G378" s="179"/>
      <c r="H378" s="179"/>
      <c r="I378" s="538"/>
      <c r="J378" s="179"/>
      <c r="K378" s="179"/>
      <c r="L378" s="179"/>
      <c r="M378" s="179"/>
      <c r="N378" s="179"/>
      <c r="O378" s="9" t="s">
        <v>1265</v>
      </c>
      <c r="P378" s="354" t="s">
        <v>1652</v>
      </c>
      <c r="Q378" s="346"/>
      <c r="R378" s="346"/>
      <c r="S378" s="346"/>
      <c r="T378" s="346"/>
      <c r="U378" s="346"/>
      <c r="V378" s="346"/>
      <c r="W378" s="346"/>
      <c r="X378" s="346"/>
      <c r="Y378" s="346"/>
      <c r="Z378" s="346"/>
      <c r="AA378" s="1"/>
      <c r="AB378" s="397" t="s">
        <v>1267</v>
      </c>
      <c r="AC378" s="386"/>
    </row>
    <row r="379" spans="1:29" ht="90">
      <c r="A379" s="263"/>
      <c r="B379" s="263"/>
      <c r="C379" s="263"/>
      <c r="D379" s="263"/>
      <c r="E379" s="263"/>
      <c r="F379" s="263"/>
      <c r="G379" s="299"/>
      <c r="H379" s="299"/>
      <c r="I379" s="135" t="s">
        <v>525</v>
      </c>
      <c r="J379" s="135" t="s">
        <v>526</v>
      </c>
      <c r="K379" s="472">
        <f>+'[1]CONSOLIDADO'!$AK$140</f>
        <v>0.0018</v>
      </c>
      <c r="L379" s="284" t="s">
        <v>838</v>
      </c>
      <c r="M379" s="122">
        <v>1</v>
      </c>
      <c r="N379" s="122">
        <v>1</v>
      </c>
      <c r="O379" s="9" t="s">
        <v>839</v>
      </c>
      <c r="P379" s="259" t="s">
        <v>1659</v>
      </c>
      <c r="Q379" s="259"/>
      <c r="R379" s="1">
        <v>348283897</v>
      </c>
      <c r="S379" s="259"/>
      <c r="T379" s="259"/>
      <c r="U379" s="259"/>
      <c r="V379" s="259"/>
      <c r="W379" s="259"/>
      <c r="X379" s="259"/>
      <c r="Y379" s="259"/>
      <c r="Z379" s="259"/>
      <c r="AA379" s="1">
        <v>348283897</v>
      </c>
      <c r="AB379" s="397" t="s">
        <v>1448</v>
      </c>
      <c r="AC379" s="386"/>
    </row>
    <row r="380" spans="1:29" ht="67.5">
      <c r="A380" s="263"/>
      <c r="B380" s="263"/>
      <c r="C380" s="263"/>
      <c r="D380" s="263"/>
      <c r="E380" s="263"/>
      <c r="F380" s="263"/>
      <c r="G380" s="299"/>
      <c r="H380" s="298"/>
      <c r="I380" s="298" t="s">
        <v>527</v>
      </c>
      <c r="J380" s="9" t="s">
        <v>528</v>
      </c>
      <c r="K380" s="47">
        <f>+'[1]CONSOLIDADO'!$AK$116</f>
        <v>0.00016</v>
      </c>
      <c r="L380" s="126" t="s">
        <v>842</v>
      </c>
      <c r="M380" s="233">
        <v>0.68</v>
      </c>
      <c r="N380" s="233">
        <v>1</v>
      </c>
      <c r="O380" s="9" t="s">
        <v>1230</v>
      </c>
      <c r="P380" s="259" t="s">
        <v>1660</v>
      </c>
      <c r="Q380" s="306"/>
      <c r="R380" s="306"/>
      <c r="S380" s="306"/>
      <c r="T380" s="306"/>
      <c r="U380" s="256">
        <v>164752922.16999996</v>
      </c>
      <c r="V380" s="306"/>
      <c r="W380" s="306"/>
      <c r="X380" s="306"/>
      <c r="Y380" s="306"/>
      <c r="Z380" s="306"/>
      <c r="AA380" s="256">
        <v>164752922.16999996</v>
      </c>
      <c r="AB380" s="391" t="s">
        <v>1263</v>
      </c>
      <c r="AC380" s="386"/>
    </row>
    <row r="381" spans="1:29" ht="78.75">
      <c r="A381" s="263"/>
      <c r="B381" s="263"/>
      <c r="C381" s="263"/>
      <c r="D381" s="263"/>
      <c r="E381" s="263"/>
      <c r="F381" s="263"/>
      <c r="G381" s="177"/>
      <c r="H381" s="177"/>
      <c r="I381" s="177"/>
      <c r="J381" s="298" t="s">
        <v>529</v>
      </c>
      <c r="K381" s="503">
        <f>+'[1]CONSOLIDADO'!$AK$117</f>
        <v>0.00016</v>
      </c>
      <c r="L381" s="298" t="s">
        <v>843</v>
      </c>
      <c r="M381" s="503" t="s">
        <v>780</v>
      </c>
      <c r="N381" s="233">
        <v>0.8</v>
      </c>
      <c r="O381" s="9" t="s">
        <v>840</v>
      </c>
      <c r="P381" s="259" t="s">
        <v>1661</v>
      </c>
      <c r="Q381" s="390"/>
      <c r="R381" s="390"/>
      <c r="S381" s="390"/>
      <c r="T381" s="390"/>
      <c r="U381" s="390"/>
      <c r="V381" s="390"/>
      <c r="W381" s="390"/>
      <c r="X381" s="390"/>
      <c r="Y381" s="390"/>
      <c r="Z381" s="390"/>
      <c r="AA381" s="257"/>
      <c r="AB381" s="392"/>
      <c r="AC381" s="386"/>
    </row>
    <row r="382" spans="1:29" ht="45">
      <c r="A382" s="263"/>
      <c r="B382" s="263"/>
      <c r="C382" s="263"/>
      <c r="D382" s="263"/>
      <c r="E382" s="263"/>
      <c r="F382" s="263"/>
      <c r="G382" s="177"/>
      <c r="H382" s="177"/>
      <c r="I382" s="177"/>
      <c r="J382" s="177"/>
      <c r="K382" s="177"/>
      <c r="L382" s="177"/>
      <c r="M382" s="177"/>
      <c r="N382" s="177"/>
      <c r="O382" s="9" t="s">
        <v>841</v>
      </c>
      <c r="P382" s="259" t="s">
        <v>1652</v>
      </c>
      <c r="Q382" s="313"/>
      <c r="R382" s="313"/>
      <c r="S382" s="313"/>
      <c r="T382" s="313"/>
      <c r="U382" s="313"/>
      <c r="V382" s="313"/>
      <c r="W382" s="313"/>
      <c r="X382" s="313"/>
      <c r="Y382" s="313"/>
      <c r="Z382" s="313"/>
      <c r="AA382" s="258"/>
      <c r="AB382" s="403"/>
      <c r="AC382" s="386"/>
    </row>
    <row r="383" spans="1:29" ht="135">
      <c r="A383" s="263"/>
      <c r="B383" s="263"/>
      <c r="C383" s="263"/>
      <c r="D383" s="263"/>
      <c r="E383" s="263"/>
      <c r="F383" s="263"/>
      <c r="G383" s="253"/>
      <c r="H383" s="253"/>
      <c r="I383" s="298" t="s">
        <v>1243</v>
      </c>
      <c r="J383" s="299" t="s">
        <v>1342</v>
      </c>
      <c r="K383" s="480">
        <f>+'[1]CONSOLIDADO'!$AK$125</f>
        <v>0.010920000000000001</v>
      </c>
      <c r="L383" s="299" t="s">
        <v>1343</v>
      </c>
      <c r="M383" s="285" t="s">
        <v>780</v>
      </c>
      <c r="N383" s="285">
        <v>1</v>
      </c>
      <c r="O383" s="47" t="s">
        <v>1244</v>
      </c>
      <c r="P383" s="306" t="s">
        <v>1652</v>
      </c>
      <c r="Q383" s="390"/>
      <c r="R383" s="390"/>
      <c r="S383" s="390"/>
      <c r="T383" s="390"/>
      <c r="U383" s="257">
        <v>2196718888</v>
      </c>
      <c r="V383" s="390"/>
      <c r="W383" s="390"/>
      <c r="X383" s="390"/>
      <c r="Y383" s="390"/>
      <c r="Z383" s="390"/>
      <c r="AA383" s="257">
        <v>2196718888</v>
      </c>
      <c r="AB383" s="392" t="s">
        <v>1249</v>
      </c>
      <c r="AC383" s="386"/>
    </row>
    <row r="384" spans="1:29" ht="78.75">
      <c r="A384" s="263"/>
      <c r="B384" s="263"/>
      <c r="C384" s="263"/>
      <c r="D384" s="263"/>
      <c r="E384" s="263"/>
      <c r="F384" s="263"/>
      <c r="G384" s="261"/>
      <c r="H384" s="261"/>
      <c r="I384" s="177"/>
      <c r="J384" s="177" t="s">
        <v>1344</v>
      </c>
      <c r="K384" s="459">
        <f>+'[1]CONSOLIDADO'!$AK$126</f>
        <v>0</v>
      </c>
      <c r="L384" s="177" t="s">
        <v>1345</v>
      </c>
      <c r="M384" s="359" t="s">
        <v>780</v>
      </c>
      <c r="N384" s="359">
        <v>0.6</v>
      </c>
      <c r="O384" s="47" t="s">
        <v>1245</v>
      </c>
      <c r="P384" s="306" t="s">
        <v>1662</v>
      </c>
      <c r="Q384" s="390"/>
      <c r="R384" s="390"/>
      <c r="S384" s="390"/>
      <c r="T384" s="390"/>
      <c r="U384" s="390"/>
      <c r="V384" s="390"/>
      <c r="W384" s="390"/>
      <c r="X384" s="390"/>
      <c r="Y384" s="390"/>
      <c r="Z384" s="390"/>
      <c r="AA384" s="257"/>
      <c r="AB384" s="392"/>
      <c r="AC384" s="386"/>
    </row>
    <row r="385" spans="1:29" ht="45">
      <c r="A385" s="263"/>
      <c r="B385" s="263"/>
      <c r="C385" s="263"/>
      <c r="D385" s="263"/>
      <c r="E385" s="263"/>
      <c r="F385" s="263"/>
      <c r="G385" s="261"/>
      <c r="H385" s="261"/>
      <c r="I385" s="177"/>
      <c r="J385" s="177"/>
      <c r="K385" s="177"/>
      <c r="L385" s="177"/>
      <c r="M385" s="177"/>
      <c r="N385" s="177"/>
      <c r="O385" s="47" t="s">
        <v>1246</v>
      </c>
      <c r="P385" s="306" t="s">
        <v>1637</v>
      </c>
      <c r="Q385" s="390"/>
      <c r="R385" s="390"/>
      <c r="S385" s="390"/>
      <c r="T385" s="390"/>
      <c r="U385" s="390"/>
      <c r="V385" s="390"/>
      <c r="W385" s="390"/>
      <c r="X385" s="390"/>
      <c r="Y385" s="390"/>
      <c r="Z385" s="390"/>
      <c r="AA385" s="257"/>
      <c r="AB385" s="392"/>
      <c r="AC385" s="386"/>
    </row>
    <row r="386" spans="1:29" ht="101.25">
      <c r="A386" s="263"/>
      <c r="B386" s="263"/>
      <c r="C386" s="263"/>
      <c r="D386" s="263"/>
      <c r="E386" s="263"/>
      <c r="F386" s="263"/>
      <c r="G386" s="261"/>
      <c r="H386" s="261"/>
      <c r="I386" s="177"/>
      <c r="J386" s="177"/>
      <c r="K386" s="177"/>
      <c r="L386" s="177"/>
      <c r="M386" s="177"/>
      <c r="N386" s="177"/>
      <c r="O386" s="47" t="s">
        <v>1247</v>
      </c>
      <c r="P386" s="306" t="s">
        <v>1663</v>
      </c>
      <c r="Q386" s="390"/>
      <c r="R386" s="390"/>
      <c r="S386" s="390"/>
      <c r="T386" s="390"/>
      <c r="U386" s="390"/>
      <c r="V386" s="390"/>
      <c r="W386" s="390"/>
      <c r="X386" s="390"/>
      <c r="Y386" s="390"/>
      <c r="Z386" s="390"/>
      <c r="AA386" s="257"/>
      <c r="AB386" s="392"/>
      <c r="AC386" s="386"/>
    </row>
    <row r="387" spans="1:29" ht="56.25">
      <c r="A387" s="263"/>
      <c r="B387" s="263"/>
      <c r="C387" s="263"/>
      <c r="D387" s="263"/>
      <c r="E387" s="263"/>
      <c r="F387" s="263"/>
      <c r="G387" s="254"/>
      <c r="H387" s="261"/>
      <c r="I387" s="177"/>
      <c r="J387" s="179"/>
      <c r="K387" s="179"/>
      <c r="L387" s="179"/>
      <c r="M387" s="179"/>
      <c r="N387" s="179"/>
      <c r="O387" s="47" t="s">
        <v>1248</v>
      </c>
      <c r="P387" s="306" t="s">
        <v>1652</v>
      </c>
      <c r="Q387" s="390"/>
      <c r="R387" s="390"/>
      <c r="S387" s="390"/>
      <c r="T387" s="390"/>
      <c r="U387" s="390"/>
      <c r="V387" s="390"/>
      <c r="W387" s="390"/>
      <c r="X387" s="390"/>
      <c r="Y387" s="390"/>
      <c r="Z387" s="390"/>
      <c r="AA387" s="257"/>
      <c r="AB387" s="392"/>
      <c r="AC387" s="386"/>
    </row>
    <row r="388" spans="1:29" ht="12.75">
      <c r="A388" s="263"/>
      <c r="B388" s="263"/>
      <c r="C388" s="263"/>
      <c r="D388" s="263"/>
      <c r="E388" s="263"/>
      <c r="F388" s="263"/>
      <c r="G388" s="419"/>
      <c r="H388" s="419"/>
      <c r="I388" s="424"/>
      <c r="J388" s="425"/>
      <c r="K388" s="425"/>
      <c r="L388" s="425"/>
      <c r="M388" s="425"/>
      <c r="N388" s="425"/>
      <c r="O388" s="325"/>
      <c r="P388" s="426"/>
      <c r="Q388" s="427"/>
      <c r="R388" s="427"/>
      <c r="S388" s="427"/>
      <c r="T388" s="427"/>
      <c r="U388" s="427"/>
      <c r="V388" s="427"/>
      <c r="W388" s="427"/>
      <c r="X388" s="427"/>
      <c r="Y388" s="427"/>
      <c r="Z388" s="427"/>
      <c r="AA388" s="429">
        <f>SUM(AA343:AA387)</f>
        <v>15634766548.460001</v>
      </c>
      <c r="AB388" s="428"/>
      <c r="AC388" s="415"/>
    </row>
    <row r="389" spans="1:29" ht="67.5">
      <c r="A389" s="263"/>
      <c r="B389" s="263"/>
      <c r="C389" s="263"/>
      <c r="D389" s="263"/>
      <c r="E389" s="263"/>
      <c r="F389" s="263"/>
      <c r="G389" s="298" t="s">
        <v>530</v>
      </c>
      <c r="H389" s="298" t="s">
        <v>1515</v>
      </c>
      <c r="I389" s="248" t="s">
        <v>531</v>
      </c>
      <c r="J389" s="170" t="s">
        <v>532</v>
      </c>
      <c r="K389" s="304">
        <f>+'[1]CONSOLIDADO'!$AK$167</f>
        <v>0.033</v>
      </c>
      <c r="L389" s="170" t="s">
        <v>848</v>
      </c>
      <c r="M389" s="61">
        <v>1</v>
      </c>
      <c r="N389" s="276">
        <v>1</v>
      </c>
      <c r="O389" s="298" t="s">
        <v>1241</v>
      </c>
      <c r="P389" s="306" t="s">
        <v>1652</v>
      </c>
      <c r="Q389" s="503"/>
      <c r="R389" s="503"/>
      <c r="S389" s="503"/>
      <c r="T389" s="503"/>
      <c r="U389" s="267">
        <v>200000000</v>
      </c>
      <c r="V389" s="503"/>
      <c r="W389" s="503"/>
      <c r="X389" s="503"/>
      <c r="Y389" s="503"/>
      <c r="Z389" s="503"/>
      <c r="AA389" s="267">
        <v>200000000</v>
      </c>
      <c r="AB389" s="384" t="s">
        <v>1232</v>
      </c>
      <c r="AC389" s="386"/>
    </row>
    <row r="390" spans="1:29" ht="67.5">
      <c r="A390" s="263"/>
      <c r="B390" s="263"/>
      <c r="C390" s="263"/>
      <c r="D390" s="263"/>
      <c r="E390" s="263"/>
      <c r="F390" s="263"/>
      <c r="G390" s="177"/>
      <c r="H390" s="177"/>
      <c r="I390" s="250"/>
      <c r="J390" s="170" t="s">
        <v>533</v>
      </c>
      <c r="K390" s="281"/>
      <c r="L390" s="170" t="s">
        <v>844</v>
      </c>
      <c r="M390" s="173" t="s">
        <v>845</v>
      </c>
      <c r="N390" s="171" t="s">
        <v>846</v>
      </c>
      <c r="O390" s="298" t="s">
        <v>1242</v>
      </c>
      <c r="P390" s="306" t="s">
        <v>1652</v>
      </c>
      <c r="Q390" s="133"/>
      <c r="R390" s="133"/>
      <c r="S390" s="133"/>
      <c r="T390" s="133"/>
      <c r="U390" s="268"/>
      <c r="V390" s="133"/>
      <c r="W390" s="133"/>
      <c r="X390" s="133"/>
      <c r="Y390" s="133"/>
      <c r="Z390" s="133"/>
      <c r="AA390" s="268"/>
      <c r="AB390" s="394"/>
      <c r="AC390" s="386"/>
    </row>
    <row r="391" spans="1:29" ht="45">
      <c r="A391" s="263"/>
      <c r="B391" s="263"/>
      <c r="C391" s="263"/>
      <c r="D391" s="263"/>
      <c r="E391" s="263"/>
      <c r="F391" s="263"/>
      <c r="G391" s="177"/>
      <c r="H391" s="177"/>
      <c r="I391" s="249"/>
      <c r="J391" s="170" t="s">
        <v>534</v>
      </c>
      <c r="K391" s="281"/>
      <c r="L391" s="170" t="s">
        <v>847</v>
      </c>
      <c r="M391" s="61">
        <v>1</v>
      </c>
      <c r="N391" s="276">
        <v>1</v>
      </c>
      <c r="O391" s="179"/>
      <c r="P391" s="179"/>
      <c r="Q391" s="179"/>
      <c r="R391" s="179"/>
      <c r="S391" s="179"/>
      <c r="T391" s="179"/>
      <c r="U391" s="269"/>
      <c r="V391" s="179"/>
      <c r="W391" s="179"/>
      <c r="X391" s="179"/>
      <c r="Y391" s="179"/>
      <c r="Z391" s="179"/>
      <c r="AA391" s="269"/>
      <c r="AB391" s="385"/>
      <c r="AC391" s="386"/>
    </row>
    <row r="392" spans="1:29" ht="101.25">
      <c r="A392" s="263"/>
      <c r="B392" s="263"/>
      <c r="C392" s="263"/>
      <c r="D392" s="263"/>
      <c r="E392" s="263"/>
      <c r="F392" s="263"/>
      <c r="G392" s="177"/>
      <c r="H392" s="177"/>
      <c r="I392" s="148" t="s">
        <v>535</v>
      </c>
      <c r="J392" s="170" t="s">
        <v>536</v>
      </c>
      <c r="K392" s="281"/>
      <c r="L392" s="170" t="s">
        <v>849</v>
      </c>
      <c r="M392" s="17">
        <v>0</v>
      </c>
      <c r="N392" s="14">
        <v>1720</v>
      </c>
      <c r="O392" s="9" t="s">
        <v>1233</v>
      </c>
      <c r="P392" s="71" t="s">
        <v>1664</v>
      </c>
      <c r="Q392" s="71"/>
      <c r="R392" s="71"/>
      <c r="S392" s="71"/>
      <c r="T392" s="71"/>
      <c r="U392" s="18">
        <v>45000000</v>
      </c>
      <c r="V392" s="71"/>
      <c r="W392" s="71"/>
      <c r="X392" s="71"/>
      <c r="Y392" s="71"/>
      <c r="Z392" s="71"/>
      <c r="AA392" s="18">
        <v>45000000</v>
      </c>
      <c r="AB392" s="384" t="s">
        <v>1232</v>
      </c>
      <c r="AC392" s="386"/>
    </row>
    <row r="393" spans="1:29" ht="90">
      <c r="A393" s="263"/>
      <c r="B393" s="263"/>
      <c r="C393" s="263"/>
      <c r="D393" s="263"/>
      <c r="E393" s="263"/>
      <c r="F393" s="263"/>
      <c r="G393" s="177"/>
      <c r="H393" s="177"/>
      <c r="I393" s="148" t="s">
        <v>537</v>
      </c>
      <c r="J393" s="170" t="s">
        <v>538</v>
      </c>
      <c r="K393" s="281"/>
      <c r="L393" s="170" t="s">
        <v>851</v>
      </c>
      <c r="M393" s="17">
        <v>0</v>
      </c>
      <c r="N393" s="276">
        <v>1</v>
      </c>
      <c r="O393" s="9" t="s">
        <v>1234</v>
      </c>
      <c r="P393" s="72" t="s">
        <v>1665</v>
      </c>
      <c r="Q393" s="72"/>
      <c r="R393" s="72"/>
      <c r="S393" s="72"/>
      <c r="T393" s="72"/>
      <c r="U393" s="18">
        <v>100000000</v>
      </c>
      <c r="V393" s="72"/>
      <c r="W393" s="72"/>
      <c r="X393" s="72"/>
      <c r="Y393" s="72"/>
      <c r="Z393" s="72"/>
      <c r="AA393" s="18">
        <v>100000000</v>
      </c>
      <c r="AB393" s="384" t="s">
        <v>1232</v>
      </c>
      <c r="AC393" s="386"/>
    </row>
    <row r="394" spans="1:29" ht="78.75">
      <c r="A394" s="263"/>
      <c r="B394" s="263"/>
      <c r="C394" s="263"/>
      <c r="D394" s="263"/>
      <c r="E394" s="263"/>
      <c r="F394" s="263"/>
      <c r="G394" s="177"/>
      <c r="H394" s="177"/>
      <c r="I394" s="148" t="s">
        <v>1235</v>
      </c>
      <c r="J394" s="170" t="s">
        <v>539</v>
      </c>
      <c r="K394" s="281"/>
      <c r="L394" s="170" t="s">
        <v>852</v>
      </c>
      <c r="M394" s="17">
        <v>0</v>
      </c>
      <c r="N394" s="14">
        <v>1000</v>
      </c>
      <c r="O394" s="9" t="s">
        <v>1236</v>
      </c>
      <c r="P394" s="5" t="s">
        <v>1652</v>
      </c>
      <c r="Q394" s="5"/>
      <c r="R394" s="5"/>
      <c r="S394" s="5"/>
      <c r="T394" s="5"/>
      <c r="U394" s="18">
        <v>70000000</v>
      </c>
      <c r="V394" s="5"/>
      <c r="W394" s="5"/>
      <c r="X394" s="5"/>
      <c r="Y394" s="5"/>
      <c r="Z394" s="5"/>
      <c r="AA394" s="18">
        <v>70000000</v>
      </c>
      <c r="AB394" s="384" t="s">
        <v>1232</v>
      </c>
      <c r="AC394" s="386"/>
    </row>
    <row r="395" spans="1:29" ht="101.25">
      <c r="A395" s="263"/>
      <c r="B395" s="263"/>
      <c r="C395" s="263"/>
      <c r="D395" s="263"/>
      <c r="E395" s="263"/>
      <c r="F395" s="263"/>
      <c r="G395" s="177"/>
      <c r="H395" s="177"/>
      <c r="I395" s="249" t="s">
        <v>540</v>
      </c>
      <c r="J395" s="170" t="s">
        <v>541</v>
      </c>
      <c r="K395" s="281"/>
      <c r="L395" s="170" t="s">
        <v>853</v>
      </c>
      <c r="M395" s="17">
        <v>0</v>
      </c>
      <c r="N395" s="14">
        <v>7</v>
      </c>
      <c r="O395" s="9" t="s">
        <v>1237</v>
      </c>
      <c r="P395" s="71" t="s">
        <v>1666</v>
      </c>
      <c r="Q395" s="71"/>
      <c r="R395" s="71"/>
      <c r="S395" s="71"/>
      <c r="T395" s="71"/>
      <c r="U395" s="18">
        <v>70000000</v>
      </c>
      <c r="V395" s="71"/>
      <c r="W395" s="71"/>
      <c r="X395" s="71"/>
      <c r="Y395" s="71"/>
      <c r="Z395" s="71"/>
      <c r="AA395" s="18">
        <v>70000000</v>
      </c>
      <c r="AB395" s="384" t="s">
        <v>1232</v>
      </c>
      <c r="AC395" s="386"/>
    </row>
    <row r="396" spans="1:29" ht="78.75">
      <c r="A396" s="263"/>
      <c r="B396" s="263"/>
      <c r="C396" s="263"/>
      <c r="D396" s="263"/>
      <c r="E396" s="263"/>
      <c r="F396" s="263"/>
      <c r="G396" s="177"/>
      <c r="H396" s="177"/>
      <c r="I396" s="148" t="s">
        <v>542</v>
      </c>
      <c r="J396" s="201" t="s">
        <v>543</v>
      </c>
      <c r="K396" s="281"/>
      <c r="L396" s="170" t="s">
        <v>854</v>
      </c>
      <c r="M396" s="17">
        <v>0</v>
      </c>
      <c r="N396" s="14">
        <v>100</v>
      </c>
      <c r="O396" s="51" t="s">
        <v>1238</v>
      </c>
      <c r="P396" s="214" t="s">
        <v>1652</v>
      </c>
      <c r="Q396" s="214"/>
      <c r="R396" s="214"/>
      <c r="S396" s="214"/>
      <c r="T396" s="214"/>
      <c r="U396" s="18">
        <v>25000000</v>
      </c>
      <c r="V396" s="214"/>
      <c r="W396" s="214"/>
      <c r="X396" s="214"/>
      <c r="Y396" s="214"/>
      <c r="Z396" s="214"/>
      <c r="AA396" s="18">
        <v>25000000</v>
      </c>
      <c r="AB396" s="384" t="s">
        <v>1232</v>
      </c>
      <c r="AC396" s="386"/>
    </row>
    <row r="397" spans="1:29" ht="67.5">
      <c r="A397" s="263"/>
      <c r="B397" s="263"/>
      <c r="C397" s="263"/>
      <c r="D397" s="263"/>
      <c r="E397" s="263"/>
      <c r="F397" s="263"/>
      <c r="G397" s="177"/>
      <c r="H397" s="177"/>
      <c r="I397" s="148" t="s">
        <v>544</v>
      </c>
      <c r="J397" s="170" t="s">
        <v>545</v>
      </c>
      <c r="K397" s="228"/>
      <c r="L397" s="170" t="s">
        <v>855</v>
      </c>
      <c r="M397" s="17">
        <v>0</v>
      </c>
      <c r="N397" s="14">
        <v>198</v>
      </c>
      <c r="O397" s="51" t="s">
        <v>1239</v>
      </c>
      <c r="P397" s="214" t="s">
        <v>1652</v>
      </c>
      <c r="Q397" s="214"/>
      <c r="R397" s="214"/>
      <c r="S397" s="214"/>
      <c r="T397" s="214"/>
      <c r="U397" s="18">
        <v>70000000</v>
      </c>
      <c r="V397" s="214"/>
      <c r="W397" s="214"/>
      <c r="X397" s="214"/>
      <c r="Y397" s="214"/>
      <c r="Z397" s="214"/>
      <c r="AA397" s="18">
        <v>70000000</v>
      </c>
      <c r="AB397" s="384" t="s">
        <v>1232</v>
      </c>
      <c r="AC397" s="386"/>
    </row>
    <row r="398" spans="1:29" ht="123.75">
      <c r="A398" s="263"/>
      <c r="B398" s="263"/>
      <c r="C398" s="263"/>
      <c r="D398" s="263"/>
      <c r="E398" s="263"/>
      <c r="F398" s="263"/>
      <c r="G398" s="179"/>
      <c r="H398" s="177"/>
      <c r="I398" s="250" t="s">
        <v>546</v>
      </c>
      <c r="J398" s="201" t="s">
        <v>547</v>
      </c>
      <c r="K398" s="363">
        <f>+'[1]CONSOLIDADO'!$AK$176</f>
        <v>0.067</v>
      </c>
      <c r="L398" s="201" t="s">
        <v>856</v>
      </c>
      <c r="M398" s="280" t="s">
        <v>780</v>
      </c>
      <c r="N398" s="358">
        <v>0</v>
      </c>
      <c r="O398" s="51" t="s">
        <v>1240</v>
      </c>
      <c r="P398" s="214" t="s">
        <v>1667</v>
      </c>
      <c r="Q398" s="214"/>
      <c r="R398" s="214"/>
      <c r="S398" s="214"/>
      <c r="T398" s="214"/>
      <c r="U398" s="18">
        <v>3000000000</v>
      </c>
      <c r="V398" s="214"/>
      <c r="W398" s="214"/>
      <c r="X398" s="214"/>
      <c r="Y398" s="214"/>
      <c r="Z398" s="214"/>
      <c r="AA398" s="18">
        <v>3000000000</v>
      </c>
      <c r="AB398" s="384" t="s">
        <v>1232</v>
      </c>
      <c r="AC398" s="386"/>
    </row>
    <row r="399" spans="1:29" ht="12.75">
      <c r="A399" s="263"/>
      <c r="B399" s="263"/>
      <c r="C399" s="263"/>
      <c r="D399" s="263"/>
      <c r="E399" s="263"/>
      <c r="F399" s="263"/>
      <c r="G399" s="425"/>
      <c r="H399" s="424"/>
      <c r="I399" s="430"/>
      <c r="J399" s="419"/>
      <c r="K399" s="419"/>
      <c r="L399" s="419"/>
      <c r="M399" s="431"/>
      <c r="N399" s="432"/>
      <c r="O399" s="327"/>
      <c r="P399" s="433"/>
      <c r="Q399" s="433"/>
      <c r="R399" s="433"/>
      <c r="S399" s="433"/>
      <c r="T399" s="433"/>
      <c r="U399" s="433"/>
      <c r="V399" s="433"/>
      <c r="W399" s="433"/>
      <c r="X399" s="433"/>
      <c r="Y399" s="433"/>
      <c r="Z399" s="433"/>
      <c r="AA399" s="435">
        <f>SUM(AA389:AA398)</f>
        <v>3580000000</v>
      </c>
      <c r="AB399" s="434"/>
      <c r="AC399" s="415"/>
    </row>
    <row r="400" spans="1:29" ht="78.75">
      <c r="A400" s="263"/>
      <c r="B400" s="263"/>
      <c r="C400" s="263"/>
      <c r="D400" s="263"/>
      <c r="E400" s="263"/>
      <c r="F400" s="263"/>
      <c r="G400" s="32" t="s">
        <v>548</v>
      </c>
      <c r="H400" s="32" t="s">
        <v>1516</v>
      </c>
      <c r="I400" s="148" t="s">
        <v>549</v>
      </c>
      <c r="J400" s="318" t="s">
        <v>858</v>
      </c>
      <c r="K400" s="481">
        <f>+'[1]CONSOLIDADO'!$AK$178</f>
        <v>0.1</v>
      </c>
      <c r="L400" s="170" t="s">
        <v>857</v>
      </c>
      <c r="M400" s="17" t="s">
        <v>780</v>
      </c>
      <c r="N400" s="14">
        <v>1</v>
      </c>
      <c r="O400" s="9" t="s">
        <v>859</v>
      </c>
      <c r="P400" s="71" t="s">
        <v>1668</v>
      </c>
      <c r="Q400" s="71"/>
      <c r="R400" s="71"/>
      <c r="S400" s="71"/>
      <c r="T400" s="71"/>
      <c r="U400" s="18">
        <v>96175000</v>
      </c>
      <c r="V400" s="71"/>
      <c r="W400" s="71"/>
      <c r="X400" s="71"/>
      <c r="Y400" s="71"/>
      <c r="Z400" s="71"/>
      <c r="AA400" s="18">
        <v>96175000</v>
      </c>
      <c r="AB400" s="393" t="s">
        <v>1448</v>
      </c>
      <c r="AC400" s="386"/>
    </row>
    <row r="401" spans="1:29" ht="56.25">
      <c r="A401" s="264"/>
      <c r="B401" s="264"/>
      <c r="C401" s="264"/>
      <c r="D401" s="264"/>
      <c r="E401" s="264"/>
      <c r="F401" s="264"/>
      <c r="G401" s="32" t="s">
        <v>550</v>
      </c>
      <c r="H401" s="32" t="s">
        <v>1517</v>
      </c>
      <c r="I401" s="148" t="s">
        <v>551</v>
      </c>
      <c r="J401" s="170" t="s">
        <v>552</v>
      </c>
      <c r="K401" s="481">
        <f>+'[1]CONSOLIDADO'!$AK$181</f>
        <v>0.1</v>
      </c>
      <c r="L401" s="170" t="s">
        <v>860</v>
      </c>
      <c r="M401" s="61">
        <v>0.4</v>
      </c>
      <c r="N401" s="276">
        <v>1</v>
      </c>
      <c r="O401" s="9" t="s">
        <v>861</v>
      </c>
      <c r="P401" s="71" t="s">
        <v>1669</v>
      </c>
      <c r="Q401" s="71"/>
      <c r="R401" s="71"/>
      <c r="S401" s="71"/>
      <c r="T401" s="71"/>
      <c r="U401" s="18">
        <v>2430000000</v>
      </c>
      <c r="V401" s="71"/>
      <c r="W401" s="71"/>
      <c r="X401" s="71"/>
      <c r="Y401" s="71"/>
      <c r="Z401" s="71"/>
      <c r="AA401" s="18">
        <v>2430000000</v>
      </c>
      <c r="AB401" s="393" t="s">
        <v>1258</v>
      </c>
      <c r="AC401" s="386"/>
    </row>
    <row r="402" spans="1:29" ht="12.75">
      <c r="A402" s="64" t="s">
        <v>37</v>
      </c>
      <c r="B402" s="64"/>
      <c r="C402" s="63"/>
      <c r="D402" s="63"/>
      <c r="E402" s="63"/>
      <c r="F402" s="63"/>
      <c r="G402" s="75"/>
      <c r="H402" s="75"/>
      <c r="I402" s="95"/>
      <c r="J402" s="75"/>
      <c r="K402" s="75"/>
      <c r="L402" s="75"/>
      <c r="M402" s="75"/>
      <c r="N402" s="75"/>
      <c r="O402" s="75"/>
      <c r="P402" s="75"/>
      <c r="Q402" s="75"/>
      <c r="R402" s="75"/>
      <c r="S402" s="75"/>
      <c r="T402" s="75"/>
      <c r="U402" s="75"/>
      <c r="V402" s="75"/>
      <c r="W402" s="75"/>
      <c r="X402" s="75"/>
      <c r="Y402" s="75"/>
      <c r="Z402" s="75"/>
      <c r="AA402" s="76">
        <f>SUM(AA400:AA401)</f>
        <v>2526175000</v>
      </c>
      <c r="AB402" s="380"/>
      <c r="AC402" s="380"/>
    </row>
    <row r="403" spans="1:29" ht="78.75">
      <c r="A403" s="179" t="s">
        <v>179</v>
      </c>
      <c r="B403" s="179">
        <v>2</v>
      </c>
      <c r="C403" s="179"/>
      <c r="D403" s="179"/>
      <c r="E403" s="179" t="s">
        <v>93</v>
      </c>
      <c r="F403" s="179" t="s">
        <v>1462</v>
      </c>
      <c r="G403" s="135" t="s">
        <v>106</v>
      </c>
      <c r="H403" s="135" t="s">
        <v>1465</v>
      </c>
      <c r="I403" s="444" t="s">
        <v>553</v>
      </c>
      <c r="J403" s="135" t="s">
        <v>554</v>
      </c>
      <c r="K403" s="480">
        <f>+'[1]CONSOLIDADO'!$AK$308</f>
        <v>0.0089</v>
      </c>
      <c r="L403" s="135" t="s">
        <v>864</v>
      </c>
      <c r="M403" s="135">
        <v>0</v>
      </c>
      <c r="N403" s="135">
        <v>100</v>
      </c>
      <c r="O403" s="135" t="s">
        <v>865</v>
      </c>
      <c r="P403" s="135" t="s">
        <v>1670</v>
      </c>
      <c r="Q403" s="135"/>
      <c r="R403" s="187">
        <v>106625203.91</v>
      </c>
      <c r="S403" s="135"/>
      <c r="T403" s="135"/>
      <c r="U403" s="301">
        <v>220785958.69</v>
      </c>
      <c r="V403" s="135"/>
      <c r="W403" s="135"/>
      <c r="X403" s="135"/>
      <c r="Y403" s="135"/>
      <c r="Z403" s="135"/>
      <c r="AA403" s="175">
        <v>327411162.6</v>
      </c>
      <c r="AB403" s="397" t="s">
        <v>1229</v>
      </c>
      <c r="AC403" s="406"/>
    </row>
    <row r="404" spans="1:29" ht="12.75">
      <c r="A404" s="64" t="s">
        <v>37</v>
      </c>
      <c r="B404" s="64"/>
      <c r="C404" s="64"/>
      <c r="D404" s="64"/>
      <c r="E404" s="64"/>
      <c r="F404" s="312"/>
      <c r="G404" s="121"/>
      <c r="H404" s="121"/>
      <c r="I404" s="96"/>
      <c r="J404" s="68"/>
      <c r="K404" s="68"/>
      <c r="L404" s="68"/>
      <c r="M404" s="68"/>
      <c r="N404" s="69"/>
      <c r="O404" s="69"/>
      <c r="P404" s="69"/>
      <c r="Q404" s="69"/>
      <c r="R404" s="69"/>
      <c r="S404" s="69"/>
      <c r="T404" s="69"/>
      <c r="U404" s="69"/>
      <c r="V404" s="69"/>
      <c r="W404" s="69"/>
      <c r="X404" s="69"/>
      <c r="Y404" s="69"/>
      <c r="Z404" s="69"/>
      <c r="AA404" s="65">
        <f>SUM(AA403)</f>
        <v>327411162.6</v>
      </c>
      <c r="AB404" s="97"/>
      <c r="AC404" s="97"/>
    </row>
    <row r="405" spans="1:29" ht="101.25">
      <c r="A405" s="298" t="s">
        <v>179</v>
      </c>
      <c r="B405" s="298">
        <v>2</v>
      </c>
      <c r="C405" s="298"/>
      <c r="D405" s="298"/>
      <c r="E405" s="298" t="s">
        <v>111</v>
      </c>
      <c r="F405" s="298" t="s">
        <v>1466</v>
      </c>
      <c r="G405" s="135" t="s">
        <v>119</v>
      </c>
      <c r="H405" s="135" t="s">
        <v>1469</v>
      </c>
      <c r="I405" s="444" t="s">
        <v>535</v>
      </c>
      <c r="J405" s="135" t="s">
        <v>555</v>
      </c>
      <c r="K405" s="135">
        <f>+'[1]CONSOLIDADO'!$AK$385</f>
        <v>0.0026</v>
      </c>
      <c r="L405" s="135" t="s">
        <v>849</v>
      </c>
      <c r="M405" s="135">
        <v>0</v>
      </c>
      <c r="N405" s="135">
        <v>1720</v>
      </c>
      <c r="O405" s="135" t="s">
        <v>850</v>
      </c>
      <c r="P405" s="135" t="s">
        <v>1664</v>
      </c>
      <c r="Q405" s="135"/>
      <c r="R405" s="135"/>
      <c r="S405" s="135"/>
      <c r="T405" s="135"/>
      <c r="U405" s="175">
        <v>25000000</v>
      </c>
      <c r="V405" s="135"/>
      <c r="W405" s="135"/>
      <c r="X405" s="135"/>
      <c r="Y405" s="135"/>
      <c r="Z405" s="135"/>
      <c r="AA405" s="175">
        <v>25000000</v>
      </c>
      <c r="AB405" s="405" t="s">
        <v>1232</v>
      </c>
      <c r="AC405" s="406"/>
    </row>
    <row r="406" spans="1:29" ht="78.75">
      <c r="A406" s="179"/>
      <c r="B406" s="179"/>
      <c r="C406" s="179"/>
      <c r="D406" s="179"/>
      <c r="E406" s="179"/>
      <c r="F406" s="179"/>
      <c r="G406" s="135" t="s">
        <v>394</v>
      </c>
      <c r="H406" s="135" t="s">
        <v>1518</v>
      </c>
      <c r="I406" s="444" t="s">
        <v>556</v>
      </c>
      <c r="J406" s="135" t="s">
        <v>557</v>
      </c>
      <c r="K406" s="480">
        <f>+'[1]CONSOLIDADO'!$AK$421</f>
        <v>0.03</v>
      </c>
      <c r="L406" s="135" t="s">
        <v>862</v>
      </c>
      <c r="M406" s="135" t="s">
        <v>780</v>
      </c>
      <c r="N406" s="285">
        <v>0.1</v>
      </c>
      <c r="O406" s="135" t="s">
        <v>863</v>
      </c>
      <c r="P406" s="135" t="s">
        <v>1671</v>
      </c>
      <c r="Q406" s="135"/>
      <c r="R406" s="175">
        <v>50000001.19</v>
      </c>
      <c r="S406" s="135"/>
      <c r="T406" s="135"/>
      <c r="U406" s="135"/>
      <c r="V406" s="135"/>
      <c r="W406" s="135"/>
      <c r="X406" s="135"/>
      <c r="Y406" s="135"/>
      <c r="Z406" s="135"/>
      <c r="AA406" s="175">
        <v>50000001.19</v>
      </c>
      <c r="AB406" s="405" t="s">
        <v>1448</v>
      </c>
      <c r="AC406" s="406"/>
    </row>
    <row r="407" spans="1:29" ht="12.75">
      <c r="A407" s="64" t="s">
        <v>37</v>
      </c>
      <c r="B407" s="64"/>
      <c r="C407" s="64"/>
      <c r="D407" s="64"/>
      <c r="E407" s="64"/>
      <c r="F407" s="312"/>
      <c r="G407" s="121"/>
      <c r="H407" s="121"/>
      <c r="I407" s="96"/>
      <c r="J407" s="68"/>
      <c r="K407" s="68"/>
      <c r="L407" s="68"/>
      <c r="M407" s="68"/>
      <c r="N407" s="69"/>
      <c r="O407" s="69"/>
      <c r="P407" s="69"/>
      <c r="Q407" s="69"/>
      <c r="R407" s="69"/>
      <c r="S407" s="69"/>
      <c r="T407" s="69"/>
      <c r="U407" s="69"/>
      <c r="V407" s="69"/>
      <c r="W407" s="69"/>
      <c r="X407" s="69"/>
      <c r="Y407" s="69"/>
      <c r="Z407" s="69"/>
      <c r="AA407" s="65">
        <f>SUM(AA405:AA406)</f>
        <v>75000001.19</v>
      </c>
      <c r="AB407" s="97"/>
      <c r="AC407" s="97"/>
    </row>
    <row r="408" spans="1:29" ht="12.75">
      <c r="A408" s="213" t="s">
        <v>178</v>
      </c>
      <c r="B408" s="213"/>
      <c r="C408" s="206"/>
      <c r="D408" s="206"/>
      <c r="E408" s="206"/>
      <c r="F408" s="206"/>
      <c r="G408" s="216"/>
      <c r="H408" s="216"/>
      <c r="I408" s="210"/>
      <c r="J408" s="210"/>
      <c r="K408" s="210"/>
      <c r="L408" s="215"/>
      <c r="M408" s="210"/>
      <c r="N408" s="210"/>
      <c r="O408" s="210"/>
      <c r="P408" s="210"/>
      <c r="Q408" s="210"/>
      <c r="R408" s="210"/>
      <c r="S408" s="210"/>
      <c r="T408" s="210"/>
      <c r="U408" s="210"/>
      <c r="V408" s="210"/>
      <c r="W408" s="210"/>
      <c r="X408" s="210"/>
      <c r="Y408" s="210"/>
      <c r="Z408" s="210"/>
      <c r="AA408" s="217">
        <f>+AA407+AA404+AA402+AA399+AA388+AA342</f>
        <v>34019902737.25</v>
      </c>
      <c r="AB408" s="381"/>
      <c r="AC408" s="381"/>
    </row>
    <row r="409" spans="1:29" ht="78.75">
      <c r="A409" s="179" t="s">
        <v>121</v>
      </c>
      <c r="B409" s="179">
        <v>3</v>
      </c>
      <c r="C409" s="179"/>
      <c r="D409" s="179"/>
      <c r="E409" s="179" t="s">
        <v>122</v>
      </c>
      <c r="F409" s="179" t="s">
        <v>1470</v>
      </c>
      <c r="G409" s="135" t="s">
        <v>138</v>
      </c>
      <c r="H409" s="135" t="s">
        <v>1475</v>
      </c>
      <c r="I409" s="444" t="s">
        <v>558</v>
      </c>
      <c r="J409" s="135" t="s">
        <v>559</v>
      </c>
      <c r="K409" s="135">
        <f>+'[1]CONSOLIDADO'!$AK$504</f>
        <v>0.0004</v>
      </c>
      <c r="L409" s="135" t="s">
        <v>866</v>
      </c>
      <c r="M409" s="135">
        <v>0</v>
      </c>
      <c r="N409" s="135">
        <v>0</v>
      </c>
      <c r="O409" s="135" t="s">
        <v>1262</v>
      </c>
      <c r="P409" s="135" t="s">
        <v>1672</v>
      </c>
      <c r="Q409" s="135"/>
      <c r="R409" s="135"/>
      <c r="S409" s="135"/>
      <c r="T409" s="135"/>
      <c r="U409" s="175">
        <v>201500000</v>
      </c>
      <c r="V409" s="135"/>
      <c r="W409" s="135"/>
      <c r="X409" s="135"/>
      <c r="Y409" s="135"/>
      <c r="Z409" s="135"/>
      <c r="AA409" s="175">
        <v>201500000</v>
      </c>
      <c r="AB409" s="405" t="s">
        <v>1261</v>
      </c>
      <c r="AC409" s="406"/>
    </row>
    <row r="410" spans="1:29" ht="12.75">
      <c r="A410" s="64" t="s">
        <v>37</v>
      </c>
      <c r="B410" s="64"/>
      <c r="C410" s="64"/>
      <c r="D410" s="64"/>
      <c r="E410" s="64"/>
      <c r="F410" s="312"/>
      <c r="G410" s="121"/>
      <c r="H410" s="121"/>
      <c r="I410" s="96"/>
      <c r="J410" s="68"/>
      <c r="K410" s="68"/>
      <c r="L410" s="68"/>
      <c r="M410" s="68"/>
      <c r="N410" s="69"/>
      <c r="O410" s="69"/>
      <c r="P410" s="69"/>
      <c r="Q410" s="69"/>
      <c r="R410" s="69"/>
      <c r="S410" s="69"/>
      <c r="T410" s="69"/>
      <c r="U410" s="69"/>
      <c r="V410" s="69"/>
      <c r="W410" s="69"/>
      <c r="X410" s="69"/>
      <c r="Y410" s="69"/>
      <c r="Z410" s="69"/>
      <c r="AA410" s="65">
        <f>+AA409</f>
        <v>201500000</v>
      </c>
      <c r="AB410" s="97"/>
      <c r="AC410" s="97"/>
    </row>
    <row r="411" spans="1:29" ht="12.75">
      <c r="A411" s="213" t="s">
        <v>178</v>
      </c>
      <c r="B411" s="213"/>
      <c r="C411" s="206"/>
      <c r="D411" s="206"/>
      <c r="E411" s="206"/>
      <c r="F411" s="206"/>
      <c r="G411" s="216"/>
      <c r="H411" s="216"/>
      <c r="I411" s="210"/>
      <c r="J411" s="210"/>
      <c r="K411" s="210"/>
      <c r="L411" s="215"/>
      <c r="M411" s="210"/>
      <c r="N411" s="210"/>
      <c r="O411" s="210"/>
      <c r="P411" s="210"/>
      <c r="Q411" s="210"/>
      <c r="R411" s="210"/>
      <c r="S411" s="210"/>
      <c r="T411" s="210"/>
      <c r="U411" s="210"/>
      <c r="V411" s="210"/>
      <c r="W411" s="210"/>
      <c r="X411" s="210"/>
      <c r="Y411" s="210"/>
      <c r="Z411" s="210"/>
      <c r="AA411" s="217">
        <f>+AA410</f>
        <v>201500000</v>
      </c>
      <c r="AB411" s="381"/>
      <c r="AC411" s="381"/>
    </row>
    <row r="412" spans="1:29" ht="12.75">
      <c r="A412" s="417" t="s">
        <v>1426</v>
      </c>
      <c r="B412" s="415"/>
      <c r="C412" s="415"/>
      <c r="D412" s="415"/>
      <c r="E412" s="415"/>
      <c r="F412" s="415"/>
      <c r="G412" s="416"/>
      <c r="H412" s="416"/>
      <c r="I412" s="416"/>
      <c r="J412" s="416"/>
      <c r="K412" s="416"/>
      <c r="L412" s="415"/>
      <c r="M412" s="415"/>
      <c r="N412" s="415"/>
      <c r="O412" s="416"/>
      <c r="P412" s="415"/>
      <c r="Q412" s="415"/>
      <c r="R412" s="415"/>
      <c r="S412" s="415"/>
      <c r="T412" s="415"/>
      <c r="U412" s="415"/>
      <c r="V412" s="415"/>
      <c r="W412" s="415"/>
      <c r="X412" s="415"/>
      <c r="Y412" s="415"/>
      <c r="Z412" s="415"/>
      <c r="AA412" s="418">
        <f>+AA411+AA408</f>
        <v>34221402737.25</v>
      </c>
      <c r="AB412" s="416"/>
      <c r="AC412" s="415"/>
    </row>
    <row r="413" spans="1:29" ht="67.5">
      <c r="A413" s="333" t="s">
        <v>179</v>
      </c>
      <c r="B413" s="333">
        <v>2</v>
      </c>
      <c r="C413" s="298"/>
      <c r="D413" s="298"/>
      <c r="E413" s="298" t="s">
        <v>223</v>
      </c>
      <c r="F413" s="298" t="s">
        <v>1519</v>
      </c>
      <c r="G413" s="298" t="s">
        <v>224</v>
      </c>
      <c r="H413" s="298" t="s">
        <v>1520</v>
      </c>
      <c r="I413" s="298" t="s">
        <v>227</v>
      </c>
      <c r="J413" s="200" t="s">
        <v>228</v>
      </c>
      <c r="K413" s="468">
        <f>+'[1]CONSOLIDADO'!$AK$186</f>
        <v>0.025840000000000002</v>
      </c>
      <c r="L413" s="126" t="s">
        <v>628</v>
      </c>
      <c r="M413" s="47">
        <v>0.03</v>
      </c>
      <c r="N413" s="48">
        <v>4</v>
      </c>
      <c r="O413" s="7" t="s">
        <v>227</v>
      </c>
      <c r="P413" s="48" t="s">
        <v>1574</v>
      </c>
      <c r="Q413" s="14"/>
      <c r="R413" s="14"/>
      <c r="S413" s="14"/>
      <c r="T413" s="14"/>
      <c r="U413" s="18">
        <v>400000000</v>
      </c>
      <c r="V413" s="14"/>
      <c r="W413" s="14"/>
      <c r="X413" s="14"/>
      <c r="Y413" s="14"/>
      <c r="Z413" s="14"/>
      <c r="AA413" s="18">
        <v>400000000</v>
      </c>
      <c r="AB413" s="34" t="s">
        <v>622</v>
      </c>
      <c r="AC413" s="234"/>
    </row>
    <row r="414" spans="1:29" ht="56.25">
      <c r="A414" s="287"/>
      <c r="B414" s="287"/>
      <c r="C414" s="177"/>
      <c r="D414" s="177"/>
      <c r="E414" s="177"/>
      <c r="F414" s="177"/>
      <c r="G414" s="177"/>
      <c r="H414" s="177"/>
      <c r="I414" s="299" t="s">
        <v>229</v>
      </c>
      <c r="J414" s="253" t="s">
        <v>230</v>
      </c>
      <c r="K414" s="468">
        <f>+'[1]CONSOLIDADO'!$AK$187</f>
        <v>0.0168</v>
      </c>
      <c r="L414" s="253" t="s">
        <v>629</v>
      </c>
      <c r="M414" s="304">
        <v>0.02</v>
      </c>
      <c r="N414" s="304">
        <v>3</v>
      </c>
      <c r="O414" s="7" t="s">
        <v>229</v>
      </c>
      <c r="P414" s="48" t="s">
        <v>1575</v>
      </c>
      <c r="Q414" s="274"/>
      <c r="R414" s="274"/>
      <c r="S414" s="274"/>
      <c r="T414" s="274"/>
      <c r="U414" s="102">
        <v>200000000</v>
      </c>
      <c r="V414" s="274"/>
      <c r="W414" s="274"/>
      <c r="X414" s="274"/>
      <c r="Y414" s="274"/>
      <c r="Z414" s="274"/>
      <c r="AA414" s="102">
        <v>200000000</v>
      </c>
      <c r="AB414" s="34" t="s">
        <v>622</v>
      </c>
      <c r="AC414" s="234"/>
    </row>
    <row r="415" spans="1:29" ht="56.25">
      <c r="A415" s="287"/>
      <c r="B415" s="287"/>
      <c r="C415" s="177"/>
      <c r="D415" s="177"/>
      <c r="E415" s="177"/>
      <c r="F415" s="177"/>
      <c r="G415" s="179"/>
      <c r="H415" s="179"/>
      <c r="I415" s="443" t="s">
        <v>231</v>
      </c>
      <c r="J415" s="254"/>
      <c r="K415" s="254"/>
      <c r="L415" s="254"/>
      <c r="M415" s="254"/>
      <c r="N415" s="254"/>
      <c r="O415" s="7" t="s">
        <v>1576</v>
      </c>
      <c r="P415" s="21" t="s">
        <v>1577</v>
      </c>
      <c r="Q415" s="21"/>
      <c r="R415" s="21"/>
      <c r="S415" s="21"/>
      <c r="T415" s="21"/>
      <c r="U415" s="18">
        <v>40000000</v>
      </c>
      <c r="V415" s="21"/>
      <c r="W415" s="21"/>
      <c r="X415" s="21"/>
      <c r="Y415" s="21"/>
      <c r="Z415" s="21"/>
      <c r="AA415" s="18">
        <v>40000000</v>
      </c>
      <c r="AB415" s="34" t="s">
        <v>622</v>
      </c>
      <c r="AC415" s="234"/>
    </row>
    <row r="416" spans="1:29" ht="112.5">
      <c r="A416" s="287"/>
      <c r="B416" s="287"/>
      <c r="C416" s="177"/>
      <c r="D416" s="177"/>
      <c r="E416" s="177"/>
      <c r="F416" s="177"/>
      <c r="G416" s="223" t="s">
        <v>232</v>
      </c>
      <c r="H416" s="223" t="s">
        <v>1521</v>
      </c>
      <c r="I416" s="443" t="s">
        <v>233</v>
      </c>
      <c r="J416" s="223" t="s">
        <v>234</v>
      </c>
      <c r="K416" s="468">
        <f>+'[1]CONSOLIDADO'!$AK$189</f>
        <v>0.03530769230769231</v>
      </c>
      <c r="L416" s="223" t="s">
        <v>631</v>
      </c>
      <c r="M416" s="304">
        <v>100</v>
      </c>
      <c r="N416" s="304">
        <v>19</v>
      </c>
      <c r="O416" s="9" t="s">
        <v>630</v>
      </c>
      <c r="P416" s="21" t="s">
        <v>1578</v>
      </c>
      <c r="Q416" s="21"/>
      <c r="R416" s="21"/>
      <c r="S416" s="21"/>
      <c r="T416" s="21"/>
      <c r="U416" s="18">
        <v>332000000</v>
      </c>
      <c r="V416" s="21"/>
      <c r="W416" s="21"/>
      <c r="X416" s="21"/>
      <c r="Y416" s="21"/>
      <c r="Z416" s="21"/>
      <c r="AA416" s="18">
        <v>332000000</v>
      </c>
      <c r="AB416" s="34" t="s">
        <v>622</v>
      </c>
      <c r="AC416" s="234"/>
    </row>
    <row r="417" spans="1:29" ht="67.5">
      <c r="A417" s="287"/>
      <c r="B417" s="287"/>
      <c r="C417" s="177"/>
      <c r="D417" s="177"/>
      <c r="E417" s="177"/>
      <c r="F417" s="177"/>
      <c r="G417" s="224"/>
      <c r="H417" s="224"/>
      <c r="I417" s="443" t="s">
        <v>235</v>
      </c>
      <c r="J417" s="224"/>
      <c r="K417" s="224"/>
      <c r="L417" s="224"/>
      <c r="M417" s="224"/>
      <c r="N417" s="224"/>
      <c r="O417" s="9" t="s">
        <v>632</v>
      </c>
      <c r="P417" s="21" t="s">
        <v>1579</v>
      </c>
      <c r="Q417" s="21"/>
      <c r="R417" s="21"/>
      <c r="S417" s="21"/>
      <c r="T417" s="21"/>
      <c r="U417" s="18">
        <v>717185933.5</v>
      </c>
      <c r="V417" s="21"/>
      <c r="W417" s="21"/>
      <c r="X417" s="21"/>
      <c r="Y417" s="21"/>
      <c r="Z417" s="21"/>
      <c r="AA417" s="18">
        <v>717185933.5</v>
      </c>
      <c r="AB417" s="34" t="s">
        <v>622</v>
      </c>
      <c r="AC417" s="234"/>
    </row>
    <row r="418" spans="1:29" ht="303.75">
      <c r="A418" s="287"/>
      <c r="B418" s="287"/>
      <c r="C418" s="177"/>
      <c r="D418" s="177"/>
      <c r="E418" s="177"/>
      <c r="F418" s="177"/>
      <c r="G418" s="224"/>
      <c r="H418" s="224"/>
      <c r="I418" s="443" t="s">
        <v>236</v>
      </c>
      <c r="J418" s="224"/>
      <c r="K418" s="224"/>
      <c r="L418" s="224"/>
      <c r="M418" s="224"/>
      <c r="N418" s="224"/>
      <c r="O418" s="9" t="s">
        <v>633</v>
      </c>
      <c r="P418" s="21" t="s">
        <v>1580</v>
      </c>
      <c r="Q418" s="21"/>
      <c r="R418" s="21"/>
      <c r="S418" s="21"/>
      <c r="T418" s="21"/>
      <c r="U418" s="18">
        <v>600000000</v>
      </c>
      <c r="V418" s="21"/>
      <c r="W418" s="21"/>
      <c r="X418" s="21"/>
      <c r="Y418" s="21"/>
      <c r="Z418" s="21"/>
      <c r="AA418" s="18">
        <v>600000000</v>
      </c>
      <c r="AB418" s="34" t="s">
        <v>622</v>
      </c>
      <c r="AC418" s="234"/>
    </row>
    <row r="419" spans="1:29" ht="180">
      <c r="A419" s="287"/>
      <c r="B419" s="287"/>
      <c r="C419" s="177"/>
      <c r="D419" s="177"/>
      <c r="E419" s="177"/>
      <c r="F419" s="177"/>
      <c r="G419" s="224"/>
      <c r="H419" s="224"/>
      <c r="I419" s="443" t="s">
        <v>237</v>
      </c>
      <c r="J419" s="224"/>
      <c r="K419" s="224"/>
      <c r="L419" s="224"/>
      <c r="M419" s="224"/>
      <c r="N419" s="224"/>
      <c r="O419" s="9" t="s">
        <v>634</v>
      </c>
      <c r="P419" s="21" t="s">
        <v>1581</v>
      </c>
      <c r="Q419" s="21"/>
      <c r="R419" s="18">
        <v>215000000</v>
      </c>
      <c r="S419" s="21"/>
      <c r="T419" s="21"/>
      <c r="U419" s="18">
        <v>215000000</v>
      </c>
      <c r="V419" s="21"/>
      <c r="W419" s="21"/>
      <c r="X419" s="21"/>
      <c r="Y419" s="21"/>
      <c r="Z419" s="21"/>
      <c r="AA419" s="18">
        <v>215000000</v>
      </c>
      <c r="AB419" s="34" t="s">
        <v>622</v>
      </c>
      <c r="AC419" s="234"/>
    </row>
    <row r="420" spans="1:29" ht="78.75">
      <c r="A420" s="287"/>
      <c r="B420" s="287"/>
      <c r="C420" s="177"/>
      <c r="D420" s="177"/>
      <c r="E420" s="177"/>
      <c r="F420" s="177"/>
      <c r="G420" s="224"/>
      <c r="H420" s="224"/>
      <c r="I420" s="443" t="s">
        <v>238</v>
      </c>
      <c r="J420" s="224"/>
      <c r="K420" s="224"/>
      <c r="L420" s="224"/>
      <c r="M420" s="224"/>
      <c r="N420" s="224"/>
      <c r="O420" s="9" t="s">
        <v>635</v>
      </c>
      <c r="P420" s="21" t="s">
        <v>1578</v>
      </c>
      <c r="Q420" s="21"/>
      <c r="R420" s="21"/>
      <c r="S420" s="301">
        <v>185000000</v>
      </c>
      <c r="T420" s="21"/>
      <c r="U420" s="301">
        <v>215000000</v>
      </c>
      <c r="V420" s="21"/>
      <c r="W420" s="21"/>
      <c r="X420" s="21"/>
      <c r="Y420" s="21"/>
      <c r="Z420" s="301">
        <v>480900000</v>
      </c>
      <c r="AA420" s="18">
        <v>880900000</v>
      </c>
      <c r="AB420" s="34" t="s">
        <v>622</v>
      </c>
      <c r="AC420" s="234"/>
    </row>
    <row r="421" spans="1:29" ht="67.5">
      <c r="A421" s="287"/>
      <c r="B421" s="287"/>
      <c r="C421" s="177"/>
      <c r="D421" s="177"/>
      <c r="E421" s="177"/>
      <c r="F421" s="177"/>
      <c r="G421" s="224"/>
      <c r="H421" s="224"/>
      <c r="I421" s="443" t="s">
        <v>239</v>
      </c>
      <c r="J421" s="224"/>
      <c r="K421" s="224"/>
      <c r="L421" s="224"/>
      <c r="M421" s="224"/>
      <c r="N421" s="224"/>
      <c r="O421" s="9" t="s">
        <v>636</v>
      </c>
      <c r="P421" s="21" t="s">
        <v>1578</v>
      </c>
      <c r="Q421" s="21"/>
      <c r="R421" s="499">
        <v>19601487.72</v>
      </c>
      <c r="S421" s="301">
        <v>231893937.9125</v>
      </c>
      <c r="T421" s="21"/>
      <c r="U421" s="301">
        <f>99691062.1-40000000</f>
        <v>59691062.099999994</v>
      </c>
      <c r="V421" s="21"/>
      <c r="W421" s="21"/>
      <c r="X421" s="21"/>
      <c r="Y421" s="21"/>
      <c r="Z421" s="21"/>
      <c r="AA421" s="18">
        <v>311186487.72999966</v>
      </c>
      <c r="AB421" s="34" t="s">
        <v>622</v>
      </c>
      <c r="AC421" s="234"/>
    </row>
    <row r="422" spans="1:29" ht="101.25">
      <c r="A422" s="287"/>
      <c r="B422" s="287"/>
      <c r="C422" s="177"/>
      <c r="D422" s="177"/>
      <c r="E422" s="177"/>
      <c r="F422" s="177"/>
      <c r="G422" s="224"/>
      <c r="H422" s="224"/>
      <c r="I422" s="443" t="s">
        <v>240</v>
      </c>
      <c r="J422" s="224"/>
      <c r="K422" s="224"/>
      <c r="L422" s="224"/>
      <c r="M422" s="224"/>
      <c r="N422" s="224"/>
      <c r="O422" s="9" t="s">
        <v>637</v>
      </c>
      <c r="P422" s="21" t="s">
        <v>1578</v>
      </c>
      <c r="Q422" s="21"/>
      <c r="R422" s="301">
        <v>12831019</v>
      </c>
      <c r="S422" s="21"/>
      <c r="T422" s="21"/>
      <c r="U422" s="301">
        <v>50993981</v>
      </c>
      <c r="V422" s="21"/>
      <c r="W422" s="21"/>
      <c r="X422" s="21"/>
      <c r="Y422" s="21"/>
      <c r="Z422" s="21"/>
      <c r="AA422" s="18">
        <v>63825000</v>
      </c>
      <c r="AB422" s="34" t="s">
        <v>622</v>
      </c>
      <c r="AC422" s="234"/>
    </row>
    <row r="423" spans="1:29" ht="135">
      <c r="A423" s="287"/>
      <c r="B423" s="287"/>
      <c r="C423" s="177"/>
      <c r="D423" s="177"/>
      <c r="E423" s="177"/>
      <c r="F423" s="177"/>
      <c r="G423" s="224"/>
      <c r="H423" s="224"/>
      <c r="I423" s="443" t="s">
        <v>241</v>
      </c>
      <c r="J423" s="224"/>
      <c r="K423" s="224"/>
      <c r="L423" s="224"/>
      <c r="M423" s="224"/>
      <c r="N423" s="224"/>
      <c r="O423" s="9" t="s">
        <v>638</v>
      </c>
      <c r="P423" s="21" t="s">
        <v>1582</v>
      </c>
      <c r="Q423" s="21"/>
      <c r="R423" s="21"/>
      <c r="S423" s="21"/>
      <c r="T423" s="21"/>
      <c r="U423" s="18">
        <v>90000000</v>
      </c>
      <c r="V423" s="21"/>
      <c r="W423" s="21"/>
      <c r="X423" s="21"/>
      <c r="Y423" s="21"/>
      <c r="Z423" s="21"/>
      <c r="AA423" s="18">
        <v>90000000</v>
      </c>
      <c r="AB423" s="34" t="s">
        <v>622</v>
      </c>
      <c r="AC423" s="234"/>
    </row>
    <row r="424" spans="1:29" ht="56.25">
      <c r="A424" s="287"/>
      <c r="B424" s="287"/>
      <c r="C424" s="177"/>
      <c r="D424" s="177"/>
      <c r="E424" s="177"/>
      <c r="F424" s="177"/>
      <c r="G424" s="224"/>
      <c r="H424" s="224"/>
      <c r="I424" s="443" t="s">
        <v>943</v>
      </c>
      <c r="J424" s="224"/>
      <c r="K424" s="224"/>
      <c r="L424" s="224"/>
      <c r="M424" s="224"/>
      <c r="N424" s="224"/>
      <c r="O424" s="9" t="s">
        <v>1583</v>
      </c>
      <c r="P424" s="21" t="s">
        <v>1584</v>
      </c>
      <c r="Q424" s="21"/>
      <c r="R424" s="21"/>
      <c r="S424" s="21"/>
      <c r="T424" s="21"/>
      <c r="U424" s="21"/>
      <c r="V424" s="21"/>
      <c r="W424" s="21"/>
      <c r="X424" s="21"/>
      <c r="Y424" s="21"/>
      <c r="Z424" s="21"/>
      <c r="AA424" s="18">
        <v>322774116.77</v>
      </c>
      <c r="AB424" s="34" t="s">
        <v>622</v>
      </c>
      <c r="AC424" s="234"/>
    </row>
    <row r="425" spans="1:29" ht="67.5">
      <c r="A425" s="287"/>
      <c r="B425" s="287"/>
      <c r="C425" s="177"/>
      <c r="D425" s="177"/>
      <c r="E425" s="177"/>
      <c r="F425" s="177"/>
      <c r="G425" s="224"/>
      <c r="H425" s="224"/>
      <c r="I425" s="443" t="s">
        <v>944</v>
      </c>
      <c r="J425" s="224"/>
      <c r="K425" s="224"/>
      <c r="L425" s="224"/>
      <c r="M425" s="224"/>
      <c r="N425" s="224"/>
      <c r="O425" s="9" t="s">
        <v>1139</v>
      </c>
      <c r="P425" s="21" t="s">
        <v>1585</v>
      </c>
      <c r="Q425" s="21"/>
      <c r="R425" s="21"/>
      <c r="S425" s="21"/>
      <c r="T425" s="21"/>
      <c r="U425" s="18">
        <v>1155628014.97</v>
      </c>
      <c r="V425" s="21"/>
      <c r="W425" s="21"/>
      <c r="X425" s="21"/>
      <c r="Y425" s="21"/>
      <c r="Z425" s="21"/>
      <c r="AA425" s="18">
        <v>1155628014.97</v>
      </c>
      <c r="AB425" s="34" t="s">
        <v>622</v>
      </c>
      <c r="AC425" s="234"/>
    </row>
    <row r="426" spans="1:29" ht="67.5">
      <c r="A426" s="287"/>
      <c r="B426" s="287"/>
      <c r="C426" s="177"/>
      <c r="D426" s="177"/>
      <c r="E426" s="177"/>
      <c r="F426" s="177"/>
      <c r="G426" s="224"/>
      <c r="H426" s="224"/>
      <c r="I426" s="443" t="s">
        <v>945</v>
      </c>
      <c r="J426" s="224"/>
      <c r="K426" s="224"/>
      <c r="L426" s="224"/>
      <c r="M426" s="224"/>
      <c r="N426" s="224"/>
      <c r="O426" s="9" t="s">
        <v>1140</v>
      </c>
      <c r="P426" s="21" t="s">
        <v>1585</v>
      </c>
      <c r="Q426" s="21"/>
      <c r="R426" s="21"/>
      <c r="S426" s="21"/>
      <c r="T426" s="21"/>
      <c r="U426" s="18">
        <v>860602957.55</v>
      </c>
      <c r="V426" s="21"/>
      <c r="W426" s="21"/>
      <c r="X426" s="21"/>
      <c r="Y426" s="21"/>
      <c r="Z426" s="21"/>
      <c r="AA426" s="18">
        <v>860602957.55</v>
      </c>
      <c r="AB426" s="34" t="s">
        <v>622</v>
      </c>
      <c r="AC426" s="234"/>
    </row>
    <row r="427" spans="1:29" ht="90">
      <c r="A427" s="287"/>
      <c r="B427" s="287"/>
      <c r="C427" s="177"/>
      <c r="D427" s="177"/>
      <c r="E427" s="177"/>
      <c r="F427" s="177"/>
      <c r="G427" s="224"/>
      <c r="H427" s="224"/>
      <c r="I427" s="443" t="s">
        <v>986</v>
      </c>
      <c r="J427" s="225"/>
      <c r="K427" s="225"/>
      <c r="L427" s="225"/>
      <c r="M427" s="225"/>
      <c r="N427" s="225"/>
      <c r="O427" s="9" t="s">
        <v>1141</v>
      </c>
      <c r="P427" s="21" t="s">
        <v>1585</v>
      </c>
      <c r="Q427" s="21"/>
      <c r="R427" s="21"/>
      <c r="S427" s="21"/>
      <c r="T427" s="21"/>
      <c r="U427" s="18">
        <v>534646857.52</v>
      </c>
      <c r="V427" s="21"/>
      <c r="W427" s="21"/>
      <c r="X427" s="21"/>
      <c r="Y427" s="21"/>
      <c r="Z427" s="21"/>
      <c r="AA427" s="18">
        <v>534646857.52</v>
      </c>
      <c r="AB427" s="34" t="s">
        <v>622</v>
      </c>
      <c r="AC427" s="234"/>
    </row>
    <row r="428" spans="1:29" ht="56.25">
      <c r="A428" s="287"/>
      <c r="B428" s="287"/>
      <c r="C428" s="177"/>
      <c r="D428" s="177"/>
      <c r="E428" s="177"/>
      <c r="F428" s="177"/>
      <c r="G428" s="224"/>
      <c r="H428" s="224"/>
      <c r="I428" s="443" t="s">
        <v>242</v>
      </c>
      <c r="J428" s="223" t="s">
        <v>243</v>
      </c>
      <c r="K428" s="482">
        <f>+'[1]CONSOLIDADO'!$AK$191</f>
        <v>0.02107692307692308</v>
      </c>
      <c r="L428" s="223" t="s">
        <v>631</v>
      </c>
      <c r="M428" s="336">
        <v>74</v>
      </c>
      <c r="N428" s="336">
        <v>19</v>
      </c>
      <c r="O428" s="9" t="s">
        <v>639</v>
      </c>
      <c r="P428" s="21" t="s">
        <v>1586</v>
      </c>
      <c r="Q428" s="21"/>
      <c r="R428" s="21"/>
      <c r="S428" s="21"/>
      <c r="T428" s="21"/>
      <c r="U428" s="18">
        <v>1500000000</v>
      </c>
      <c r="V428" s="21"/>
      <c r="W428" s="21"/>
      <c r="X428" s="21"/>
      <c r="Y428" s="21"/>
      <c r="Z428" s="21"/>
      <c r="AA428" s="18">
        <v>1500000000</v>
      </c>
      <c r="AB428" s="34" t="s">
        <v>622</v>
      </c>
      <c r="AC428" s="234"/>
    </row>
    <row r="429" spans="1:29" ht="56.25">
      <c r="A429" s="287"/>
      <c r="B429" s="287"/>
      <c r="C429" s="177"/>
      <c r="D429" s="177"/>
      <c r="E429" s="177"/>
      <c r="F429" s="177"/>
      <c r="G429" s="224"/>
      <c r="H429" s="224"/>
      <c r="I429" s="443" t="s">
        <v>244</v>
      </c>
      <c r="J429" s="224"/>
      <c r="K429" s="224"/>
      <c r="L429" s="224"/>
      <c r="M429" s="337"/>
      <c r="N429" s="337"/>
      <c r="O429" s="51" t="s">
        <v>640</v>
      </c>
      <c r="P429" s="21" t="s">
        <v>1587</v>
      </c>
      <c r="Q429" s="21"/>
      <c r="R429" s="21"/>
      <c r="S429" s="21"/>
      <c r="T429" s="21"/>
      <c r="U429" s="18">
        <v>700570000</v>
      </c>
      <c r="V429" s="21"/>
      <c r="W429" s="21"/>
      <c r="X429" s="21"/>
      <c r="Y429" s="21"/>
      <c r="Z429" s="21"/>
      <c r="AA429" s="18">
        <v>700570000</v>
      </c>
      <c r="AB429" s="34" t="s">
        <v>622</v>
      </c>
      <c r="AC429" s="234"/>
    </row>
    <row r="430" spans="1:29" ht="78.75">
      <c r="A430" s="287"/>
      <c r="B430" s="287"/>
      <c r="C430" s="177"/>
      <c r="D430" s="177"/>
      <c r="E430" s="177"/>
      <c r="F430" s="177"/>
      <c r="G430" s="224"/>
      <c r="H430" s="224"/>
      <c r="I430" s="443" t="s">
        <v>245</v>
      </c>
      <c r="J430" s="225"/>
      <c r="K430" s="225"/>
      <c r="L430" s="225"/>
      <c r="M430" s="338"/>
      <c r="N430" s="338"/>
      <c r="O430" s="9" t="s">
        <v>641</v>
      </c>
      <c r="P430" s="21" t="s">
        <v>1587</v>
      </c>
      <c r="Q430" s="21"/>
      <c r="R430" s="21"/>
      <c r="S430" s="21"/>
      <c r="T430" s="21"/>
      <c r="U430" s="18">
        <v>299430000</v>
      </c>
      <c r="V430" s="21"/>
      <c r="W430" s="21"/>
      <c r="X430" s="21"/>
      <c r="Y430" s="21"/>
      <c r="Z430" s="21"/>
      <c r="AA430" s="18">
        <v>299430000</v>
      </c>
      <c r="AB430" s="34" t="s">
        <v>622</v>
      </c>
      <c r="AC430" s="234"/>
    </row>
    <row r="431" spans="1:29" ht="67.5">
      <c r="A431" s="287"/>
      <c r="B431" s="287"/>
      <c r="C431" s="177"/>
      <c r="D431" s="177"/>
      <c r="E431" s="177"/>
      <c r="F431" s="177"/>
      <c r="G431" s="224"/>
      <c r="H431" s="224"/>
      <c r="I431" s="443" t="s">
        <v>246</v>
      </c>
      <c r="J431" s="223" t="s">
        <v>247</v>
      </c>
      <c r="K431" s="482">
        <f>+'[1]CONSOLIDADO'!$AK$194</f>
        <v>0.015538461538461541</v>
      </c>
      <c r="L431" s="223" t="s">
        <v>626</v>
      </c>
      <c r="M431" s="336">
        <v>35000</v>
      </c>
      <c r="N431" s="336">
        <v>10542</v>
      </c>
      <c r="O431" s="9" t="s">
        <v>642</v>
      </c>
      <c r="P431" s="276" t="s">
        <v>1588</v>
      </c>
      <c r="Q431" s="276"/>
      <c r="R431" s="276"/>
      <c r="S431" s="276"/>
      <c r="T431" s="276"/>
      <c r="U431" s="301">
        <v>1000000000</v>
      </c>
      <c r="V431" s="276"/>
      <c r="W431" s="276"/>
      <c r="X431" s="301">
        <v>844858957</v>
      </c>
      <c r="Y431" s="276"/>
      <c r="Z431" s="276"/>
      <c r="AA431" s="18">
        <v>1844858957</v>
      </c>
      <c r="AB431" s="34" t="s">
        <v>622</v>
      </c>
      <c r="AC431" s="234"/>
    </row>
    <row r="432" spans="1:29" ht="67.5">
      <c r="A432" s="287"/>
      <c r="B432" s="287"/>
      <c r="C432" s="177"/>
      <c r="D432" s="177"/>
      <c r="E432" s="177"/>
      <c r="F432" s="177"/>
      <c r="G432" s="224"/>
      <c r="H432" s="224"/>
      <c r="I432" s="223" t="s">
        <v>869</v>
      </c>
      <c r="J432" s="225"/>
      <c r="K432" s="225"/>
      <c r="L432" s="225"/>
      <c r="M432" s="338"/>
      <c r="N432" s="338"/>
      <c r="O432" s="9" t="s">
        <v>642</v>
      </c>
      <c r="P432" s="276" t="s">
        <v>1588</v>
      </c>
      <c r="Q432" s="276"/>
      <c r="R432" s="276"/>
      <c r="S432" s="276"/>
      <c r="T432" s="276"/>
      <c r="U432" s="18">
        <v>8879500000</v>
      </c>
      <c r="V432" s="276"/>
      <c r="W432" s="276"/>
      <c r="X432" s="276"/>
      <c r="Y432" s="276"/>
      <c r="Z432" s="276"/>
      <c r="AA432" s="18">
        <v>8879500000</v>
      </c>
      <c r="AB432" s="34" t="s">
        <v>622</v>
      </c>
      <c r="AC432" s="234"/>
    </row>
    <row r="433" spans="1:29" ht="33.75">
      <c r="A433" s="287"/>
      <c r="B433" s="287"/>
      <c r="C433" s="177"/>
      <c r="D433" s="177"/>
      <c r="E433" s="177"/>
      <c r="F433" s="177"/>
      <c r="G433" s="224"/>
      <c r="H433" s="224"/>
      <c r="I433" s="223" t="s">
        <v>870</v>
      </c>
      <c r="J433" s="223" t="s">
        <v>868</v>
      </c>
      <c r="K433" s="482">
        <f>+'[1]CONSOLIDADO'!$AK$195</f>
        <v>0.015</v>
      </c>
      <c r="L433" s="482" t="s">
        <v>626</v>
      </c>
      <c r="M433" s="336">
        <v>5231</v>
      </c>
      <c r="N433" s="336">
        <v>881</v>
      </c>
      <c r="O433" s="9" t="s">
        <v>1122</v>
      </c>
      <c r="P433" s="276" t="s">
        <v>1589</v>
      </c>
      <c r="Q433" s="276"/>
      <c r="R433" s="276"/>
      <c r="S433" s="276"/>
      <c r="T433" s="276"/>
      <c r="U433" s="18">
        <v>4498835000</v>
      </c>
      <c r="V433" s="276"/>
      <c r="W433" s="276"/>
      <c r="X433" s="276"/>
      <c r="Y433" s="276"/>
      <c r="Z433" s="276"/>
      <c r="AA433" s="18">
        <v>4498835000</v>
      </c>
      <c r="AB433" s="34" t="s">
        <v>622</v>
      </c>
      <c r="AC433" s="234"/>
    </row>
    <row r="434" spans="1:29" ht="45">
      <c r="A434" s="287"/>
      <c r="B434" s="287"/>
      <c r="C434" s="177"/>
      <c r="D434" s="177"/>
      <c r="E434" s="177"/>
      <c r="F434" s="177"/>
      <c r="G434" s="224"/>
      <c r="H434" s="224"/>
      <c r="I434" s="223" t="s">
        <v>867</v>
      </c>
      <c r="J434" s="224"/>
      <c r="K434" s="224"/>
      <c r="L434" s="224"/>
      <c r="M434" s="224"/>
      <c r="N434" s="224"/>
      <c r="O434" s="9" t="s">
        <v>1123</v>
      </c>
      <c r="P434" s="21" t="s">
        <v>1590</v>
      </c>
      <c r="Q434" s="21"/>
      <c r="R434" s="21"/>
      <c r="S434" s="21"/>
      <c r="T434" s="21"/>
      <c r="U434" s="301">
        <v>3500000000</v>
      </c>
      <c r="V434" s="21"/>
      <c r="W434" s="21"/>
      <c r="X434" s="21"/>
      <c r="Y434" s="21"/>
      <c r="Z434" s="21"/>
      <c r="AA434" s="18">
        <v>3500000000</v>
      </c>
      <c r="AB434" s="34" t="s">
        <v>622</v>
      </c>
      <c r="AC434" s="234"/>
    </row>
    <row r="435" spans="1:29" ht="90">
      <c r="A435" s="287"/>
      <c r="B435" s="287"/>
      <c r="C435" s="177"/>
      <c r="D435" s="177"/>
      <c r="E435" s="177"/>
      <c r="F435" s="177"/>
      <c r="G435" s="224"/>
      <c r="H435" s="224"/>
      <c r="I435" s="443" t="s">
        <v>592</v>
      </c>
      <c r="J435" s="225"/>
      <c r="K435" s="225"/>
      <c r="L435" s="225"/>
      <c r="M435" s="225"/>
      <c r="N435" s="225"/>
      <c r="O435" s="47" t="s">
        <v>674</v>
      </c>
      <c r="P435" s="265" t="s">
        <v>1591</v>
      </c>
      <c r="Q435" s="265"/>
      <c r="R435" s="265"/>
      <c r="S435" s="265"/>
      <c r="T435" s="265"/>
      <c r="U435" s="203">
        <v>2234200</v>
      </c>
      <c r="V435" s="265"/>
      <c r="W435" s="265"/>
      <c r="X435" s="265"/>
      <c r="Y435" s="265"/>
      <c r="Z435" s="265"/>
      <c r="AA435" s="203">
        <v>2234200</v>
      </c>
      <c r="AB435" s="34" t="s">
        <v>622</v>
      </c>
      <c r="AC435" s="234"/>
    </row>
    <row r="436" spans="1:29" ht="56.25">
      <c r="A436" s="287"/>
      <c r="B436" s="287"/>
      <c r="C436" s="177"/>
      <c r="D436" s="177"/>
      <c r="E436" s="177"/>
      <c r="F436" s="177"/>
      <c r="G436" s="225"/>
      <c r="H436" s="224"/>
      <c r="I436" s="223" t="s">
        <v>248</v>
      </c>
      <c r="J436" s="221" t="s">
        <v>249</v>
      </c>
      <c r="K436" s="482">
        <f>+'[1]CONSOLIDADO'!$AK$198</f>
        <v>0.005538461538461538</v>
      </c>
      <c r="L436" s="221" t="s">
        <v>643</v>
      </c>
      <c r="M436" s="21">
        <v>560</v>
      </c>
      <c r="N436" s="21">
        <v>1231</v>
      </c>
      <c r="O436" s="9" t="s">
        <v>1124</v>
      </c>
      <c r="P436" s="21" t="s">
        <v>1592</v>
      </c>
      <c r="Q436" s="21"/>
      <c r="R436" s="21"/>
      <c r="S436" s="21"/>
      <c r="T436" s="21"/>
      <c r="U436" s="18">
        <v>800000000</v>
      </c>
      <c r="V436" s="21"/>
      <c r="W436" s="21"/>
      <c r="X436" s="21"/>
      <c r="Y436" s="21"/>
      <c r="Z436" s="21"/>
      <c r="AA436" s="18">
        <v>800000000</v>
      </c>
      <c r="AB436" s="34" t="s">
        <v>622</v>
      </c>
      <c r="AC436" s="234"/>
    </row>
    <row r="437" spans="1:29" ht="45">
      <c r="A437" s="287"/>
      <c r="B437" s="287"/>
      <c r="C437" s="177"/>
      <c r="D437" s="177"/>
      <c r="E437" s="177"/>
      <c r="F437" s="177"/>
      <c r="G437" s="223" t="s">
        <v>250</v>
      </c>
      <c r="H437" s="223" t="s">
        <v>1522</v>
      </c>
      <c r="I437" s="443" t="s">
        <v>251</v>
      </c>
      <c r="J437" s="221" t="s">
        <v>252</v>
      </c>
      <c r="K437" s="482">
        <f>+'[1]CONSOLIDADO'!$AK$201</f>
        <v>0.013200000000000002</v>
      </c>
      <c r="L437" s="221" t="s">
        <v>644</v>
      </c>
      <c r="M437" s="270">
        <v>0</v>
      </c>
      <c r="N437" s="270">
        <v>1</v>
      </c>
      <c r="O437" s="9" t="s">
        <v>645</v>
      </c>
      <c r="P437" s="21" t="s">
        <v>1593</v>
      </c>
      <c r="Q437" s="21"/>
      <c r="R437" s="21"/>
      <c r="S437" s="21"/>
      <c r="T437" s="21"/>
      <c r="U437" s="18">
        <v>400000000</v>
      </c>
      <c r="V437" s="21"/>
      <c r="W437" s="21"/>
      <c r="X437" s="21"/>
      <c r="Y437" s="21"/>
      <c r="Z437" s="21"/>
      <c r="AA437" s="18">
        <v>400000000</v>
      </c>
      <c r="AB437" s="34" t="s">
        <v>622</v>
      </c>
      <c r="AC437" s="234"/>
    </row>
    <row r="438" spans="1:29" ht="56.25">
      <c r="A438" s="287"/>
      <c r="B438" s="287"/>
      <c r="C438" s="177"/>
      <c r="D438" s="177"/>
      <c r="E438" s="177"/>
      <c r="F438" s="177"/>
      <c r="G438" s="224"/>
      <c r="H438" s="224"/>
      <c r="I438" s="225" t="s">
        <v>253</v>
      </c>
      <c r="J438" s="221" t="s">
        <v>254</v>
      </c>
      <c r="K438" s="482">
        <f>+'[1]CONSOLIDADO'!$AK$204</f>
        <v>0.0016</v>
      </c>
      <c r="L438" s="221" t="s">
        <v>646</v>
      </c>
      <c r="M438" s="270">
        <v>0</v>
      </c>
      <c r="N438" s="270">
        <v>1</v>
      </c>
      <c r="O438" s="9" t="s">
        <v>1142</v>
      </c>
      <c r="P438" s="21" t="s">
        <v>1594</v>
      </c>
      <c r="Q438" s="21"/>
      <c r="R438" s="18">
        <v>150000000</v>
      </c>
      <c r="S438" s="21"/>
      <c r="T438" s="21"/>
      <c r="U438" s="21"/>
      <c r="V438" s="21"/>
      <c r="W438" s="21"/>
      <c r="X438" s="21"/>
      <c r="Y438" s="21"/>
      <c r="Z438" s="21"/>
      <c r="AA438" s="18">
        <v>150000000</v>
      </c>
      <c r="AB438" s="34" t="s">
        <v>622</v>
      </c>
      <c r="AC438" s="234"/>
    </row>
    <row r="439" spans="1:29" ht="56.25">
      <c r="A439" s="287"/>
      <c r="B439" s="287"/>
      <c r="C439" s="177"/>
      <c r="D439" s="177"/>
      <c r="E439" s="177"/>
      <c r="F439" s="177"/>
      <c r="G439" s="224"/>
      <c r="H439" s="224"/>
      <c r="I439" s="443" t="s">
        <v>255</v>
      </c>
      <c r="J439" s="223" t="s">
        <v>256</v>
      </c>
      <c r="K439" s="483">
        <f>+'[1]CONSOLIDADO'!$AK$207</f>
        <v>0.0016800000000000003</v>
      </c>
      <c r="L439" s="271" t="s">
        <v>647</v>
      </c>
      <c r="M439" s="270">
        <v>20</v>
      </c>
      <c r="N439" s="270">
        <v>266</v>
      </c>
      <c r="O439" s="9" t="s">
        <v>1125</v>
      </c>
      <c r="P439" s="21" t="s">
        <v>1595</v>
      </c>
      <c r="Q439" s="21"/>
      <c r="R439" s="21"/>
      <c r="S439" s="18">
        <v>205985135.8</v>
      </c>
      <c r="T439" s="21"/>
      <c r="U439" s="21"/>
      <c r="V439" s="21"/>
      <c r="W439" s="21"/>
      <c r="X439" s="21"/>
      <c r="Y439" s="21"/>
      <c r="Z439" s="21"/>
      <c r="AA439" s="18">
        <v>205985135.8</v>
      </c>
      <c r="AB439" s="34" t="s">
        <v>622</v>
      </c>
      <c r="AC439" s="234"/>
    </row>
    <row r="440" spans="1:29" ht="45">
      <c r="A440" s="287"/>
      <c r="B440" s="287"/>
      <c r="C440" s="177"/>
      <c r="D440" s="177"/>
      <c r="E440" s="177"/>
      <c r="F440" s="177"/>
      <c r="G440" s="224"/>
      <c r="H440" s="224"/>
      <c r="I440" s="223" t="s">
        <v>257</v>
      </c>
      <c r="J440" s="225"/>
      <c r="K440" s="225"/>
      <c r="L440" s="271" t="s">
        <v>647</v>
      </c>
      <c r="M440" s="270">
        <v>20</v>
      </c>
      <c r="N440" s="270">
        <v>266</v>
      </c>
      <c r="O440" s="9" t="s">
        <v>648</v>
      </c>
      <c r="P440" s="21" t="s">
        <v>1594</v>
      </c>
      <c r="Q440" s="265"/>
      <c r="R440" s="265"/>
      <c r="S440" s="203">
        <v>99178930.31</v>
      </c>
      <c r="T440" s="265"/>
      <c r="U440" s="265"/>
      <c r="V440" s="265"/>
      <c r="W440" s="265"/>
      <c r="X440" s="265"/>
      <c r="Y440" s="265"/>
      <c r="Z440" s="265"/>
      <c r="AA440" s="203">
        <v>99178930.31</v>
      </c>
      <c r="AB440" s="34" t="s">
        <v>622</v>
      </c>
      <c r="AC440" s="234"/>
    </row>
    <row r="441" spans="1:29" ht="101.25">
      <c r="A441" s="287"/>
      <c r="B441" s="287"/>
      <c r="C441" s="287"/>
      <c r="D441" s="287"/>
      <c r="E441" s="287"/>
      <c r="F441" s="287"/>
      <c r="G441" s="225"/>
      <c r="H441" s="224"/>
      <c r="I441" s="223" t="s">
        <v>987</v>
      </c>
      <c r="J441" s="219" t="s">
        <v>1137</v>
      </c>
      <c r="K441" s="482">
        <f>+'[1]CONSOLIDADO'!$AK$203</f>
        <v>0.010800000000000002</v>
      </c>
      <c r="L441" s="219" t="s">
        <v>1138</v>
      </c>
      <c r="M441" s="270">
        <v>0</v>
      </c>
      <c r="N441" s="270">
        <v>0</v>
      </c>
      <c r="O441" s="503" t="s">
        <v>1126</v>
      </c>
      <c r="P441" s="265" t="s">
        <v>1558</v>
      </c>
      <c r="Q441" s="265"/>
      <c r="R441" s="265"/>
      <c r="S441" s="265"/>
      <c r="T441" s="265"/>
      <c r="U441" s="203">
        <v>3097697200</v>
      </c>
      <c r="V441" s="265"/>
      <c r="W441" s="265"/>
      <c r="X441" s="265"/>
      <c r="Y441" s="265"/>
      <c r="Z441" s="265"/>
      <c r="AA441" s="203">
        <v>3097697200</v>
      </c>
      <c r="AB441" s="34" t="s">
        <v>622</v>
      </c>
      <c r="AC441" s="234"/>
    </row>
    <row r="442" spans="1:29" ht="101.25">
      <c r="A442" s="287"/>
      <c r="B442" s="287"/>
      <c r="C442" s="287"/>
      <c r="D442" s="287"/>
      <c r="E442" s="287"/>
      <c r="F442" s="287"/>
      <c r="G442" s="223" t="s">
        <v>562</v>
      </c>
      <c r="H442" s="223" t="s">
        <v>1523</v>
      </c>
      <c r="I442" s="443" t="s">
        <v>563</v>
      </c>
      <c r="J442" s="223" t="s">
        <v>564</v>
      </c>
      <c r="K442" s="482">
        <f>+'[1]CONSOLIDADO'!$AK$214</f>
        <v>0.0388</v>
      </c>
      <c r="L442" s="223" t="s">
        <v>649</v>
      </c>
      <c r="M442" s="334">
        <v>44</v>
      </c>
      <c r="N442" s="334">
        <v>46</v>
      </c>
      <c r="O442" s="9" t="s">
        <v>650</v>
      </c>
      <c r="P442" s="21" t="s">
        <v>1596</v>
      </c>
      <c r="Q442" s="21"/>
      <c r="R442" s="21"/>
      <c r="S442" s="21"/>
      <c r="T442" s="21"/>
      <c r="U442" s="18">
        <v>1267253882</v>
      </c>
      <c r="V442" s="21"/>
      <c r="W442" s="21"/>
      <c r="X442" s="21"/>
      <c r="Y442" s="21"/>
      <c r="Z442" s="21"/>
      <c r="AA442" s="18">
        <v>1267253882</v>
      </c>
      <c r="AB442" s="34" t="s">
        <v>622</v>
      </c>
      <c r="AC442" s="234"/>
    </row>
    <row r="443" spans="1:29" ht="78.75">
      <c r="A443" s="287"/>
      <c r="B443" s="287"/>
      <c r="C443" s="287"/>
      <c r="D443" s="287"/>
      <c r="E443" s="287"/>
      <c r="F443" s="287"/>
      <c r="G443" s="224"/>
      <c r="H443" s="224"/>
      <c r="I443" s="225" t="s">
        <v>947</v>
      </c>
      <c r="J443" s="225"/>
      <c r="K443" s="482"/>
      <c r="L443" s="225"/>
      <c r="M443" s="335"/>
      <c r="N443" s="335"/>
      <c r="O443" s="9" t="s">
        <v>1129</v>
      </c>
      <c r="P443" s="21" t="s">
        <v>1597</v>
      </c>
      <c r="Q443" s="21"/>
      <c r="R443" s="21"/>
      <c r="S443" s="21"/>
      <c r="T443" s="21"/>
      <c r="U443" s="18">
        <v>4682150822.61</v>
      </c>
      <c r="V443" s="21"/>
      <c r="W443" s="21"/>
      <c r="X443" s="21"/>
      <c r="Y443" s="21"/>
      <c r="Z443" s="21"/>
      <c r="AA443" s="18">
        <v>4682150822.61</v>
      </c>
      <c r="AB443" s="34" t="s">
        <v>622</v>
      </c>
      <c r="AC443" s="234"/>
    </row>
    <row r="444" spans="1:29" ht="67.5">
      <c r="A444" s="287"/>
      <c r="B444" s="287"/>
      <c r="C444" s="287"/>
      <c r="D444" s="287"/>
      <c r="E444" s="287"/>
      <c r="F444" s="287"/>
      <c r="G444" s="225"/>
      <c r="H444" s="225"/>
      <c r="I444" s="225" t="s">
        <v>946</v>
      </c>
      <c r="J444" s="220" t="s">
        <v>1130</v>
      </c>
      <c r="K444" s="482">
        <f>+'[1]CONSOLIDADO'!$AK$213</f>
        <v>0.012640000000000002</v>
      </c>
      <c r="L444" s="220" t="s">
        <v>1131</v>
      </c>
      <c r="M444" s="21">
        <v>0</v>
      </c>
      <c r="N444" s="21">
        <v>0</v>
      </c>
      <c r="O444" s="9" t="s">
        <v>1127</v>
      </c>
      <c r="P444" s="21" t="s">
        <v>1558</v>
      </c>
      <c r="Q444" s="21"/>
      <c r="R444" s="21"/>
      <c r="S444" s="21"/>
      <c r="T444" s="21"/>
      <c r="U444" s="18">
        <v>1139150000</v>
      </c>
      <c r="V444" s="21"/>
      <c r="W444" s="21"/>
      <c r="X444" s="21"/>
      <c r="Y444" s="21"/>
      <c r="Z444" s="21"/>
      <c r="AA444" s="18">
        <v>1139150000</v>
      </c>
      <c r="AB444" s="34" t="s">
        <v>622</v>
      </c>
      <c r="AC444" s="234"/>
    </row>
    <row r="445" spans="1:29" ht="67.5">
      <c r="A445" s="287"/>
      <c r="B445" s="287"/>
      <c r="C445" s="287"/>
      <c r="D445" s="287"/>
      <c r="E445" s="287"/>
      <c r="F445" s="287"/>
      <c r="G445" s="224" t="s">
        <v>565</v>
      </c>
      <c r="H445" s="224" t="s">
        <v>1524</v>
      </c>
      <c r="I445" s="225" t="s">
        <v>566</v>
      </c>
      <c r="J445" s="223" t="s">
        <v>567</v>
      </c>
      <c r="K445" s="482">
        <f>+'[1]CONSOLIDADO'!$AK$220</f>
        <v>0.1</v>
      </c>
      <c r="L445" s="223" t="s">
        <v>651</v>
      </c>
      <c r="M445" s="223" t="s">
        <v>1132</v>
      </c>
      <c r="N445" s="266">
        <v>16</v>
      </c>
      <c r="O445" s="129" t="s">
        <v>1128</v>
      </c>
      <c r="P445" s="266" t="s">
        <v>1598</v>
      </c>
      <c r="Q445" s="266"/>
      <c r="R445" s="266"/>
      <c r="S445" s="266"/>
      <c r="T445" s="204">
        <v>70000000</v>
      </c>
      <c r="U445" s="266"/>
      <c r="V445" s="266"/>
      <c r="W445" s="266"/>
      <c r="X445" s="266"/>
      <c r="Y445" s="266"/>
      <c r="Z445" s="266"/>
      <c r="AA445" s="204">
        <v>70000000</v>
      </c>
      <c r="AB445" s="34" t="s">
        <v>622</v>
      </c>
      <c r="AC445" s="234"/>
    </row>
    <row r="446" spans="1:29" ht="90">
      <c r="A446" s="287"/>
      <c r="B446" s="287"/>
      <c r="C446" s="177"/>
      <c r="D446" s="177"/>
      <c r="E446" s="177"/>
      <c r="F446" s="177"/>
      <c r="G446" s="224"/>
      <c r="H446" s="224"/>
      <c r="I446" s="443" t="s">
        <v>568</v>
      </c>
      <c r="J446" s="224"/>
      <c r="K446" s="224"/>
      <c r="L446" s="224"/>
      <c r="M446" s="224"/>
      <c r="N446" s="224"/>
      <c r="O446" s="47" t="s">
        <v>652</v>
      </c>
      <c r="P446" s="265" t="s">
        <v>1599</v>
      </c>
      <c r="Q446" s="265"/>
      <c r="R446" s="265"/>
      <c r="S446" s="265"/>
      <c r="T446" s="203">
        <v>80912400</v>
      </c>
      <c r="U446" s="265"/>
      <c r="V446" s="265"/>
      <c r="W446" s="265"/>
      <c r="X446" s="265"/>
      <c r="Y446" s="265"/>
      <c r="Z446" s="265"/>
      <c r="AA446" s="203">
        <v>80912400</v>
      </c>
      <c r="AB446" s="34" t="s">
        <v>622</v>
      </c>
      <c r="AC446" s="234"/>
    </row>
    <row r="447" spans="1:29" ht="112.5">
      <c r="A447" s="287"/>
      <c r="B447" s="287"/>
      <c r="C447" s="177"/>
      <c r="D447" s="177"/>
      <c r="E447" s="177"/>
      <c r="F447" s="177"/>
      <c r="G447" s="224"/>
      <c r="H447" s="224"/>
      <c r="I447" s="443" t="s">
        <v>569</v>
      </c>
      <c r="J447" s="224"/>
      <c r="K447" s="224"/>
      <c r="L447" s="224"/>
      <c r="M447" s="224"/>
      <c r="N447" s="224"/>
      <c r="O447" s="47" t="s">
        <v>653</v>
      </c>
      <c r="P447" s="265" t="s">
        <v>1600</v>
      </c>
      <c r="Q447" s="265"/>
      <c r="R447" s="265"/>
      <c r="S447" s="265"/>
      <c r="T447" s="203">
        <v>20000000</v>
      </c>
      <c r="U447" s="265"/>
      <c r="V447" s="265"/>
      <c r="W447" s="265"/>
      <c r="X447" s="265"/>
      <c r="Y447" s="265"/>
      <c r="Z447" s="265"/>
      <c r="AA447" s="203">
        <v>20000000</v>
      </c>
      <c r="AB447" s="34" t="s">
        <v>622</v>
      </c>
      <c r="AC447" s="234"/>
    </row>
    <row r="448" spans="1:29" ht="135">
      <c r="A448" s="287"/>
      <c r="B448" s="287"/>
      <c r="C448" s="177"/>
      <c r="D448" s="177"/>
      <c r="E448" s="177"/>
      <c r="F448" s="177"/>
      <c r="G448" s="224"/>
      <c r="H448" s="224"/>
      <c r="I448" s="443" t="s">
        <v>570</v>
      </c>
      <c r="J448" s="224"/>
      <c r="K448" s="224"/>
      <c r="L448" s="224"/>
      <c r="M448" s="224"/>
      <c r="N448" s="224"/>
      <c r="O448" s="47" t="s">
        <v>654</v>
      </c>
      <c r="P448" s="265" t="s">
        <v>1601</v>
      </c>
      <c r="Q448" s="265"/>
      <c r="R448" s="265"/>
      <c r="S448" s="265"/>
      <c r="T448" s="203">
        <v>100000000</v>
      </c>
      <c r="U448" s="265"/>
      <c r="V448" s="265"/>
      <c r="W448" s="265"/>
      <c r="X448" s="265"/>
      <c r="Y448" s="265"/>
      <c r="Z448" s="265"/>
      <c r="AA448" s="203">
        <v>100000000</v>
      </c>
      <c r="AB448" s="34" t="s">
        <v>622</v>
      </c>
      <c r="AC448" s="234"/>
    </row>
    <row r="449" spans="1:29" ht="112.5">
      <c r="A449" s="287"/>
      <c r="B449" s="287"/>
      <c r="C449" s="177"/>
      <c r="D449" s="177"/>
      <c r="E449" s="177"/>
      <c r="F449" s="177"/>
      <c r="G449" s="224"/>
      <c r="H449" s="224"/>
      <c r="I449" s="443" t="s">
        <v>571</v>
      </c>
      <c r="J449" s="224"/>
      <c r="K449" s="224"/>
      <c r="L449" s="224"/>
      <c r="M449" s="224"/>
      <c r="N449" s="224"/>
      <c r="O449" s="47" t="s">
        <v>655</v>
      </c>
      <c r="P449" s="265" t="s">
        <v>1602</v>
      </c>
      <c r="Q449" s="265"/>
      <c r="R449" s="265"/>
      <c r="S449" s="265"/>
      <c r="T449" s="203">
        <v>10602293</v>
      </c>
      <c r="U449" s="265"/>
      <c r="V449" s="265"/>
      <c r="W449" s="265"/>
      <c r="X449" s="265"/>
      <c r="Y449" s="265"/>
      <c r="Z449" s="265"/>
      <c r="AA449" s="203">
        <v>10602293</v>
      </c>
      <c r="AB449" s="34" t="s">
        <v>622</v>
      </c>
      <c r="AC449" s="234"/>
    </row>
    <row r="450" spans="1:29" ht="90">
      <c r="A450" s="287"/>
      <c r="B450" s="287"/>
      <c r="C450" s="177"/>
      <c r="D450" s="177"/>
      <c r="E450" s="177"/>
      <c r="F450" s="177"/>
      <c r="G450" s="224"/>
      <c r="H450" s="224"/>
      <c r="I450" s="443" t="s">
        <v>572</v>
      </c>
      <c r="J450" s="224"/>
      <c r="K450" s="224"/>
      <c r="L450" s="224"/>
      <c r="M450" s="224"/>
      <c r="N450" s="224"/>
      <c r="O450" s="47" t="s">
        <v>656</v>
      </c>
      <c r="P450" s="265" t="s">
        <v>1603</v>
      </c>
      <c r="Q450" s="265"/>
      <c r="R450" s="265"/>
      <c r="S450" s="265"/>
      <c r="T450" s="203">
        <v>598121355</v>
      </c>
      <c r="U450" s="265"/>
      <c r="V450" s="265"/>
      <c r="W450" s="265"/>
      <c r="X450" s="265"/>
      <c r="Y450" s="265"/>
      <c r="Z450" s="265"/>
      <c r="AA450" s="203">
        <v>598121355</v>
      </c>
      <c r="AB450" s="34" t="s">
        <v>622</v>
      </c>
      <c r="AC450" s="234"/>
    </row>
    <row r="451" spans="1:29" ht="101.25">
      <c r="A451" s="287"/>
      <c r="B451" s="287"/>
      <c r="C451" s="177"/>
      <c r="D451" s="177"/>
      <c r="E451" s="177"/>
      <c r="F451" s="177"/>
      <c r="G451" s="224"/>
      <c r="H451" s="224"/>
      <c r="I451" s="443" t="s">
        <v>573</v>
      </c>
      <c r="J451" s="224"/>
      <c r="K451" s="224"/>
      <c r="L451" s="224"/>
      <c r="M451" s="224"/>
      <c r="N451" s="224"/>
      <c r="O451" s="47" t="s">
        <v>657</v>
      </c>
      <c r="P451" s="265" t="s">
        <v>1604</v>
      </c>
      <c r="Q451" s="265"/>
      <c r="R451" s="265"/>
      <c r="S451" s="265"/>
      <c r="T451" s="203">
        <v>200209791</v>
      </c>
      <c r="U451" s="265"/>
      <c r="V451" s="265"/>
      <c r="W451" s="265"/>
      <c r="X451" s="265"/>
      <c r="Y451" s="265"/>
      <c r="Z451" s="265"/>
      <c r="AA451" s="203">
        <v>200209791</v>
      </c>
      <c r="AB451" s="34" t="s">
        <v>622</v>
      </c>
      <c r="AC451" s="234"/>
    </row>
    <row r="452" spans="1:29" ht="135">
      <c r="A452" s="287"/>
      <c r="B452" s="287"/>
      <c r="C452" s="177"/>
      <c r="D452" s="177"/>
      <c r="E452" s="177"/>
      <c r="F452" s="177"/>
      <c r="G452" s="224"/>
      <c r="H452" s="224"/>
      <c r="I452" s="443" t="s">
        <v>574</v>
      </c>
      <c r="J452" s="224"/>
      <c r="K452" s="224"/>
      <c r="L452" s="224"/>
      <c r="M452" s="224"/>
      <c r="N452" s="224"/>
      <c r="O452" s="47" t="s">
        <v>658</v>
      </c>
      <c r="P452" s="265" t="s">
        <v>1605</v>
      </c>
      <c r="Q452" s="265"/>
      <c r="R452" s="265"/>
      <c r="S452" s="265"/>
      <c r="T452" s="203">
        <v>100000000</v>
      </c>
      <c r="U452" s="265"/>
      <c r="V452" s="265"/>
      <c r="W452" s="265"/>
      <c r="X452" s="265"/>
      <c r="Y452" s="265"/>
      <c r="Z452" s="265"/>
      <c r="AA452" s="203">
        <v>100000000</v>
      </c>
      <c r="AB452" s="34" t="s">
        <v>622</v>
      </c>
      <c r="AC452" s="234"/>
    </row>
    <row r="453" spans="1:29" ht="101.25">
      <c r="A453" s="287"/>
      <c r="B453" s="287"/>
      <c r="C453" s="177"/>
      <c r="D453" s="177"/>
      <c r="E453" s="177"/>
      <c r="F453" s="177"/>
      <c r="G453" s="224"/>
      <c r="H453" s="224"/>
      <c r="I453" s="443" t="s">
        <v>575</v>
      </c>
      <c r="J453" s="224"/>
      <c r="K453" s="224"/>
      <c r="L453" s="224"/>
      <c r="M453" s="224"/>
      <c r="N453" s="224"/>
      <c r="O453" s="47" t="s">
        <v>659</v>
      </c>
      <c r="P453" s="265" t="s">
        <v>1606</v>
      </c>
      <c r="Q453" s="265"/>
      <c r="R453" s="265"/>
      <c r="S453" s="265"/>
      <c r="T453" s="203">
        <v>343083936</v>
      </c>
      <c r="U453" s="265"/>
      <c r="V453" s="265"/>
      <c r="W453" s="265"/>
      <c r="X453" s="265"/>
      <c r="Y453" s="265"/>
      <c r="Z453" s="265"/>
      <c r="AA453" s="203">
        <v>343083936</v>
      </c>
      <c r="AB453" s="34" t="s">
        <v>622</v>
      </c>
      <c r="AC453" s="234"/>
    </row>
    <row r="454" spans="1:29" ht="56.25">
      <c r="A454" s="287"/>
      <c r="B454" s="287"/>
      <c r="C454" s="177"/>
      <c r="D454" s="177"/>
      <c r="E454" s="177"/>
      <c r="F454" s="177"/>
      <c r="G454" s="224"/>
      <c r="H454" s="224"/>
      <c r="I454" s="443" t="s">
        <v>576</v>
      </c>
      <c r="J454" s="224"/>
      <c r="K454" s="224"/>
      <c r="L454" s="224"/>
      <c r="M454" s="224"/>
      <c r="N454" s="224"/>
      <c r="O454" s="47" t="s">
        <v>660</v>
      </c>
      <c r="P454" s="265" t="s">
        <v>1603</v>
      </c>
      <c r="Q454" s="265"/>
      <c r="R454" s="265"/>
      <c r="S454" s="265"/>
      <c r="T454" s="267">
        <v>70510000</v>
      </c>
      <c r="U454" s="265"/>
      <c r="V454" s="265"/>
      <c r="W454" s="265"/>
      <c r="X454" s="265"/>
      <c r="Y454" s="265"/>
      <c r="Z454" s="265"/>
      <c r="AA454" s="267">
        <v>70510000</v>
      </c>
      <c r="AB454" s="34" t="s">
        <v>622</v>
      </c>
      <c r="AC454" s="234"/>
    </row>
    <row r="455" spans="1:29" ht="78.75">
      <c r="A455" s="287"/>
      <c r="B455" s="287"/>
      <c r="C455" s="177"/>
      <c r="D455" s="177"/>
      <c r="E455" s="177"/>
      <c r="F455" s="177"/>
      <c r="G455" s="224"/>
      <c r="H455" s="224"/>
      <c r="I455" s="443" t="s">
        <v>577</v>
      </c>
      <c r="J455" s="224"/>
      <c r="K455" s="224"/>
      <c r="L455" s="224"/>
      <c r="M455" s="224"/>
      <c r="N455" s="224"/>
      <c r="O455" s="47" t="s">
        <v>661</v>
      </c>
      <c r="P455" s="265" t="s">
        <v>1607</v>
      </c>
      <c r="Q455" s="265"/>
      <c r="R455" s="265"/>
      <c r="S455" s="265"/>
      <c r="T455" s="203">
        <v>46749211.25</v>
      </c>
      <c r="U455" s="265"/>
      <c r="V455" s="265"/>
      <c r="W455" s="265"/>
      <c r="X455" s="265"/>
      <c r="Y455" s="265"/>
      <c r="Z455" s="265"/>
      <c r="AA455" s="203">
        <v>46749211.25</v>
      </c>
      <c r="AB455" s="34" t="s">
        <v>622</v>
      </c>
      <c r="AC455" s="234"/>
    </row>
    <row r="456" spans="1:29" ht="56.25">
      <c r="A456" s="287"/>
      <c r="B456" s="287"/>
      <c r="C456" s="177"/>
      <c r="D456" s="177"/>
      <c r="E456" s="177"/>
      <c r="F456" s="177"/>
      <c r="G456" s="224"/>
      <c r="H456" s="224"/>
      <c r="I456" s="443" t="s">
        <v>578</v>
      </c>
      <c r="J456" s="224"/>
      <c r="K456" s="224"/>
      <c r="L456" s="224"/>
      <c r="M456" s="224"/>
      <c r="N456" s="224"/>
      <c r="O456" s="47" t="s">
        <v>662</v>
      </c>
      <c r="P456" s="265" t="s">
        <v>1603</v>
      </c>
      <c r="Q456" s="265"/>
      <c r="R456" s="265"/>
      <c r="S456" s="265"/>
      <c r="T456" s="203">
        <v>37745267653</v>
      </c>
      <c r="U456" s="265"/>
      <c r="V456" s="265"/>
      <c r="W456" s="265"/>
      <c r="X456" s="265"/>
      <c r="Y456" s="265"/>
      <c r="Z456" s="265"/>
      <c r="AA456" s="203">
        <v>37745267653</v>
      </c>
      <c r="AB456" s="34" t="s">
        <v>622</v>
      </c>
      <c r="AC456" s="234"/>
    </row>
    <row r="457" spans="1:29" ht="56.25">
      <c r="A457" s="287"/>
      <c r="B457" s="287"/>
      <c r="C457" s="177"/>
      <c r="D457" s="177"/>
      <c r="E457" s="177"/>
      <c r="F457" s="177"/>
      <c r="G457" s="224"/>
      <c r="H457" s="224"/>
      <c r="I457" s="443" t="s">
        <v>579</v>
      </c>
      <c r="J457" s="224"/>
      <c r="K457" s="224"/>
      <c r="L457" s="224"/>
      <c r="M457" s="224"/>
      <c r="N457" s="224"/>
      <c r="O457" s="47" t="s">
        <v>663</v>
      </c>
      <c r="P457" s="265" t="s">
        <v>1603</v>
      </c>
      <c r="Q457" s="265"/>
      <c r="R457" s="265"/>
      <c r="S457" s="265"/>
      <c r="T457" s="203">
        <v>3148639058</v>
      </c>
      <c r="U457" s="265"/>
      <c r="V457" s="265"/>
      <c r="W457" s="265"/>
      <c r="X457" s="265"/>
      <c r="Y457" s="265"/>
      <c r="Z457" s="265"/>
      <c r="AA457" s="203">
        <v>3148639058</v>
      </c>
      <c r="AB457" s="34" t="s">
        <v>622</v>
      </c>
      <c r="AC457" s="234"/>
    </row>
    <row r="458" spans="1:29" ht="101.25">
      <c r="A458" s="287"/>
      <c r="B458" s="287"/>
      <c r="C458" s="177"/>
      <c r="D458" s="177"/>
      <c r="E458" s="177"/>
      <c r="F458" s="177"/>
      <c r="G458" s="224"/>
      <c r="H458" s="224"/>
      <c r="I458" s="443" t="s">
        <v>580</v>
      </c>
      <c r="J458" s="224"/>
      <c r="K458" s="224"/>
      <c r="L458" s="224"/>
      <c r="M458" s="224"/>
      <c r="N458" s="224"/>
      <c r="O458" s="47" t="s">
        <v>664</v>
      </c>
      <c r="P458" s="265" t="s">
        <v>1608</v>
      </c>
      <c r="Q458" s="265"/>
      <c r="R458" s="265"/>
      <c r="S458" s="265"/>
      <c r="T458" s="203">
        <v>193530190</v>
      </c>
      <c r="U458" s="265"/>
      <c r="V458" s="265"/>
      <c r="W458" s="265"/>
      <c r="X458" s="265"/>
      <c r="Y458" s="265"/>
      <c r="Z458" s="265"/>
      <c r="AA458" s="203">
        <v>193530190</v>
      </c>
      <c r="AB458" s="34" t="s">
        <v>622</v>
      </c>
      <c r="AC458" s="234"/>
    </row>
    <row r="459" spans="1:29" ht="67.5">
      <c r="A459" s="287"/>
      <c r="B459" s="287"/>
      <c r="C459" s="177"/>
      <c r="D459" s="177"/>
      <c r="E459" s="177"/>
      <c r="F459" s="177"/>
      <c r="G459" s="224"/>
      <c r="H459" s="224"/>
      <c r="I459" s="443" t="s">
        <v>581</v>
      </c>
      <c r="J459" s="224"/>
      <c r="K459" s="224"/>
      <c r="L459" s="224"/>
      <c r="M459" s="224"/>
      <c r="N459" s="224"/>
      <c r="O459" s="47" t="s">
        <v>665</v>
      </c>
      <c r="P459" s="265" t="s">
        <v>1609</v>
      </c>
      <c r="Q459" s="265"/>
      <c r="R459" s="265"/>
      <c r="S459" s="265"/>
      <c r="T459" s="203">
        <v>400000000</v>
      </c>
      <c r="U459" s="265"/>
      <c r="V459" s="265"/>
      <c r="W459" s="265"/>
      <c r="X459" s="265"/>
      <c r="Y459" s="265"/>
      <c r="Z459" s="265"/>
      <c r="AA459" s="203">
        <v>400000000</v>
      </c>
      <c r="AB459" s="34" t="s">
        <v>622</v>
      </c>
      <c r="AC459" s="234"/>
    </row>
    <row r="460" spans="1:29" ht="67.5">
      <c r="A460" s="287"/>
      <c r="B460" s="287"/>
      <c r="C460" s="177"/>
      <c r="D460" s="177"/>
      <c r="E460" s="177"/>
      <c r="F460" s="177"/>
      <c r="G460" s="224"/>
      <c r="H460" s="224"/>
      <c r="I460" s="443" t="s">
        <v>582</v>
      </c>
      <c r="J460" s="224"/>
      <c r="K460" s="224"/>
      <c r="L460" s="224"/>
      <c r="M460" s="224"/>
      <c r="N460" s="224"/>
      <c r="O460" s="47" t="s">
        <v>666</v>
      </c>
      <c r="P460" s="265" t="s">
        <v>1604</v>
      </c>
      <c r="Q460" s="265"/>
      <c r="R460" s="265"/>
      <c r="S460" s="265"/>
      <c r="T460" s="203">
        <v>8422945370</v>
      </c>
      <c r="U460" s="265"/>
      <c r="V460" s="265"/>
      <c r="W460" s="265"/>
      <c r="X460" s="265"/>
      <c r="Y460" s="265"/>
      <c r="Z460" s="265"/>
      <c r="AA460" s="203">
        <v>8422945370</v>
      </c>
      <c r="AB460" s="34" t="s">
        <v>622</v>
      </c>
      <c r="AC460" s="234"/>
    </row>
    <row r="461" spans="1:29" ht="67.5">
      <c r="A461" s="287"/>
      <c r="B461" s="287"/>
      <c r="C461" s="177"/>
      <c r="D461" s="177"/>
      <c r="E461" s="177"/>
      <c r="F461" s="177"/>
      <c r="G461" s="224"/>
      <c r="H461" s="224"/>
      <c r="I461" s="443" t="s">
        <v>583</v>
      </c>
      <c r="J461" s="224"/>
      <c r="K461" s="224"/>
      <c r="L461" s="224"/>
      <c r="M461" s="224"/>
      <c r="N461" s="224"/>
      <c r="O461" s="47" t="s">
        <v>666</v>
      </c>
      <c r="P461" s="265" t="s">
        <v>1604</v>
      </c>
      <c r="Q461" s="265"/>
      <c r="R461" s="265"/>
      <c r="S461" s="265"/>
      <c r="T461" s="203">
        <v>723872329</v>
      </c>
      <c r="U461" s="265"/>
      <c r="V461" s="265"/>
      <c r="W461" s="265"/>
      <c r="X461" s="265"/>
      <c r="Y461" s="265"/>
      <c r="Z461" s="265"/>
      <c r="AA461" s="203">
        <v>723872329</v>
      </c>
      <c r="AB461" s="34" t="s">
        <v>622</v>
      </c>
      <c r="AC461" s="234"/>
    </row>
    <row r="462" spans="1:29" ht="56.25">
      <c r="A462" s="287"/>
      <c r="B462" s="287"/>
      <c r="C462" s="177"/>
      <c r="D462" s="177"/>
      <c r="E462" s="177"/>
      <c r="F462" s="177"/>
      <c r="G462" s="224"/>
      <c r="H462" s="224"/>
      <c r="I462" s="443" t="s">
        <v>584</v>
      </c>
      <c r="J462" s="224"/>
      <c r="K462" s="224"/>
      <c r="L462" s="224"/>
      <c r="M462" s="224"/>
      <c r="N462" s="224"/>
      <c r="O462" s="47" t="s">
        <v>662</v>
      </c>
      <c r="P462" s="265" t="s">
        <v>1603</v>
      </c>
      <c r="Q462" s="265"/>
      <c r="R462" s="265"/>
      <c r="S462" s="265"/>
      <c r="T462" s="203">
        <v>2735309987</v>
      </c>
      <c r="U462" s="265"/>
      <c r="V462" s="265"/>
      <c r="W462" s="265"/>
      <c r="X462" s="265"/>
      <c r="Y462" s="265"/>
      <c r="Z462" s="265"/>
      <c r="AA462" s="203">
        <v>2735309987</v>
      </c>
      <c r="AB462" s="34" t="s">
        <v>622</v>
      </c>
      <c r="AC462" s="234"/>
    </row>
    <row r="463" spans="1:29" ht="101.25">
      <c r="A463" s="287"/>
      <c r="B463" s="287"/>
      <c r="C463" s="177"/>
      <c r="D463" s="177"/>
      <c r="E463" s="177"/>
      <c r="F463" s="177"/>
      <c r="G463" s="224"/>
      <c r="H463" s="224"/>
      <c r="I463" s="443" t="s">
        <v>585</v>
      </c>
      <c r="J463" s="224"/>
      <c r="K463" s="224"/>
      <c r="L463" s="224"/>
      <c r="M463" s="224"/>
      <c r="N463" s="224"/>
      <c r="O463" s="47" t="s">
        <v>667</v>
      </c>
      <c r="P463" s="265" t="s">
        <v>1608</v>
      </c>
      <c r="Q463" s="265"/>
      <c r="R463" s="265"/>
      <c r="S463" s="265"/>
      <c r="T463" s="203">
        <v>397304135.82</v>
      </c>
      <c r="U463" s="265"/>
      <c r="V463" s="265"/>
      <c r="W463" s="265"/>
      <c r="X463" s="265"/>
      <c r="Y463" s="265"/>
      <c r="Z463" s="265"/>
      <c r="AA463" s="203">
        <v>397304135.82</v>
      </c>
      <c r="AB463" s="34" t="s">
        <v>622</v>
      </c>
      <c r="AC463" s="234"/>
    </row>
    <row r="464" spans="1:29" ht="157.5">
      <c r="A464" s="287"/>
      <c r="B464" s="287"/>
      <c r="C464" s="177"/>
      <c r="D464" s="177"/>
      <c r="E464" s="177"/>
      <c r="F464" s="177"/>
      <c r="G464" s="224"/>
      <c r="H464" s="224"/>
      <c r="I464" s="443" t="s">
        <v>586</v>
      </c>
      <c r="J464" s="224"/>
      <c r="K464" s="224"/>
      <c r="L464" s="224"/>
      <c r="M464" s="224"/>
      <c r="N464" s="224"/>
      <c r="O464" s="47" t="s">
        <v>668</v>
      </c>
      <c r="P464" s="265" t="s">
        <v>1603</v>
      </c>
      <c r="Q464" s="265"/>
      <c r="R464" s="265"/>
      <c r="S464" s="265"/>
      <c r="T464" s="203">
        <v>53353028</v>
      </c>
      <c r="U464" s="265"/>
      <c r="V464" s="265"/>
      <c r="W464" s="265"/>
      <c r="X464" s="265"/>
      <c r="Y464" s="265"/>
      <c r="Z464" s="265"/>
      <c r="AA464" s="203">
        <v>53353028</v>
      </c>
      <c r="AB464" s="34" t="s">
        <v>622</v>
      </c>
      <c r="AC464" s="234"/>
    </row>
    <row r="465" spans="1:29" ht="56.25">
      <c r="A465" s="287"/>
      <c r="B465" s="287"/>
      <c r="C465" s="177"/>
      <c r="D465" s="177"/>
      <c r="E465" s="177"/>
      <c r="F465" s="177"/>
      <c r="G465" s="224"/>
      <c r="H465" s="224"/>
      <c r="I465" s="443" t="s">
        <v>587</v>
      </c>
      <c r="J465" s="224"/>
      <c r="K465" s="224"/>
      <c r="L465" s="224"/>
      <c r="M465" s="224"/>
      <c r="N465" s="224"/>
      <c r="O465" s="47" t="s">
        <v>669</v>
      </c>
      <c r="P465" s="265" t="s">
        <v>1610</v>
      </c>
      <c r="Q465" s="265"/>
      <c r="R465" s="265"/>
      <c r="S465" s="265"/>
      <c r="T465" s="203">
        <v>30128180</v>
      </c>
      <c r="U465" s="265"/>
      <c r="V465" s="265"/>
      <c r="W465" s="265"/>
      <c r="X465" s="265"/>
      <c r="Y465" s="265"/>
      <c r="Z465" s="265"/>
      <c r="AA465" s="203">
        <v>30128180</v>
      </c>
      <c r="AB465" s="34" t="s">
        <v>622</v>
      </c>
      <c r="AC465" s="234"/>
    </row>
    <row r="466" spans="1:29" ht="67.5">
      <c r="A466" s="287"/>
      <c r="B466" s="287"/>
      <c r="C466" s="177"/>
      <c r="D466" s="177"/>
      <c r="E466" s="177"/>
      <c r="F466" s="177"/>
      <c r="G466" s="224"/>
      <c r="H466" s="224"/>
      <c r="I466" s="443" t="s">
        <v>588</v>
      </c>
      <c r="J466" s="224"/>
      <c r="K466" s="224"/>
      <c r="L466" s="224"/>
      <c r="M466" s="224"/>
      <c r="N466" s="224"/>
      <c r="O466" s="47" t="s">
        <v>670</v>
      </c>
      <c r="P466" s="265" t="s">
        <v>1604</v>
      </c>
      <c r="Q466" s="265"/>
      <c r="R466" s="265"/>
      <c r="S466" s="265"/>
      <c r="T466" s="203">
        <v>653734762</v>
      </c>
      <c r="U466" s="265"/>
      <c r="V466" s="265"/>
      <c r="W466" s="265"/>
      <c r="X466" s="265"/>
      <c r="Y466" s="265"/>
      <c r="Z466" s="265"/>
      <c r="AA466" s="203">
        <v>653734762</v>
      </c>
      <c r="AB466" s="34" t="s">
        <v>622</v>
      </c>
      <c r="AC466" s="234"/>
    </row>
    <row r="467" spans="1:29" ht="45">
      <c r="A467" s="287"/>
      <c r="B467" s="287"/>
      <c r="C467" s="177"/>
      <c r="D467" s="177"/>
      <c r="E467" s="177"/>
      <c r="F467" s="177"/>
      <c r="G467" s="224"/>
      <c r="H467" s="224"/>
      <c r="I467" s="443" t="s">
        <v>589</v>
      </c>
      <c r="J467" s="224"/>
      <c r="K467" s="224"/>
      <c r="L467" s="224"/>
      <c r="M467" s="224"/>
      <c r="N467" s="224"/>
      <c r="O467" s="47" t="s">
        <v>671</v>
      </c>
      <c r="P467" s="265" t="s">
        <v>1611</v>
      </c>
      <c r="Q467" s="265"/>
      <c r="R467" s="265"/>
      <c r="S467" s="265"/>
      <c r="T467" s="203">
        <v>100000000</v>
      </c>
      <c r="U467" s="265"/>
      <c r="V467" s="265"/>
      <c r="W467" s="265"/>
      <c r="X467" s="265"/>
      <c r="Y467" s="265"/>
      <c r="Z467" s="265"/>
      <c r="AA467" s="203">
        <v>100000000</v>
      </c>
      <c r="AB467" s="34" t="s">
        <v>622</v>
      </c>
      <c r="AC467" s="234"/>
    </row>
    <row r="468" spans="1:29" ht="67.5">
      <c r="A468" s="287"/>
      <c r="B468" s="287"/>
      <c r="C468" s="177"/>
      <c r="D468" s="177"/>
      <c r="E468" s="177"/>
      <c r="F468" s="177"/>
      <c r="G468" s="224"/>
      <c r="H468" s="224"/>
      <c r="I468" s="443" t="s">
        <v>590</v>
      </c>
      <c r="J468" s="224"/>
      <c r="K468" s="224"/>
      <c r="L468" s="224"/>
      <c r="M468" s="224"/>
      <c r="N468" s="224"/>
      <c r="O468" s="47" t="s">
        <v>672</v>
      </c>
      <c r="P468" s="265" t="s">
        <v>1612</v>
      </c>
      <c r="Q468" s="265"/>
      <c r="R468" s="265"/>
      <c r="S468" s="265"/>
      <c r="T468" s="203">
        <v>703794.85</v>
      </c>
      <c r="U468" s="265"/>
      <c r="V468" s="265"/>
      <c r="W468" s="265"/>
      <c r="X468" s="265"/>
      <c r="Y468" s="265"/>
      <c r="Z468" s="265"/>
      <c r="AA468" s="203">
        <v>703794.85</v>
      </c>
      <c r="AB468" s="34" t="s">
        <v>622</v>
      </c>
      <c r="AC468" s="234"/>
    </row>
    <row r="469" spans="1:29" ht="90">
      <c r="A469" s="287"/>
      <c r="B469" s="287"/>
      <c r="C469" s="177"/>
      <c r="D469" s="177"/>
      <c r="E469" s="177"/>
      <c r="F469" s="177"/>
      <c r="G469" s="224"/>
      <c r="H469" s="224"/>
      <c r="I469" s="443" t="s">
        <v>591</v>
      </c>
      <c r="J469" s="224"/>
      <c r="K469" s="224"/>
      <c r="L469" s="224"/>
      <c r="M469" s="224"/>
      <c r="N469" s="224"/>
      <c r="O469" s="47" t="s">
        <v>673</v>
      </c>
      <c r="P469" s="265" t="s">
        <v>1613</v>
      </c>
      <c r="Q469" s="265"/>
      <c r="R469" s="265"/>
      <c r="S469" s="265"/>
      <c r="T469" s="203">
        <v>45117608.05</v>
      </c>
      <c r="U469" s="265"/>
      <c r="V469" s="265"/>
      <c r="W469" s="265"/>
      <c r="X469" s="265"/>
      <c r="Y469" s="265"/>
      <c r="Z469" s="265"/>
      <c r="AA469" s="203">
        <v>45117608.05</v>
      </c>
      <c r="AB469" s="34" t="s">
        <v>622</v>
      </c>
      <c r="AC469" s="234"/>
    </row>
    <row r="470" spans="1:29" ht="112.5">
      <c r="A470" s="287"/>
      <c r="B470" s="287"/>
      <c r="C470" s="177"/>
      <c r="D470" s="177"/>
      <c r="E470" s="177"/>
      <c r="F470" s="177"/>
      <c r="G470" s="224"/>
      <c r="H470" s="224"/>
      <c r="I470" s="443" t="s">
        <v>593</v>
      </c>
      <c r="J470" s="225"/>
      <c r="K470" s="225"/>
      <c r="L470" s="225"/>
      <c r="M470" s="225"/>
      <c r="N470" s="225"/>
      <c r="O470" s="47" t="s">
        <v>675</v>
      </c>
      <c r="P470" s="265" t="s">
        <v>1614</v>
      </c>
      <c r="Q470" s="265"/>
      <c r="R470" s="265"/>
      <c r="S470" s="265"/>
      <c r="T470" s="203">
        <v>3404753493.8399997</v>
      </c>
      <c r="U470" s="265"/>
      <c r="V470" s="265"/>
      <c r="W470" s="265"/>
      <c r="X470" s="265"/>
      <c r="Y470" s="265"/>
      <c r="Z470" s="265"/>
      <c r="AA470" s="203">
        <v>3404753493.8399997</v>
      </c>
      <c r="AB470" s="34" t="s">
        <v>622</v>
      </c>
      <c r="AC470" s="234"/>
    </row>
    <row r="471" spans="1:29" ht="12.75">
      <c r="A471" s="222" t="s">
        <v>10</v>
      </c>
      <c r="B471" s="407"/>
      <c r="C471" s="84"/>
      <c r="D471" s="84"/>
      <c r="E471" s="84"/>
      <c r="F471" s="84"/>
      <c r="G471" s="84"/>
      <c r="H471" s="84"/>
      <c r="I471" s="84"/>
      <c r="J471" s="113"/>
      <c r="K471" s="113"/>
      <c r="L471" s="113"/>
      <c r="M471" s="117"/>
      <c r="N471" s="118"/>
      <c r="O471" s="115"/>
      <c r="P471" s="115"/>
      <c r="Q471" s="115"/>
      <c r="R471" s="115"/>
      <c r="S471" s="115"/>
      <c r="T471" s="115"/>
      <c r="U471" s="115"/>
      <c r="V471" s="115"/>
      <c r="W471" s="115"/>
      <c r="X471" s="115"/>
      <c r="Y471" s="115"/>
      <c r="Z471" s="115"/>
      <c r="AA471" s="128">
        <f>SUM(AA413:AA470)</f>
        <v>99485442071.57002</v>
      </c>
      <c r="AB471" s="114"/>
      <c r="AC471" s="114"/>
    </row>
    <row r="472" spans="1:29" ht="56.25">
      <c r="A472" s="308" t="s">
        <v>179</v>
      </c>
      <c r="B472" s="308">
        <v>2</v>
      </c>
      <c r="C472" s="503"/>
      <c r="D472" s="503"/>
      <c r="E472" s="503" t="s">
        <v>111</v>
      </c>
      <c r="F472" s="503" t="s">
        <v>1466</v>
      </c>
      <c r="G472" s="503" t="s">
        <v>119</v>
      </c>
      <c r="H472" s="503" t="s">
        <v>1497</v>
      </c>
      <c r="I472" s="135" t="s">
        <v>988</v>
      </c>
      <c r="J472" s="504" t="s">
        <v>1133</v>
      </c>
      <c r="K472" s="473">
        <f>+'[1]CONSOLIDADO'!$AK$386</f>
        <v>0.001</v>
      </c>
      <c r="L472" s="504" t="s">
        <v>1134</v>
      </c>
      <c r="M472" s="231">
        <v>0</v>
      </c>
      <c r="N472" s="226">
        <v>1</v>
      </c>
      <c r="O472" s="188" t="s">
        <v>1135</v>
      </c>
      <c r="P472" s="265" t="s">
        <v>1615</v>
      </c>
      <c r="Q472" s="265"/>
      <c r="R472" s="265"/>
      <c r="S472" s="265"/>
      <c r="T472" s="265"/>
      <c r="U472" s="309">
        <v>250000000</v>
      </c>
      <c r="V472" s="265"/>
      <c r="W472" s="265"/>
      <c r="X472" s="265"/>
      <c r="Y472" s="265"/>
      <c r="Z472" s="265"/>
      <c r="AA472" s="309">
        <v>250000000</v>
      </c>
      <c r="AB472" s="34" t="s">
        <v>622</v>
      </c>
      <c r="AC472" s="234"/>
    </row>
    <row r="473" spans="1:29" ht="12.75">
      <c r="A473" s="324"/>
      <c r="B473" s="324"/>
      <c r="C473" s="325"/>
      <c r="D473" s="325"/>
      <c r="E473" s="325"/>
      <c r="F473" s="325"/>
      <c r="G473" s="325"/>
      <c r="H473" s="325"/>
      <c r="I473" s="326"/>
      <c r="J473" s="327"/>
      <c r="K473" s="327"/>
      <c r="L473" s="327"/>
      <c r="M473" s="328"/>
      <c r="N473" s="329"/>
      <c r="O473" s="330"/>
      <c r="P473" s="330"/>
      <c r="Q473" s="330"/>
      <c r="R473" s="330"/>
      <c r="S473" s="330"/>
      <c r="T473" s="330"/>
      <c r="U473" s="330"/>
      <c r="V473" s="330"/>
      <c r="W473" s="330"/>
      <c r="X473" s="330"/>
      <c r="Y473" s="330"/>
      <c r="Z473" s="330"/>
      <c r="AA473" s="331">
        <f>+AA472</f>
        <v>250000000</v>
      </c>
      <c r="AB473" s="332"/>
      <c r="AC473" s="332"/>
    </row>
    <row r="474" spans="1:29" ht="78.75">
      <c r="A474" s="298" t="s">
        <v>308</v>
      </c>
      <c r="B474" s="298"/>
      <c r="C474" s="298" t="s">
        <v>309</v>
      </c>
      <c r="D474" s="298"/>
      <c r="E474" s="298" t="s">
        <v>310</v>
      </c>
      <c r="F474" s="298"/>
      <c r="G474" s="298" t="s">
        <v>311</v>
      </c>
      <c r="H474" s="298" t="s">
        <v>45</v>
      </c>
      <c r="I474" s="135" t="s">
        <v>312</v>
      </c>
      <c r="J474" s="298" t="s">
        <v>619</v>
      </c>
      <c r="K474" s="298"/>
      <c r="L474" s="298" t="s">
        <v>620</v>
      </c>
      <c r="M474" s="503">
        <v>4000</v>
      </c>
      <c r="N474" s="503">
        <v>5328</v>
      </c>
      <c r="O474" s="34" t="s">
        <v>621</v>
      </c>
      <c r="P474" s="34" t="s">
        <v>1616</v>
      </c>
      <c r="Q474" s="34"/>
      <c r="R474" s="3">
        <v>831908156.76</v>
      </c>
      <c r="S474" s="34"/>
      <c r="T474" s="34"/>
      <c r="U474" s="34"/>
      <c r="V474" s="34"/>
      <c r="W474" s="34"/>
      <c r="X474" s="34"/>
      <c r="Y474" s="34"/>
      <c r="Z474" s="34"/>
      <c r="AA474" s="3">
        <v>831908156.76</v>
      </c>
      <c r="AB474" s="34" t="s">
        <v>622</v>
      </c>
      <c r="AC474" s="234"/>
    </row>
    <row r="475" spans="1:29" ht="78.75">
      <c r="A475" s="177"/>
      <c r="B475" s="177"/>
      <c r="C475" s="177"/>
      <c r="D475" s="177"/>
      <c r="E475" s="177"/>
      <c r="F475" s="177"/>
      <c r="G475" s="179"/>
      <c r="H475" s="179"/>
      <c r="I475" s="135" t="s">
        <v>313</v>
      </c>
      <c r="J475" s="179"/>
      <c r="K475" s="179"/>
      <c r="L475" s="179"/>
      <c r="M475" s="179"/>
      <c r="N475" s="179"/>
      <c r="O475" s="34" t="s">
        <v>621</v>
      </c>
      <c r="P475" s="34" t="s">
        <v>1616</v>
      </c>
      <c r="Q475" s="34"/>
      <c r="R475" s="3">
        <v>850000000</v>
      </c>
      <c r="S475" s="34"/>
      <c r="T475" s="34"/>
      <c r="U475" s="34"/>
      <c r="V475" s="34"/>
      <c r="W475" s="34"/>
      <c r="X475" s="34"/>
      <c r="Y475" s="34"/>
      <c r="Z475" s="34"/>
      <c r="AA475" s="3">
        <v>850000000</v>
      </c>
      <c r="AB475" s="34" t="s">
        <v>622</v>
      </c>
      <c r="AC475" s="234"/>
    </row>
    <row r="476" spans="1:29" ht="67.5">
      <c r="A476" s="177"/>
      <c r="B476" s="177"/>
      <c r="C476" s="177"/>
      <c r="D476" s="177"/>
      <c r="E476" s="177"/>
      <c r="F476" s="177"/>
      <c r="G476" s="298" t="s">
        <v>1136</v>
      </c>
      <c r="H476" s="298" t="s">
        <v>45</v>
      </c>
      <c r="I476" s="135" t="s">
        <v>890</v>
      </c>
      <c r="J476" s="34" t="s">
        <v>567</v>
      </c>
      <c r="K476" s="34"/>
      <c r="L476" s="291" t="s">
        <v>894</v>
      </c>
      <c r="M476" s="34">
        <v>5</v>
      </c>
      <c r="N476" s="34">
        <v>12</v>
      </c>
      <c r="O476" s="34" t="s">
        <v>896</v>
      </c>
      <c r="P476" s="34" t="s">
        <v>1617</v>
      </c>
      <c r="Q476" s="34"/>
      <c r="R476" s="34"/>
      <c r="S476" s="34"/>
      <c r="T476" s="3">
        <v>14397707</v>
      </c>
      <c r="U476" s="34"/>
      <c r="V476" s="34"/>
      <c r="W476" s="34"/>
      <c r="X476" s="34"/>
      <c r="Y476" s="34"/>
      <c r="Z476" s="34"/>
      <c r="AA476" s="3">
        <v>14397707</v>
      </c>
      <c r="AB476" s="34" t="s">
        <v>622</v>
      </c>
      <c r="AC476" s="234"/>
    </row>
    <row r="477" spans="1:29" ht="56.25">
      <c r="A477" s="177"/>
      <c r="B477" s="177"/>
      <c r="C477" s="177"/>
      <c r="D477" s="177"/>
      <c r="E477" s="177"/>
      <c r="F477" s="177"/>
      <c r="G477" s="177"/>
      <c r="H477" s="177"/>
      <c r="I477" s="135" t="s">
        <v>891</v>
      </c>
      <c r="J477" s="34" t="s">
        <v>893</v>
      </c>
      <c r="K477" s="34"/>
      <c r="L477" s="291" t="s">
        <v>895</v>
      </c>
      <c r="M477" s="283">
        <v>1</v>
      </c>
      <c r="N477" s="283">
        <v>1</v>
      </c>
      <c r="O477" s="34" t="s">
        <v>897</v>
      </c>
      <c r="P477" s="34" t="s">
        <v>1618</v>
      </c>
      <c r="Q477" s="34"/>
      <c r="R477" s="34"/>
      <c r="S477" s="34"/>
      <c r="T477" s="3">
        <v>550367794</v>
      </c>
      <c r="U477" s="34"/>
      <c r="V477" s="34"/>
      <c r="W477" s="34"/>
      <c r="X477" s="34"/>
      <c r="Y477" s="34"/>
      <c r="Z477" s="34"/>
      <c r="AA477" s="3">
        <v>550367794</v>
      </c>
      <c r="AB477" s="34" t="s">
        <v>622</v>
      </c>
      <c r="AC477" s="234"/>
    </row>
    <row r="478" spans="1:29" ht="78.75">
      <c r="A478" s="177"/>
      <c r="B478" s="177"/>
      <c r="C478" s="177"/>
      <c r="D478" s="177"/>
      <c r="E478" s="179"/>
      <c r="F478" s="179"/>
      <c r="G478" s="179"/>
      <c r="H478" s="179"/>
      <c r="I478" s="135" t="s">
        <v>892</v>
      </c>
      <c r="J478" s="34" t="s">
        <v>893</v>
      </c>
      <c r="K478" s="34"/>
      <c r="L478" s="291" t="s">
        <v>895</v>
      </c>
      <c r="M478" s="283">
        <v>1</v>
      </c>
      <c r="N478" s="283">
        <v>1</v>
      </c>
      <c r="O478" s="34" t="s">
        <v>898</v>
      </c>
      <c r="P478" s="34" t="s">
        <v>1618</v>
      </c>
      <c r="Q478" s="34"/>
      <c r="R478" s="34"/>
      <c r="S478" s="34"/>
      <c r="T478" s="3">
        <v>179028571</v>
      </c>
      <c r="U478" s="34"/>
      <c r="V478" s="34"/>
      <c r="W478" s="34"/>
      <c r="X478" s="34"/>
      <c r="Y478" s="34"/>
      <c r="Z478" s="34"/>
      <c r="AA478" s="3">
        <v>179028571</v>
      </c>
      <c r="AB478" s="34" t="s">
        <v>622</v>
      </c>
      <c r="AC478" s="234"/>
    </row>
    <row r="479" spans="1:29" ht="45">
      <c r="A479" s="177"/>
      <c r="B479" s="177"/>
      <c r="C479" s="177"/>
      <c r="D479" s="177"/>
      <c r="E479" s="234" t="s">
        <v>314</v>
      </c>
      <c r="F479" s="408"/>
      <c r="G479" s="234" t="s">
        <v>315</v>
      </c>
      <c r="H479" s="298" t="s">
        <v>45</v>
      </c>
      <c r="I479" s="135" t="s">
        <v>316</v>
      </c>
      <c r="J479" s="34" t="s">
        <v>624</v>
      </c>
      <c r="K479" s="34"/>
      <c r="L479" s="34" t="s">
        <v>623</v>
      </c>
      <c r="M479" s="34">
        <v>31</v>
      </c>
      <c r="N479" s="34">
        <v>28</v>
      </c>
      <c r="O479" s="234" t="s">
        <v>625</v>
      </c>
      <c r="P479" s="34" t="s">
        <v>1619</v>
      </c>
      <c r="Q479" s="34"/>
      <c r="R479" s="34"/>
      <c r="S479" s="34"/>
      <c r="T479" s="3">
        <v>331418981</v>
      </c>
      <c r="U479" s="34"/>
      <c r="V479" s="34"/>
      <c r="W479" s="34"/>
      <c r="X479" s="34"/>
      <c r="Y479" s="34"/>
      <c r="Z479" s="34"/>
      <c r="AA479" s="3">
        <v>331418981</v>
      </c>
      <c r="AB479" s="34" t="s">
        <v>622</v>
      </c>
      <c r="AC479" s="234"/>
    </row>
    <row r="480" spans="1:29" ht="67.5">
      <c r="A480" s="177"/>
      <c r="B480" s="177"/>
      <c r="C480" s="177"/>
      <c r="D480" s="177"/>
      <c r="E480" s="298" t="s">
        <v>317</v>
      </c>
      <c r="F480" s="298"/>
      <c r="G480" s="298" t="s">
        <v>317</v>
      </c>
      <c r="H480" s="298" t="s">
        <v>45</v>
      </c>
      <c r="I480" s="135" t="s">
        <v>318</v>
      </c>
      <c r="J480" s="34" t="s">
        <v>247</v>
      </c>
      <c r="K480" s="34"/>
      <c r="L480" s="34" t="s">
        <v>626</v>
      </c>
      <c r="M480" s="34">
        <v>950</v>
      </c>
      <c r="N480" s="34">
        <v>6000</v>
      </c>
      <c r="O480" s="34" t="s">
        <v>627</v>
      </c>
      <c r="P480" s="34" t="s">
        <v>1620</v>
      </c>
      <c r="Q480" s="34"/>
      <c r="R480" s="3">
        <v>299999999.5</v>
      </c>
      <c r="S480" s="34"/>
      <c r="T480" s="34"/>
      <c r="U480" s="34"/>
      <c r="V480" s="34"/>
      <c r="W480" s="34"/>
      <c r="X480" s="34"/>
      <c r="Y480" s="34"/>
      <c r="Z480" s="34"/>
      <c r="AA480" s="3">
        <v>299999999.5</v>
      </c>
      <c r="AB480" s="34" t="s">
        <v>622</v>
      </c>
      <c r="AC480" s="234"/>
    </row>
    <row r="481" spans="1:29" ht="123.75">
      <c r="A481" s="287"/>
      <c r="B481" s="287"/>
      <c r="C481" s="177"/>
      <c r="D481" s="177"/>
      <c r="E481" s="177"/>
      <c r="F481" s="177"/>
      <c r="G481" s="177"/>
      <c r="H481" s="177"/>
      <c r="I481" s="135" t="s">
        <v>871</v>
      </c>
      <c r="J481" s="298" t="s">
        <v>885</v>
      </c>
      <c r="K481" s="298"/>
      <c r="L481" s="298" t="s">
        <v>651</v>
      </c>
      <c r="M481" s="503">
        <v>0.25</v>
      </c>
      <c r="N481" s="503" t="s">
        <v>886</v>
      </c>
      <c r="O481" s="289" t="s">
        <v>660</v>
      </c>
      <c r="P481" s="289" t="s">
        <v>1618</v>
      </c>
      <c r="Q481" s="289"/>
      <c r="R481" s="289"/>
      <c r="S481" s="289"/>
      <c r="T481" s="290">
        <v>29490000</v>
      </c>
      <c r="U481" s="289"/>
      <c r="V481" s="289"/>
      <c r="W481" s="289"/>
      <c r="X481" s="289"/>
      <c r="Y481" s="289"/>
      <c r="Z481" s="289"/>
      <c r="AA481" s="290">
        <v>29490000</v>
      </c>
      <c r="AB481" s="34" t="s">
        <v>622</v>
      </c>
      <c r="AC481" s="234"/>
    </row>
    <row r="482" spans="1:29" ht="78.75">
      <c r="A482" s="287"/>
      <c r="B482" s="287"/>
      <c r="C482" s="177"/>
      <c r="D482" s="177"/>
      <c r="E482" s="177"/>
      <c r="F482" s="177"/>
      <c r="G482" s="177"/>
      <c r="H482" s="177"/>
      <c r="I482" s="135" t="s">
        <v>872</v>
      </c>
      <c r="J482" s="177"/>
      <c r="K482" s="177"/>
      <c r="L482" s="177"/>
      <c r="M482" s="177"/>
      <c r="N482" s="177"/>
      <c r="O482" s="289" t="s">
        <v>661</v>
      </c>
      <c r="P482" s="289" t="s">
        <v>1621</v>
      </c>
      <c r="Q482" s="289"/>
      <c r="R482" s="289"/>
      <c r="S482" s="289"/>
      <c r="T482" s="290">
        <v>3250788.75</v>
      </c>
      <c r="U482" s="289"/>
      <c r="V482" s="289"/>
      <c r="W482" s="289"/>
      <c r="X482" s="289"/>
      <c r="Y482" s="289"/>
      <c r="Z482" s="289"/>
      <c r="AA482" s="290">
        <v>3250788.75</v>
      </c>
      <c r="AB482" s="34" t="s">
        <v>622</v>
      </c>
      <c r="AC482" s="234"/>
    </row>
    <row r="483" spans="1:29" ht="67.5">
      <c r="A483" s="287"/>
      <c r="B483" s="287"/>
      <c r="C483" s="177"/>
      <c r="D483" s="177"/>
      <c r="E483" s="177"/>
      <c r="F483" s="177"/>
      <c r="G483" s="177"/>
      <c r="H483" s="177"/>
      <c r="I483" s="135" t="s">
        <v>873</v>
      </c>
      <c r="J483" s="177"/>
      <c r="K483" s="177"/>
      <c r="L483" s="177"/>
      <c r="M483" s="177"/>
      <c r="N483" s="177"/>
      <c r="O483" s="289" t="s">
        <v>663</v>
      </c>
      <c r="P483" s="289" t="s">
        <v>1618</v>
      </c>
      <c r="Q483" s="289"/>
      <c r="R483" s="289"/>
      <c r="S483" s="289"/>
      <c r="T483" s="290">
        <v>30057622569</v>
      </c>
      <c r="U483" s="289"/>
      <c r="V483" s="289"/>
      <c r="W483" s="289"/>
      <c r="X483" s="289"/>
      <c r="Y483" s="289"/>
      <c r="Z483" s="289"/>
      <c r="AA483" s="290">
        <v>30057622569</v>
      </c>
      <c r="AB483" s="34" t="s">
        <v>622</v>
      </c>
      <c r="AC483" s="234"/>
    </row>
    <row r="484" spans="1:29" ht="67.5">
      <c r="A484" s="287"/>
      <c r="B484" s="287"/>
      <c r="C484" s="177"/>
      <c r="D484" s="177"/>
      <c r="E484" s="177"/>
      <c r="F484" s="177"/>
      <c r="G484" s="177"/>
      <c r="H484" s="177"/>
      <c r="I484" s="135" t="s">
        <v>874</v>
      </c>
      <c r="J484" s="177"/>
      <c r="K484" s="177"/>
      <c r="L484" s="177"/>
      <c r="M484" s="177"/>
      <c r="N484" s="177"/>
      <c r="O484" s="289" t="s">
        <v>663</v>
      </c>
      <c r="P484" s="289" t="s">
        <v>1618</v>
      </c>
      <c r="Q484" s="289"/>
      <c r="R484" s="289"/>
      <c r="S484" s="289"/>
      <c r="T484" s="290">
        <v>2140361227</v>
      </c>
      <c r="U484" s="289"/>
      <c r="V484" s="289"/>
      <c r="W484" s="289"/>
      <c r="X484" s="289"/>
      <c r="Y484" s="289"/>
      <c r="Z484" s="289"/>
      <c r="AA484" s="290">
        <v>2140361227</v>
      </c>
      <c r="AB484" s="34" t="s">
        <v>622</v>
      </c>
      <c r="AC484" s="234"/>
    </row>
    <row r="485" spans="1:29" ht="78.75">
      <c r="A485" s="287"/>
      <c r="B485" s="287"/>
      <c r="C485" s="177"/>
      <c r="D485" s="177"/>
      <c r="E485" s="177"/>
      <c r="F485" s="177"/>
      <c r="G485" s="177"/>
      <c r="H485" s="177"/>
      <c r="I485" s="135" t="s">
        <v>875</v>
      </c>
      <c r="J485" s="177"/>
      <c r="K485" s="177"/>
      <c r="L485" s="177"/>
      <c r="M485" s="177"/>
      <c r="N485" s="177"/>
      <c r="O485" s="289" t="s">
        <v>664</v>
      </c>
      <c r="P485" s="289" t="s">
        <v>1622</v>
      </c>
      <c r="Q485" s="289"/>
      <c r="R485" s="289"/>
      <c r="S485" s="289"/>
      <c r="T485" s="290">
        <v>194096855</v>
      </c>
      <c r="U485" s="289"/>
      <c r="V485" s="289"/>
      <c r="W485" s="289"/>
      <c r="X485" s="289"/>
      <c r="Y485" s="289"/>
      <c r="Z485" s="289"/>
      <c r="AA485" s="290">
        <v>194096855</v>
      </c>
      <c r="AB485" s="34" t="s">
        <v>622</v>
      </c>
      <c r="AC485" s="234"/>
    </row>
    <row r="486" spans="1:29" ht="90">
      <c r="A486" s="287"/>
      <c r="B486" s="287"/>
      <c r="C486" s="177"/>
      <c r="D486" s="177"/>
      <c r="E486" s="177"/>
      <c r="F486" s="177"/>
      <c r="G486" s="177"/>
      <c r="H486" s="177"/>
      <c r="I486" s="135" t="s">
        <v>876</v>
      </c>
      <c r="J486" s="177"/>
      <c r="K486" s="177"/>
      <c r="L486" s="177"/>
      <c r="M486" s="177"/>
      <c r="N486" s="177"/>
      <c r="O486" s="289" t="s">
        <v>666</v>
      </c>
      <c r="P486" s="289" t="s">
        <v>1623</v>
      </c>
      <c r="Q486" s="289"/>
      <c r="R486" s="289"/>
      <c r="S486" s="289"/>
      <c r="T486" s="290">
        <v>7563274338</v>
      </c>
      <c r="U486" s="289"/>
      <c r="V486" s="289"/>
      <c r="W486" s="289"/>
      <c r="X486" s="289"/>
      <c r="Y486" s="289"/>
      <c r="Z486" s="289"/>
      <c r="AA486" s="290">
        <v>7563274338</v>
      </c>
      <c r="AB486" s="34" t="s">
        <v>622</v>
      </c>
      <c r="AC486" s="234"/>
    </row>
    <row r="487" spans="1:29" ht="90">
      <c r="A487" s="287"/>
      <c r="B487" s="287"/>
      <c r="C487" s="177"/>
      <c r="D487" s="177"/>
      <c r="E487" s="177"/>
      <c r="F487" s="177"/>
      <c r="G487" s="177"/>
      <c r="H487" s="177"/>
      <c r="I487" s="135" t="s">
        <v>877</v>
      </c>
      <c r="J487" s="177"/>
      <c r="K487" s="177"/>
      <c r="L487" s="177"/>
      <c r="M487" s="177"/>
      <c r="N487" s="177"/>
      <c r="O487" s="289" t="s">
        <v>887</v>
      </c>
      <c r="P487" s="289" t="s">
        <v>1623</v>
      </c>
      <c r="Q487" s="289"/>
      <c r="R487" s="289"/>
      <c r="S487" s="289"/>
      <c r="T487" s="290">
        <v>547445566</v>
      </c>
      <c r="U487" s="289"/>
      <c r="V487" s="289"/>
      <c r="W487" s="289"/>
      <c r="X487" s="289"/>
      <c r="Y487" s="289"/>
      <c r="Z487" s="289"/>
      <c r="AA487" s="290">
        <v>547445566</v>
      </c>
      <c r="AB487" s="34" t="s">
        <v>622</v>
      </c>
      <c r="AC487" s="234"/>
    </row>
    <row r="488" spans="1:29" ht="78.75">
      <c r="A488" s="287"/>
      <c r="B488" s="287"/>
      <c r="C488" s="177"/>
      <c r="D488" s="177"/>
      <c r="E488" s="177"/>
      <c r="F488" s="177"/>
      <c r="G488" s="177"/>
      <c r="H488" s="177"/>
      <c r="I488" s="135" t="s">
        <v>878</v>
      </c>
      <c r="J488" s="177"/>
      <c r="K488" s="177"/>
      <c r="L488" s="177"/>
      <c r="M488" s="177"/>
      <c r="N488" s="177"/>
      <c r="O488" s="289" t="s">
        <v>662</v>
      </c>
      <c r="P488" s="289" t="s">
        <v>1618</v>
      </c>
      <c r="Q488" s="289"/>
      <c r="R488" s="289"/>
      <c r="S488" s="289"/>
      <c r="T488" s="290">
        <v>1887270806</v>
      </c>
      <c r="U488" s="289"/>
      <c r="V488" s="289"/>
      <c r="W488" s="289"/>
      <c r="X488" s="289"/>
      <c r="Y488" s="289"/>
      <c r="Z488" s="289"/>
      <c r="AA488" s="290">
        <v>1887270806</v>
      </c>
      <c r="AB488" s="34" t="s">
        <v>622</v>
      </c>
      <c r="AC488" s="234"/>
    </row>
    <row r="489" spans="1:29" ht="78.75">
      <c r="A489" s="287"/>
      <c r="B489" s="287"/>
      <c r="C489" s="177"/>
      <c r="D489" s="177"/>
      <c r="E489" s="177"/>
      <c r="F489" s="177"/>
      <c r="G489" s="177"/>
      <c r="H489" s="177"/>
      <c r="I489" s="135" t="s">
        <v>879</v>
      </c>
      <c r="J489" s="177"/>
      <c r="K489" s="177"/>
      <c r="L489" s="177"/>
      <c r="M489" s="177"/>
      <c r="N489" s="177"/>
      <c r="O489" s="289" t="s">
        <v>667</v>
      </c>
      <c r="P489" s="289" t="s">
        <v>1622</v>
      </c>
      <c r="Q489" s="289"/>
      <c r="R489" s="289"/>
      <c r="S489" s="289"/>
      <c r="T489" s="290">
        <v>87916069</v>
      </c>
      <c r="U489" s="289"/>
      <c r="V489" s="289"/>
      <c r="W489" s="289"/>
      <c r="X489" s="289"/>
      <c r="Y489" s="289"/>
      <c r="Z489" s="289"/>
      <c r="AA489" s="290">
        <v>87916069</v>
      </c>
      <c r="AB489" s="34" t="s">
        <v>622</v>
      </c>
      <c r="AC489" s="234"/>
    </row>
    <row r="490" spans="1:29" ht="78.75">
      <c r="A490" s="287"/>
      <c r="B490" s="287"/>
      <c r="C490" s="177"/>
      <c r="D490" s="177"/>
      <c r="E490" s="177"/>
      <c r="F490" s="177"/>
      <c r="G490" s="177"/>
      <c r="H490" s="177"/>
      <c r="I490" s="135" t="s">
        <v>880</v>
      </c>
      <c r="J490" s="177"/>
      <c r="K490" s="177"/>
      <c r="L490" s="177"/>
      <c r="M490" s="177"/>
      <c r="N490" s="177"/>
      <c r="O490" s="289" t="s">
        <v>668</v>
      </c>
      <c r="P490" s="289" t="s">
        <v>1618</v>
      </c>
      <c r="Q490" s="289"/>
      <c r="R490" s="289"/>
      <c r="S490" s="289"/>
      <c r="T490" s="290">
        <v>11646972</v>
      </c>
      <c r="U490" s="289"/>
      <c r="V490" s="289"/>
      <c r="W490" s="289"/>
      <c r="X490" s="289"/>
      <c r="Y490" s="289"/>
      <c r="Z490" s="289"/>
      <c r="AA490" s="290">
        <v>11646972</v>
      </c>
      <c r="AB490" s="34" t="s">
        <v>622</v>
      </c>
      <c r="AC490" s="234"/>
    </row>
    <row r="491" spans="1:29" ht="56.25">
      <c r="A491" s="287"/>
      <c r="B491" s="287"/>
      <c r="C491" s="177"/>
      <c r="D491" s="177"/>
      <c r="E491" s="177"/>
      <c r="F491" s="177"/>
      <c r="G491" s="177"/>
      <c r="H491" s="177"/>
      <c r="I491" s="135" t="s">
        <v>881</v>
      </c>
      <c r="J491" s="177"/>
      <c r="K491" s="177"/>
      <c r="L491" s="177"/>
      <c r="M491" s="177"/>
      <c r="N491" s="177"/>
      <c r="O491" s="289" t="s">
        <v>888</v>
      </c>
      <c r="P491" s="289" t="s">
        <v>1624</v>
      </c>
      <c r="Q491" s="289"/>
      <c r="R491" s="289"/>
      <c r="S491" s="289"/>
      <c r="T491" s="290">
        <v>1099871820</v>
      </c>
      <c r="U491" s="289"/>
      <c r="V491" s="289"/>
      <c r="W491" s="289"/>
      <c r="X491" s="289"/>
      <c r="Y491" s="289"/>
      <c r="Z491" s="289"/>
      <c r="AA491" s="290">
        <v>1099871820</v>
      </c>
      <c r="AB491" s="34" t="s">
        <v>622</v>
      </c>
      <c r="AC491" s="234"/>
    </row>
    <row r="492" spans="1:29" ht="78.75">
      <c r="A492" s="287"/>
      <c r="B492" s="287"/>
      <c r="C492" s="177"/>
      <c r="D492" s="177"/>
      <c r="E492" s="177"/>
      <c r="F492" s="177"/>
      <c r="G492" s="177"/>
      <c r="H492" s="177"/>
      <c r="I492" s="135" t="s">
        <v>882</v>
      </c>
      <c r="J492" s="179"/>
      <c r="K492" s="179"/>
      <c r="L492" s="179"/>
      <c r="M492" s="179"/>
      <c r="N492" s="179"/>
      <c r="O492" s="289" t="s">
        <v>670</v>
      </c>
      <c r="P492" s="289" t="s">
        <v>1623</v>
      </c>
      <c r="Q492" s="289"/>
      <c r="R492" s="289"/>
      <c r="S492" s="289"/>
      <c r="T492" s="290">
        <v>564454988</v>
      </c>
      <c r="U492" s="289"/>
      <c r="V492" s="289"/>
      <c r="W492" s="289"/>
      <c r="X492" s="289"/>
      <c r="Y492" s="289"/>
      <c r="Z492" s="289"/>
      <c r="AA492" s="290">
        <v>564454988</v>
      </c>
      <c r="AB492" s="34" t="s">
        <v>622</v>
      </c>
      <c r="AC492" s="234"/>
    </row>
    <row r="493" spans="1:29" ht="67.5">
      <c r="A493" s="287"/>
      <c r="B493" s="287"/>
      <c r="C493" s="177"/>
      <c r="D493" s="177"/>
      <c r="E493" s="177"/>
      <c r="F493" s="177"/>
      <c r="G493" s="177"/>
      <c r="H493" s="177"/>
      <c r="I493" s="135" t="s">
        <v>883</v>
      </c>
      <c r="J493" s="288" t="s">
        <v>247</v>
      </c>
      <c r="K493" s="288"/>
      <c r="L493" s="288" t="s">
        <v>626</v>
      </c>
      <c r="M493" s="34">
        <v>950</v>
      </c>
      <c r="N493" s="34">
        <v>81</v>
      </c>
      <c r="O493" s="289" t="s">
        <v>627</v>
      </c>
      <c r="P493" s="289" t="s">
        <v>1616</v>
      </c>
      <c r="Q493" s="289"/>
      <c r="R493" s="289"/>
      <c r="S493" s="289"/>
      <c r="T493" s="290">
        <v>22972299</v>
      </c>
      <c r="U493" s="289"/>
      <c r="V493" s="289"/>
      <c r="W493" s="289"/>
      <c r="X493" s="289"/>
      <c r="Y493" s="289"/>
      <c r="Z493" s="289"/>
      <c r="AA493" s="290">
        <v>22972299</v>
      </c>
      <c r="AB493" s="34" t="s">
        <v>622</v>
      </c>
      <c r="AC493" s="234"/>
    </row>
    <row r="494" spans="1:29" ht="78.75">
      <c r="A494" s="287"/>
      <c r="B494" s="287"/>
      <c r="C494" s="179"/>
      <c r="D494" s="179"/>
      <c r="E494" s="179"/>
      <c r="F494" s="179"/>
      <c r="G494" s="179"/>
      <c r="H494" s="179"/>
      <c r="I494" s="135" t="s">
        <v>884</v>
      </c>
      <c r="J494" s="288" t="s">
        <v>868</v>
      </c>
      <c r="K494" s="288"/>
      <c r="L494" s="288" t="s">
        <v>620</v>
      </c>
      <c r="M494" s="34">
        <v>4000</v>
      </c>
      <c r="N494" s="34">
        <v>4962</v>
      </c>
      <c r="O494" s="289" t="s">
        <v>889</v>
      </c>
      <c r="P494" s="289" t="s">
        <v>1616</v>
      </c>
      <c r="Q494" s="289"/>
      <c r="R494" s="289"/>
      <c r="S494" s="289"/>
      <c r="T494" s="290">
        <v>213084844.7</v>
      </c>
      <c r="U494" s="289"/>
      <c r="V494" s="289"/>
      <c r="W494" s="289"/>
      <c r="X494" s="289"/>
      <c r="Y494" s="289"/>
      <c r="Z494" s="289"/>
      <c r="AA494" s="290">
        <v>213084844.7</v>
      </c>
      <c r="AB494" s="34" t="s">
        <v>622</v>
      </c>
      <c r="AC494" s="234"/>
    </row>
    <row r="495" spans="1:29" ht="12.75">
      <c r="A495" s="222" t="s">
        <v>10</v>
      </c>
      <c r="B495" s="407"/>
      <c r="C495" s="84"/>
      <c r="D495" s="84"/>
      <c r="E495" s="84"/>
      <c r="F495" s="84"/>
      <c r="G495" s="84"/>
      <c r="H495" s="84"/>
      <c r="I495" s="84"/>
      <c r="J495" s="113"/>
      <c r="K495" s="113"/>
      <c r="L495" s="113"/>
      <c r="M495" s="117"/>
      <c r="N495" s="118"/>
      <c r="O495" s="115"/>
      <c r="P495" s="115"/>
      <c r="Q495" s="115"/>
      <c r="R495" s="115"/>
      <c r="S495" s="115"/>
      <c r="T495" s="115"/>
      <c r="U495" s="115"/>
      <c r="V495" s="115"/>
      <c r="W495" s="115"/>
      <c r="X495" s="115"/>
      <c r="Y495" s="115"/>
      <c r="Z495" s="115"/>
      <c r="AA495" s="128">
        <f>SUM(AA474:AA480)</f>
        <v>3057121209.26</v>
      </c>
      <c r="AB495" s="84"/>
      <c r="AC495" s="84"/>
    </row>
    <row r="496" spans="1:29" ht="12.75">
      <c r="A496" s="244" t="s">
        <v>178</v>
      </c>
      <c r="B496" s="244"/>
      <c r="C496" s="245"/>
      <c r="D496" s="245"/>
      <c r="E496" s="245"/>
      <c r="F496" s="245"/>
      <c r="G496" s="245"/>
      <c r="H496" s="245"/>
      <c r="I496" s="246"/>
      <c r="J496" s="246"/>
      <c r="K496" s="246"/>
      <c r="L496" s="246"/>
      <c r="M496" s="246"/>
      <c r="N496" s="246"/>
      <c r="O496" s="245"/>
      <c r="P496" s="245"/>
      <c r="Q496" s="245"/>
      <c r="R496" s="245"/>
      <c r="S496" s="245"/>
      <c r="T496" s="245"/>
      <c r="U496" s="245"/>
      <c r="V496" s="245"/>
      <c r="W496" s="245"/>
      <c r="X496" s="245"/>
      <c r="Y496" s="245"/>
      <c r="Z496" s="245"/>
      <c r="AA496" s="247">
        <f>+AA495+AA473+AA471</f>
        <v>102792563280.83002</v>
      </c>
      <c r="AB496" s="245"/>
      <c r="AC496" s="245"/>
    </row>
    <row r="497" spans="1:29" ht="56.25">
      <c r="A497" s="235" t="s">
        <v>179</v>
      </c>
      <c r="B497" s="126">
        <v>2</v>
      </c>
      <c r="C497" s="238"/>
      <c r="D497" s="238"/>
      <c r="E497" s="238" t="s">
        <v>1329</v>
      </c>
      <c r="F497" s="238" t="s">
        <v>1525</v>
      </c>
      <c r="G497" s="223" t="s">
        <v>258</v>
      </c>
      <c r="H497" s="223" t="s">
        <v>1526</v>
      </c>
      <c r="I497" s="443" t="s">
        <v>259</v>
      </c>
      <c r="J497" s="221" t="s">
        <v>260</v>
      </c>
      <c r="K497" s="485">
        <f>+'[1]CONSOLIDADO'!$AK$234</f>
        <v>0.06765957446808511</v>
      </c>
      <c r="L497" s="221" t="s">
        <v>1330</v>
      </c>
      <c r="M497" s="34">
        <v>0</v>
      </c>
      <c r="N497" s="34">
        <v>0.5</v>
      </c>
      <c r="O497" s="9" t="s">
        <v>1551</v>
      </c>
      <c r="P497" s="21" t="s">
        <v>1554</v>
      </c>
      <c r="Q497" s="21"/>
      <c r="R497" s="21"/>
      <c r="S497" s="18">
        <v>372347568.82000005</v>
      </c>
      <c r="T497" s="21"/>
      <c r="U497" s="21"/>
      <c r="V497" s="21"/>
      <c r="W497" s="21"/>
      <c r="X497" s="21"/>
      <c r="Y497" s="21"/>
      <c r="Z497" s="21"/>
      <c r="AA497" s="18">
        <v>372347568.82000005</v>
      </c>
      <c r="AB497" s="126" t="s">
        <v>1450</v>
      </c>
      <c r="AC497" s="234"/>
    </row>
    <row r="498" spans="1:29" ht="67.5">
      <c r="A498" s="236"/>
      <c r="B498" s="178"/>
      <c r="C498" s="239"/>
      <c r="D498" s="239"/>
      <c r="E498" s="239"/>
      <c r="F498" s="239"/>
      <c r="G498" s="224"/>
      <c r="H498" s="224"/>
      <c r="I498" s="443" t="s">
        <v>261</v>
      </c>
      <c r="J498" s="221" t="s">
        <v>262</v>
      </c>
      <c r="K498" s="485">
        <f>+'[1]CONSOLIDADO'!$AK$235</f>
        <v>0.0174468085106383</v>
      </c>
      <c r="L498" s="221" t="s">
        <v>1331</v>
      </c>
      <c r="M498" s="34">
        <v>0</v>
      </c>
      <c r="N498" s="34">
        <v>1000</v>
      </c>
      <c r="O498" s="9" t="s">
        <v>1552</v>
      </c>
      <c r="P498" s="21" t="s">
        <v>1555</v>
      </c>
      <c r="Q498" s="505">
        <v>0.2222222222222222</v>
      </c>
      <c r="R498" s="21"/>
      <c r="S498" s="18">
        <v>262497353.5</v>
      </c>
      <c r="T498" s="21"/>
      <c r="U498" s="21"/>
      <c r="V498" s="21"/>
      <c r="W498" s="21"/>
      <c r="X498" s="21"/>
      <c r="Y498" s="21"/>
      <c r="Z498" s="21"/>
      <c r="AA498" s="18">
        <v>262497353.5</v>
      </c>
      <c r="AB498" s="126" t="s">
        <v>1450</v>
      </c>
      <c r="AC498" s="234"/>
    </row>
    <row r="499" spans="1:29" ht="45">
      <c r="A499" s="237"/>
      <c r="B499" s="180"/>
      <c r="C499" s="240"/>
      <c r="D499" s="240"/>
      <c r="E499" s="240"/>
      <c r="F499" s="240"/>
      <c r="G499" s="225"/>
      <c r="H499" s="225"/>
      <c r="I499" s="443" t="s">
        <v>263</v>
      </c>
      <c r="J499" s="221" t="s">
        <v>264</v>
      </c>
      <c r="K499" s="485">
        <f>+'[1]CONSOLIDADO'!$AK$236</f>
        <v>0.015035460992907802</v>
      </c>
      <c r="L499" s="221" t="s">
        <v>1035</v>
      </c>
      <c r="M499" s="34">
        <v>0</v>
      </c>
      <c r="N499" s="34">
        <v>0.5</v>
      </c>
      <c r="O499" s="9" t="s">
        <v>1553</v>
      </c>
      <c r="P499" s="21" t="s">
        <v>1556</v>
      </c>
      <c r="Q499" s="276">
        <v>0.2222222222222222</v>
      </c>
      <c r="R499" s="21"/>
      <c r="S499" s="18">
        <v>100000000</v>
      </c>
      <c r="T499" s="21"/>
      <c r="U499" s="21"/>
      <c r="V499" s="21"/>
      <c r="W499" s="21"/>
      <c r="X499" s="21"/>
      <c r="Y499" s="21"/>
      <c r="Z499" s="21"/>
      <c r="AA499" s="18">
        <v>100000000</v>
      </c>
      <c r="AB499" s="126" t="s">
        <v>1450</v>
      </c>
      <c r="AC499" s="234"/>
    </row>
    <row r="500" spans="1:29" ht="45">
      <c r="A500" s="236"/>
      <c r="B500" s="178"/>
      <c r="C500" s="239"/>
      <c r="D500" s="239"/>
      <c r="E500" s="239"/>
      <c r="F500" s="239"/>
      <c r="G500" s="223" t="s">
        <v>265</v>
      </c>
      <c r="H500" s="223" t="s">
        <v>1527</v>
      </c>
      <c r="I500" s="443" t="s">
        <v>266</v>
      </c>
      <c r="J500" s="221" t="s">
        <v>267</v>
      </c>
      <c r="K500" s="34">
        <f>+'[1]CONSOLIDADO'!$AK$238</f>
        <v>0.0005714285714285716</v>
      </c>
      <c r="L500" s="221" t="s">
        <v>908</v>
      </c>
      <c r="M500" s="34">
        <v>0</v>
      </c>
      <c r="N500" s="34">
        <v>7</v>
      </c>
      <c r="O500" s="9" t="s">
        <v>909</v>
      </c>
      <c r="P500" s="21" t="s">
        <v>1557</v>
      </c>
      <c r="Q500" s="21"/>
      <c r="R500" s="21"/>
      <c r="S500" s="18">
        <v>50000000</v>
      </c>
      <c r="T500" s="21"/>
      <c r="U500" s="21"/>
      <c r="V500" s="21"/>
      <c r="W500" s="21"/>
      <c r="X500" s="21"/>
      <c r="Y500" s="21"/>
      <c r="Z500" s="21"/>
      <c r="AA500" s="18">
        <v>50000000</v>
      </c>
      <c r="AB500" s="126" t="s">
        <v>1450</v>
      </c>
      <c r="AC500" s="234"/>
    </row>
    <row r="501" spans="1:29" ht="56.25">
      <c r="A501" s="236"/>
      <c r="B501" s="178"/>
      <c r="C501" s="239"/>
      <c r="D501" s="239"/>
      <c r="E501" s="239"/>
      <c r="F501" s="239"/>
      <c r="G501" s="224"/>
      <c r="H501" s="224"/>
      <c r="I501" s="443" t="s">
        <v>268</v>
      </c>
      <c r="J501" s="223" t="s">
        <v>269</v>
      </c>
      <c r="K501" s="485">
        <f>+'[1]CONSOLIDADO'!$AK$239</f>
        <v>0.025142857142857147</v>
      </c>
      <c r="L501" s="271" t="s">
        <v>910</v>
      </c>
      <c r="M501" s="34">
        <v>1230</v>
      </c>
      <c r="N501" s="34">
        <v>1800</v>
      </c>
      <c r="O501" s="83" t="s">
        <v>911</v>
      </c>
      <c r="P501" s="21" t="s">
        <v>1558</v>
      </c>
      <c r="Q501" s="21"/>
      <c r="R501" s="21"/>
      <c r="S501" s="18">
        <v>450000000</v>
      </c>
      <c r="T501" s="21"/>
      <c r="U501" s="21"/>
      <c r="V501" s="21"/>
      <c r="W501" s="21"/>
      <c r="X501" s="21"/>
      <c r="Y501" s="21"/>
      <c r="Z501" s="21"/>
      <c r="AA501" s="18">
        <v>450000000</v>
      </c>
      <c r="AB501" s="126" t="s">
        <v>1450</v>
      </c>
      <c r="AC501" s="234"/>
    </row>
    <row r="502" spans="1:29" ht="45">
      <c r="A502" s="236"/>
      <c r="B502" s="178"/>
      <c r="C502" s="239"/>
      <c r="D502" s="239"/>
      <c r="E502" s="239"/>
      <c r="F502" s="239"/>
      <c r="G502" s="224"/>
      <c r="H502" s="224"/>
      <c r="I502" s="299" t="s">
        <v>270</v>
      </c>
      <c r="J502" s="224"/>
      <c r="K502" s="224"/>
      <c r="L502" s="32" t="s">
        <v>910</v>
      </c>
      <c r="M502" s="34">
        <v>0</v>
      </c>
      <c r="N502" s="34">
        <v>80</v>
      </c>
      <c r="O502" s="7" t="s">
        <v>912</v>
      </c>
      <c r="P502" s="21" t="s">
        <v>1558</v>
      </c>
      <c r="Q502" s="7"/>
      <c r="R502" s="7"/>
      <c r="S502" s="7">
        <v>57480000</v>
      </c>
      <c r="T502" s="7"/>
      <c r="U502" s="7"/>
      <c r="V502" s="7"/>
      <c r="W502" s="7"/>
      <c r="X502" s="7"/>
      <c r="Y502" s="7"/>
      <c r="Z502" s="7"/>
      <c r="AA502" s="7">
        <v>57480000</v>
      </c>
      <c r="AB502" s="126" t="s">
        <v>1450</v>
      </c>
      <c r="AC502" s="234"/>
    </row>
    <row r="503" spans="1:29" ht="33.75">
      <c r="A503" s="236"/>
      <c r="B503" s="178"/>
      <c r="C503" s="239"/>
      <c r="D503" s="239"/>
      <c r="E503" s="239"/>
      <c r="F503" s="239"/>
      <c r="G503" s="224"/>
      <c r="H503" s="224"/>
      <c r="I503" s="299" t="s">
        <v>271</v>
      </c>
      <c r="J503" s="224"/>
      <c r="K503" s="224"/>
      <c r="L503" s="32" t="s">
        <v>910</v>
      </c>
      <c r="M503" s="34">
        <v>0</v>
      </c>
      <c r="N503" s="34">
        <v>300</v>
      </c>
      <c r="O503" s="7" t="s">
        <v>915</v>
      </c>
      <c r="P503" s="21" t="s">
        <v>1558</v>
      </c>
      <c r="Q503" s="7"/>
      <c r="R503" s="7"/>
      <c r="S503" s="7">
        <v>149400000</v>
      </c>
      <c r="T503" s="7"/>
      <c r="U503" s="7"/>
      <c r="V503" s="7"/>
      <c r="W503" s="7"/>
      <c r="X503" s="7"/>
      <c r="Y503" s="7"/>
      <c r="Z503" s="7"/>
      <c r="AA503" s="7">
        <v>149400000</v>
      </c>
      <c r="AB503" s="126" t="s">
        <v>1450</v>
      </c>
      <c r="AC503" s="234"/>
    </row>
    <row r="504" spans="1:29" ht="45">
      <c r="A504" s="236"/>
      <c r="B504" s="178"/>
      <c r="C504" s="239"/>
      <c r="D504" s="239"/>
      <c r="E504" s="239"/>
      <c r="F504" s="239"/>
      <c r="G504" s="224"/>
      <c r="H504" s="224"/>
      <c r="I504" s="299" t="s">
        <v>272</v>
      </c>
      <c r="J504" s="224"/>
      <c r="K504" s="224"/>
      <c r="L504" s="32" t="s">
        <v>910</v>
      </c>
      <c r="M504" s="34">
        <v>0</v>
      </c>
      <c r="N504" s="34">
        <v>40</v>
      </c>
      <c r="O504" s="7" t="s">
        <v>916</v>
      </c>
      <c r="P504" s="21" t="s">
        <v>1558</v>
      </c>
      <c r="Q504" s="7"/>
      <c r="R504" s="7"/>
      <c r="S504" s="7">
        <v>35000000</v>
      </c>
      <c r="T504" s="7"/>
      <c r="U504" s="7"/>
      <c r="V504" s="7"/>
      <c r="W504" s="7"/>
      <c r="X504" s="7"/>
      <c r="Y504" s="7"/>
      <c r="Z504" s="7"/>
      <c r="AA504" s="7">
        <v>35000000</v>
      </c>
      <c r="AB504" s="126" t="s">
        <v>1450</v>
      </c>
      <c r="AC504" s="234"/>
    </row>
    <row r="505" spans="1:29" ht="33.75">
      <c r="A505" s="236"/>
      <c r="B505" s="178"/>
      <c r="C505" s="239"/>
      <c r="D505" s="239"/>
      <c r="E505" s="239"/>
      <c r="F505" s="239"/>
      <c r="G505" s="224"/>
      <c r="H505" s="224"/>
      <c r="I505" s="135" t="s">
        <v>273</v>
      </c>
      <c r="J505" s="224"/>
      <c r="K505" s="224"/>
      <c r="L505" s="9" t="s">
        <v>910</v>
      </c>
      <c r="M505" s="34">
        <v>30</v>
      </c>
      <c r="N505" s="34">
        <v>50</v>
      </c>
      <c r="O505" s="7" t="s">
        <v>917</v>
      </c>
      <c r="P505" s="21" t="s">
        <v>1558</v>
      </c>
      <c r="Q505" s="7"/>
      <c r="R505" s="7"/>
      <c r="S505" s="7">
        <v>130000000</v>
      </c>
      <c r="T505" s="7"/>
      <c r="U505" s="7"/>
      <c r="V505" s="7"/>
      <c r="W505" s="7"/>
      <c r="X505" s="7"/>
      <c r="Y505" s="7"/>
      <c r="Z505" s="7"/>
      <c r="AA505" s="7">
        <v>130000000</v>
      </c>
      <c r="AB505" s="126" t="s">
        <v>1450</v>
      </c>
      <c r="AC505" s="234"/>
    </row>
    <row r="506" spans="1:29" ht="56.25">
      <c r="A506" s="236"/>
      <c r="B506" s="178"/>
      <c r="C506" s="239"/>
      <c r="D506" s="239"/>
      <c r="E506" s="239"/>
      <c r="F506" s="239"/>
      <c r="G506" s="224"/>
      <c r="H506" s="224"/>
      <c r="I506" s="135" t="s">
        <v>274</v>
      </c>
      <c r="J506" s="225"/>
      <c r="K506" s="225"/>
      <c r="L506" s="32" t="s">
        <v>913</v>
      </c>
      <c r="M506" s="34">
        <v>1</v>
      </c>
      <c r="N506" s="34">
        <v>1</v>
      </c>
      <c r="O506" s="7" t="s">
        <v>918</v>
      </c>
      <c r="P506" s="4" t="s">
        <v>1559</v>
      </c>
      <c r="Q506" s="4"/>
      <c r="R506" s="4"/>
      <c r="S506" s="7">
        <v>50000000</v>
      </c>
      <c r="T506" s="4"/>
      <c r="U506" s="4"/>
      <c r="V506" s="4"/>
      <c r="W506" s="4"/>
      <c r="X506" s="4"/>
      <c r="Y506" s="4"/>
      <c r="Z506" s="4"/>
      <c r="AA506" s="7">
        <v>50000000</v>
      </c>
      <c r="AB506" s="126" t="s">
        <v>1450</v>
      </c>
      <c r="AC506" s="234"/>
    </row>
    <row r="507" spans="1:29" ht="56.25">
      <c r="A507" s="236"/>
      <c r="B507" s="178"/>
      <c r="C507" s="239"/>
      <c r="D507" s="239"/>
      <c r="E507" s="239"/>
      <c r="F507" s="239"/>
      <c r="G507" s="177"/>
      <c r="H507" s="177"/>
      <c r="I507" s="135" t="s">
        <v>275</v>
      </c>
      <c r="J507" s="180" t="s">
        <v>276</v>
      </c>
      <c r="K507" s="484">
        <f>+'[1]CONSOLIDADO'!$AK$240</f>
        <v>0.004714285714285715</v>
      </c>
      <c r="L507" s="180" t="s">
        <v>914</v>
      </c>
      <c r="M507" s="70">
        <v>1</v>
      </c>
      <c r="N507" s="14">
        <v>1</v>
      </c>
      <c r="O507" s="4" t="s">
        <v>919</v>
      </c>
      <c r="P507" s="4" t="s">
        <v>1560</v>
      </c>
      <c r="Q507" s="4"/>
      <c r="R507" s="4"/>
      <c r="S507" s="7">
        <v>99400000</v>
      </c>
      <c r="T507" s="4"/>
      <c r="U507" s="4"/>
      <c r="V507" s="4"/>
      <c r="W507" s="4"/>
      <c r="X507" s="4"/>
      <c r="Y507" s="4"/>
      <c r="Z507" s="4"/>
      <c r="AA507" s="7">
        <v>99400000</v>
      </c>
      <c r="AB507" s="126" t="s">
        <v>1450</v>
      </c>
      <c r="AC507" s="234"/>
    </row>
    <row r="508" spans="1:29" ht="45">
      <c r="A508" s="236"/>
      <c r="B508" s="178"/>
      <c r="C508" s="239"/>
      <c r="D508" s="239"/>
      <c r="E508" s="239"/>
      <c r="F508" s="239"/>
      <c r="G508" s="225"/>
      <c r="H508" s="225"/>
      <c r="I508" s="135" t="s">
        <v>277</v>
      </c>
      <c r="J508" s="9" t="s">
        <v>278</v>
      </c>
      <c r="K508" s="484">
        <f>+'[1]CONSOLIDADO'!$AK$241</f>
        <v>0.004428571428571429</v>
      </c>
      <c r="L508" s="9" t="s">
        <v>914</v>
      </c>
      <c r="M508" s="14">
        <v>1</v>
      </c>
      <c r="N508" s="14">
        <v>1</v>
      </c>
      <c r="O508" s="10" t="s">
        <v>919</v>
      </c>
      <c r="P508" s="4" t="s">
        <v>1560</v>
      </c>
      <c r="Q508" s="10"/>
      <c r="R508" s="10"/>
      <c r="S508" s="7">
        <v>79672209.82</v>
      </c>
      <c r="T508" s="10"/>
      <c r="U508" s="10"/>
      <c r="V508" s="10"/>
      <c r="W508" s="10"/>
      <c r="X508" s="10"/>
      <c r="Y508" s="10"/>
      <c r="Z508" s="10"/>
      <c r="AA508" s="7">
        <v>79672209.82</v>
      </c>
      <c r="AB508" s="126" t="s">
        <v>1450</v>
      </c>
      <c r="AC508" s="234"/>
    </row>
    <row r="509" spans="1:29" ht="45">
      <c r="A509" s="236"/>
      <c r="B509" s="178"/>
      <c r="C509" s="239"/>
      <c r="D509" s="239"/>
      <c r="E509" s="239"/>
      <c r="F509" s="239"/>
      <c r="G509" s="177"/>
      <c r="H509" s="177"/>
      <c r="I509" s="299" t="s">
        <v>279</v>
      </c>
      <c r="J509" s="472" t="s">
        <v>280</v>
      </c>
      <c r="K509" s="472">
        <f>+'[1]CONSOLIDADO'!$AK$242</f>
        <v>0.022000000000000002</v>
      </c>
      <c r="L509" s="253" t="s">
        <v>1332</v>
      </c>
      <c r="M509" s="304">
        <v>25</v>
      </c>
      <c r="N509" s="304">
        <v>7</v>
      </c>
      <c r="O509" s="10" t="s">
        <v>920</v>
      </c>
      <c r="P509" s="10" t="s">
        <v>1561</v>
      </c>
      <c r="Q509" s="10"/>
      <c r="R509" s="10"/>
      <c r="S509" s="7">
        <v>115102646.5</v>
      </c>
      <c r="T509" s="10"/>
      <c r="U509" s="10"/>
      <c r="V509" s="10"/>
      <c r="W509" s="10"/>
      <c r="X509" s="10"/>
      <c r="Y509" s="10"/>
      <c r="Z509" s="10"/>
      <c r="AA509" s="7">
        <v>115102646.5</v>
      </c>
      <c r="AB509" s="126" t="s">
        <v>1450</v>
      </c>
      <c r="AC509" s="234"/>
    </row>
    <row r="510" spans="1:29" ht="45">
      <c r="A510" s="236"/>
      <c r="B510" s="178"/>
      <c r="C510" s="239"/>
      <c r="D510" s="239"/>
      <c r="E510" s="239"/>
      <c r="F510" s="239"/>
      <c r="G510" s="224"/>
      <c r="H510" s="224"/>
      <c r="I510" s="179" t="s">
        <v>281</v>
      </c>
      <c r="J510" s="486"/>
      <c r="K510" s="486"/>
      <c r="L510" s="261"/>
      <c r="M510" s="261"/>
      <c r="N510" s="261"/>
      <c r="O510" s="227" t="s">
        <v>921</v>
      </c>
      <c r="P510" s="10" t="s">
        <v>1558</v>
      </c>
      <c r="Q510" s="10"/>
      <c r="R510" s="10"/>
      <c r="S510" s="7">
        <v>215000000</v>
      </c>
      <c r="T510" s="10"/>
      <c r="U510" s="10"/>
      <c r="V510" s="10"/>
      <c r="W510" s="10"/>
      <c r="X510" s="10"/>
      <c r="Y510" s="10"/>
      <c r="Z510" s="10"/>
      <c r="AA510" s="7">
        <v>215000000</v>
      </c>
      <c r="AB510" s="126" t="s">
        <v>1450</v>
      </c>
      <c r="AC510" s="234"/>
    </row>
    <row r="511" spans="1:29" ht="33.75">
      <c r="A511" s="236"/>
      <c r="B511" s="178"/>
      <c r="C511" s="239"/>
      <c r="D511" s="239"/>
      <c r="E511" s="239"/>
      <c r="F511" s="239"/>
      <c r="G511" s="224"/>
      <c r="H511" s="224"/>
      <c r="I511" s="504" t="s">
        <v>282</v>
      </c>
      <c r="J511" s="486"/>
      <c r="K511" s="486"/>
      <c r="L511" s="261"/>
      <c r="M511" s="261"/>
      <c r="N511" s="261"/>
      <c r="O511" s="182" t="s">
        <v>920</v>
      </c>
      <c r="P511" s="10" t="s">
        <v>1561</v>
      </c>
      <c r="Q511" s="182"/>
      <c r="R511" s="182"/>
      <c r="S511" s="175">
        <v>183070000</v>
      </c>
      <c r="T511" s="182"/>
      <c r="U511" s="182"/>
      <c r="V511" s="182"/>
      <c r="W511" s="182"/>
      <c r="X511" s="182"/>
      <c r="Y511" s="182"/>
      <c r="Z511" s="182"/>
      <c r="AA511" s="175">
        <v>183070000</v>
      </c>
      <c r="AB511" s="126" t="s">
        <v>1450</v>
      </c>
      <c r="AC511" s="411"/>
    </row>
    <row r="512" spans="1:29" ht="45">
      <c r="A512" s="236"/>
      <c r="B512" s="178"/>
      <c r="C512" s="239"/>
      <c r="D512" s="239"/>
      <c r="E512" s="239"/>
      <c r="F512" s="239"/>
      <c r="G512" s="224"/>
      <c r="H512" s="224"/>
      <c r="I512" s="135" t="s">
        <v>283</v>
      </c>
      <c r="J512" s="473"/>
      <c r="K512" s="473"/>
      <c r="L512" s="254"/>
      <c r="M512" s="254"/>
      <c r="N512" s="254"/>
      <c r="O512" s="182" t="s">
        <v>922</v>
      </c>
      <c r="P512" s="10" t="s">
        <v>1561</v>
      </c>
      <c r="Q512" s="182"/>
      <c r="R512" s="182"/>
      <c r="S512" s="175">
        <v>100000000</v>
      </c>
      <c r="T512" s="182"/>
      <c r="U512" s="182"/>
      <c r="V512" s="182"/>
      <c r="W512" s="182"/>
      <c r="X512" s="182"/>
      <c r="Y512" s="182"/>
      <c r="Z512" s="182"/>
      <c r="AA512" s="175">
        <v>100000000</v>
      </c>
      <c r="AB512" s="126" t="s">
        <v>1450</v>
      </c>
      <c r="AC512" s="411"/>
    </row>
    <row r="513" spans="1:29" ht="78.75">
      <c r="A513" s="236"/>
      <c r="B513" s="178"/>
      <c r="C513" s="239"/>
      <c r="D513" s="239"/>
      <c r="E513" s="239"/>
      <c r="F513" s="239"/>
      <c r="G513" s="224"/>
      <c r="H513" s="224"/>
      <c r="I513" s="135" t="s">
        <v>284</v>
      </c>
      <c r="J513" s="253" t="s">
        <v>285</v>
      </c>
      <c r="K513" s="454">
        <f>+'[1]CONSOLIDADO'!$AK$243</f>
        <v>0.009714285714285717</v>
      </c>
      <c r="L513" s="253" t="s">
        <v>1333</v>
      </c>
      <c r="M513" s="304">
        <v>23200</v>
      </c>
      <c r="N513" s="304">
        <v>5000</v>
      </c>
      <c r="O513" s="182" t="s">
        <v>911</v>
      </c>
      <c r="P513" s="10" t="s">
        <v>1558</v>
      </c>
      <c r="Q513" s="182"/>
      <c r="R513" s="182"/>
      <c r="S513" s="175">
        <v>180000000</v>
      </c>
      <c r="T513" s="182"/>
      <c r="U513" s="182"/>
      <c r="V513" s="182"/>
      <c r="W513" s="182"/>
      <c r="X513" s="182"/>
      <c r="Y513" s="182"/>
      <c r="Z513" s="182"/>
      <c r="AA513" s="175">
        <v>180000000</v>
      </c>
      <c r="AB513" s="126" t="s">
        <v>1450</v>
      </c>
      <c r="AC513" s="411"/>
    </row>
    <row r="514" spans="1:29" ht="67.5">
      <c r="A514" s="236"/>
      <c r="B514" s="178"/>
      <c r="C514" s="239"/>
      <c r="D514" s="239"/>
      <c r="E514" s="239"/>
      <c r="F514" s="239"/>
      <c r="G514" s="224"/>
      <c r="H514" s="224"/>
      <c r="I514" s="135" t="s">
        <v>286</v>
      </c>
      <c r="J514" s="261"/>
      <c r="K514" s="177"/>
      <c r="L514" s="261"/>
      <c r="M514" s="261"/>
      <c r="N514" s="261"/>
      <c r="O514" s="226" t="s">
        <v>911</v>
      </c>
      <c r="P514" s="10" t="s">
        <v>1558</v>
      </c>
      <c r="Q514" s="232"/>
      <c r="R514" s="232"/>
      <c r="S514" s="175">
        <v>120000000</v>
      </c>
      <c r="T514" s="232"/>
      <c r="U514" s="232"/>
      <c r="V514" s="232"/>
      <c r="W514" s="232"/>
      <c r="X514" s="232"/>
      <c r="Y514" s="232"/>
      <c r="Z514" s="232"/>
      <c r="AA514" s="175">
        <v>120000000</v>
      </c>
      <c r="AB514" s="126" t="s">
        <v>1450</v>
      </c>
      <c r="AC514" s="411"/>
    </row>
    <row r="515" spans="1:29" ht="45">
      <c r="A515" s="236"/>
      <c r="B515" s="178"/>
      <c r="C515" s="239"/>
      <c r="D515" s="239"/>
      <c r="E515" s="239"/>
      <c r="F515" s="239"/>
      <c r="G515" s="224"/>
      <c r="H515" s="224"/>
      <c r="I515" s="135" t="s">
        <v>928</v>
      </c>
      <c r="J515" s="254"/>
      <c r="K515" s="179"/>
      <c r="L515" s="254"/>
      <c r="M515" s="254"/>
      <c r="N515" s="254"/>
      <c r="O515" s="226" t="s">
        <v>929</v>
      </c>
      <c r="P515" s="232" t="s">
        <v>1562</v>
      </c>
      <c r="Q515" s="232"/>
      <c r="R515" s="232"/>
      <c r="S515" s="175">
        <v>293000000</v>
      </c>
      <c r="T515" s="232"/>
      <c r="U515" s="232"/>
      <c r="V515" s="232"/>
      <c r="W515" s="232"/>
      <c r="X515" s="232"/>
      <c r="Y515" s="232"/>
      <c r="Z515" s="232"/>
      <c r="AA515" s="175">
        <v>293000000</v>
      </c>
      <c r="AB515" s="126" t="s">
        <v>1450</v>
      </c>
      <c r="AC515" s="411"/>
    </row>
    <row r="516" spans="1:29" ht="78.75">
      <c r="A516" s="236"/>
      <c r="B516" s="178"/>
      <c r="C516" s="239"/>
      <c r="D516" s="239"/>
      <c r="E516" s="239"/>
      <c r="F516" s="239"/>
      <c r="G516" s="224"/>
      <c r="H516" s="224"/>
      <c r="I516" s="135" t="s">
        <v>287</v>
      </c>
      <c r="J516" s="298" t="s">
        <v>288</v>
      </c>
      <c r="K516" s="472">
        <f>+'[1]CONSOLIDADO'!$AK$245</f>
        <v>0.03257142857142858</v>
      </c>
      <c r="L516" s="298" t="s">
        <v>1334</v>
      </c>
      <c r="M516" s="503">
        <v>7</v>
      </c>
      <c r="N516" s="503">
        <v>1</v>
      </c>
      <c r="O516" s="226" t="s">
        <v>923</v>
      </c>
      <c r="P516" s="232" t="s">
        <v>1562</v>
      </c>
      <c r="Q516" s="232"/>
      <c r="R516" s="232"/>
      <c r="S516" s="175">
        <v>845070000</v>
      </c>
      <c r="T516" s="232"/>
      <c r="U516" s="232"/>
      <c r="V516" s="232"/>
      <c r="W516" s="232"/>
      <c r="X516" s="232"/>
      <c r="Y516" s="232"/>
      <c r="Z516" s="232"/>
      <c r="AA516" s="175">
        <v>845070000</v>
      </c>
      <c r="AB516" s="126" t="s">
        <v>1450</v>
      </c>
      <c r="AC516" s="411"/>
    </row>
    <row r="517" spans="1:29" ht="56.25">
      <c r="A517" s="236"/>
      <c r="B517" s="178"/>
      <c r="C517" s="239"/>
      <c r="D517" s="239"/>
      <c r="E517" s="239"/>
      <c r="F517" s="239"/>
      <c r="G517" s="225"/>
      <c r="H517" s="225"/>
      <c r="I517" s="135" t="s">
        <v>289</v>
      </c>
      <c r="J517" s="179"/>
      <c r="K517" s="179"/>
      <c r="L517" s="179"/>
      <c r="M517" s="179"/>
      <c r="N517" s="179"/>
      <c r="O517" s="226" t="s">
        <v>922</v>
      </c>
      <c r="P517" s="226" t="s">
        <v>1561</v>
      </c>
      <c r="Q517" s="226"/>
      <c r="R517" s="226"/>
      <c r="S517" s="187">
        <v>356918596.33000004</v>
      </c>
      <c r="T517" s="226"/>
      <c r="U517" s="226"/>
      <c r="V517" s="226"/>
      <c r="W517" s="226"/>
      <c r="X517" s="226"/>
      <c r="Y517" s="226"/>
      <c r="Z517" s="226"/>
      <c r="AA517" s="187">
        <v>356918596.33000004</v>
      </c>
      <c r="AB517" s="126" t="s">
        <v>1450</v>
      </c>
      <c r="AC517" s="411"/>
    </row>
    <row r="518" spans="1:29" ht="56.25">
      <c r="A518" s="236"/>
      <c r="B518" s="178"/>
      <c r="C518" s="239"/>
      <c r="D518" s="239"/>
      <c r="E518" s="239"/>
      <c r="F518" s="239"/>
      <c r="G518" s="34" t="s">
        <v>290</v>
      </c>
      <c r="H518" s="34" t="s">
        <v>1528</v>
      </c>
      <c r="I518" s="135" t="s">
        <v>291</v>
      </c>
      <c r="J518" s="34" t="s">
        <v>292</v>
      </c>
      <c r="K518" s="34">
        <f>+'[1]CONSOLIDADO'!$AK$247</f>
        <v>0.1</v>
      </c>
      <c r="L518" s="34" t="s">
        <v>1335</v>
      </c>
      <c r="M518" s="34">
        <v>0</v>
      </c>
      <c r="N518" s="34">
        <v>1</v>
      </c>
      <c r="O518" s="34" t="s">
        <v>924</v>
      </c>
      <c r="P518" s="34" t="s">
        <v>1563</v>
      </c>
      <c r="Q518" s="34"/>
      <c r="R518" s="34"/>
      <c r="S518" s="3">
        <v>268816173.9</v>
      </c>
      <c r="T518" s="34"/>
      <c r="U518" s="34"/>
      <c r="V518" s="34"/>
      <c r="W518" s="34"/>
      <c r="X518" s="34"/>
      <c r="Y518" s="34"/>
      <c r="Z518" s="34"/>
      <c r="AA518" s="3">
        <v>268816173.9</v>
      </c>
      <c r="AB518" s="126" t="s">
        <v>1450</v>
      </c>
      <c r="AC518" s="234"/>
    </row>
    <row r="519" spans="1:29" ht="45">
      <c r="A519" s="236"/>
      <c r="B519" s="178"/>
      <c r="C519" s="239"/>
      <c r="D519" s="239"/>
      <c r="E519" s="239"/>
      <c r="F519" s="239"/>
      <c r="G519" s="241" t="s">
        <v>293</v>
      </c>
      <c r="H519" s="241" t="s">
        <v>1529</v>
      </c>
      <c r="I519" s="135" t="s">
        <v>294</v>
      </c>
      <c r="J519" s="298" t="s">
        <v>295</v>
      </c>
      <c r="K519" s="503">
        <f>+'[1]CONSOLIDADO'!$AK$249</f>
        <v>0.1</v>
      </c>
      <c r="L519" s="298" t="s">
        <v>1336</v>
      </c>
      <c r="M519" s="503">
        <v>3</v>
      </c>
      <c r="N519" s="503">
        <v>1</v>
      </c>
      <c r="O519" s="34" t="s">
        <v>925</v>
      </c>
      <c r="P519" s="234" t="s">
        <v>1564</v>
      </c>
      <c r="Q519" s="234"/>
      <c r="R519" s="234"/>
      <c r="S519" s="3">
        <v>300000000</v>
      </c>
      <c r="T519" s="234"/>
      <c r="U519" s="234"/>
      <c r="V519" s="234"/>
      <c r="W519" s="234"/>
      <c r="X519" s="234"/>
      <c r="Y519" s="234"/>
      <c r="Z519" s="234"/>
      <c r="AA519" s="3">
        <v>300000000</v>
      </c>
      <c r="AB519" s="126" t="s">
        <v>1450</v>
      </c>
      <c r="AC519" s="234"/>
    </row>
    <row r="520" spans="1:29" ht="56.25">
      <c r="A520" s="236"/>
      <c r="B520" s="178"/>
      <c r="C520" s="239"/>
      <c r="D520" s="239"/>
      <c r="E520" s="239"/>
      <c r="F520" s="239"/>
      <c r="G520" s="242"/>
      <c r="H520" s="242"/>
      <c r="I520" s="135" t="s">
        <v>296</v>
      </c>
      <c r="J520" s="177"/>
      <c r="K520" s="133"/>
      <c r="L520" s="177"/>
      <c r="M520" s="177"/>
      <c r="N520" s="177"/>
      <c r="O520" s="135" t="s">
        <v>296</v>
      </c>
      <c r="P520" s="234" t="s">
        <v>1565</v>
      </c>
      <c r="Q520" s="234"/>
      <c r="R520" s="234"/>
      <c r="S520" s="3">
        <v>0</v>
      </c>
      <c r="T520" s="234"/>
      <c r="U520" s="234"/>
      <c r="V520" s="234"/>
      <c r="W520" s="234"/>
      <c r="X520" s="234"/>
      <c r="Y520" s="234"/>
      <c r="Z520" s="234"/>
      <c r="AA520" s="3">
        <v>0</v>
      </c>
      <c r="AB520" s="126" t="s">
        <v>1450</v>
      </c>
      <c r="AC520" s="234"/>
    </row>
    <row r="521" spans="1:29" ht="33.75">
      <c r="A521" s="236"/>
      <c r="B521" s="178"/>
      <c r="C521" s="239"/>
      <c r="D521" s="239"/>
      <c r="E521" s="239"/>
      <c r="F521" s="239"/>
      <c r="G521" s="242"/>
      <c r="H521" s="242"/>
      <c r="I521" s="135" t="s">
        <v>297</v>
      </c>
      <c r="J521" s="177"/>
      <c r="K521" s="133"/>
      <c r="L521" s="177"/>
      <c r="M521" s="177"/>
      <c r="N521" s="177"/>
      <c r="O521" s="234" t="s">
        <v>926</v>
      </c>
      <c r="P521" s="234" t="s">
        <v>1566</v>
      </c>
      <c r="Q521" s="234"/>
      <c r="R521" s="234"/>
      <c r="S521" s="3">
        <v>1200000000</v>
      </c>
      <c r="T521" s="234"/>
      <c r="U521" s="234"/>
      <c r="V521" s="234"/>
      <c r="W521" s="234"/>
      <c r="X521" s="234"/>
      <c r="Y521" s="234"/>
      <c r="Z521" s="234"/>
      <c r="AA521" s="3">
        <v>1200000000</v>
      </c>
      <c r="AB521" s="126" t="s">
        <v>1450</v>
      </c>
      <c r="AC521" s="234"/>
    </row>
    <row r="522" spans="1:29" ht="45">
      <c r="A522" s="236"/>
      <c r="B522" s="178"/>
      <c r="C522" s="239"/>
      <c r="D522" s="239"/>
      <c r="E522" s="239"/>
      <c r="F522" s="239"/>
      <c r="G522" s="242"/>
      <c r="H522" s="242"/>
      <c r="I522" s="135" t="s">
        <v>298</v>
      </c>
      <c r="J522" s="177"/>
      <c r="K522" s="133"/>
      <c r="L522" s="177"/>
      <c r="M522" s="177"/>
      <c r="N522" s="177"/>
      <c r="O522" s="34" t="s">
        <v>927</v>
      </c>
      <c r="P522" s="411" t="s">
        <v>1567</v>
      </c>
      <c r="Q522" s="411"/>
      <c r="R522" s="411"/>
      <c r="S522" s="3">
        <v>120000000</v>
      </c>
      <c r="T522" s="411"/>
      <c r="U522" s="411"/>
      <c r="V522" s="411"/>
      <c r="W522" s="411"/>
      <c r="X522" s="411"/>
      <c r="Y522" s="411"/>
      <c r="Z522" s="411"/>
      <c r="AA522" s="3">
        <v>120000000</v>
      </c>
      <c r="AB522" s="126" t="s">
        <v>1450</v>
      </c>
      <c r="AC522" s="234"/>
    </row>
    <row r="523" spans="1:29" ht="56.25">
      <c r="A523" s="237"/>
      <c r="B523" s="180"/>
      <c r="C523" s="240"/>
      <c r="D523" s="240"/>
      <c r="E523" s="240"/>
      <c r="F523" s="240"/>
      <c r="G523" s="243"/>
      <c r="H523" s="243"/>
      <c r="I523" s="135" t="s">
        <v>299</v>
      </c>
      <c r="J523" s="179"/>
      <c r="K523" s="504"/>
      <c r="L523" s="179"/>
      <c r="M523" s="179"/>
      <c r="N523" s="179"/>
      <c r="O523" s="135" t="s">
        <v>299</v>
      </c>
      <c r="P523" s="234" t="s">
        <v>1568</v>
      </c>
      <c r="Q523" s="234"/>
      <c r="R523" s="234"/>
      <c r="S523" s="3">
        <v>100000000</v>
      </c>
      <c r="T523" s="234"/>
      <c r="U523" s="234"/>
      <c r="V523" s="234"/>
      <c r="W523" s="234"/>
      <c r="X523" s="234"/>
      <c r="Y523" s="234"/>
      <c r="Z523" s="234"/>
      <c r="AA523" s="3">
        <v>100000000</v>
      </c>
      <c r="AB523" s="126" t="s">
        <v>1450</v>
      </c>
      <c r="AC523" s="234"/>
    </row>
    <row r="524" spans="1:29" ht="12.75">
      <c r="A524" s="222" t="s">
        <v>10</v>
      </c>
      <c r="B524" s="407"/>
      <c r="C524" s="84"/>
      <c r="D524" s="84"/>
      <c r="E524" s="84"/>
      <c r="F524" s="84"/>
      <c r="G524" s="84"/>
      <c r="H524" s="84"/>
      <c r="I524" s="84"/>
      <c r="J524" s="113"/>
      <c r="K524" s="113"/>
      <c r="L524" s="113"/>
      <c r="M524" s="117"/>
      <c r="N524" s="118"/>
      <c r="O524" s="115"/>
      <c r="P524" s="115"/>
      <c r="Q524" s="115"/>
      <c r="R524" s="115"/>
      <c r="S524" s="115"/>
      <c r="T524" s="115"/>
      <c r="U524" s="115"/>
      <c r="V524" s="115"/>
      <c r="W524" s="115"/>
      <c r="X524" s="115"/>
      <c r="Y524" s="115"/>
      <c r="Z524" s="115"/>
      <c r="AA524" s="128">
        <f>SUM(AA497:AA523)</f>
        <v>6232774548.87</v>
      </c>
      <c r="AB524" s="114"/>
      <c r="AC524" s="114"/>
    </row>
    <row r="525" spans="1:29" ht="45">
      <c r="A525" s="241" t="s">
        <v>179</v>
      </c>
      <c r="B525" s="241">
        <v>2</v>
      </c>
      <c r="C525" s="241"/>
      <c r="D525" s="241"/>
      <c r="E525" s="241" t="s">
        <v>111</v>
      </c>
      <c r="F525" s="241" t="s">
        <v>1466</v>
      </c>
      <c r="G525" s="234" t="s">
        <v>116</v>
      </c>
      <c r="H525" s="234" t="s">
        <v>1496</v>
      </c>
      <c r="I525" s="135" t="s">
        <v>300</v>
      </c>
      <c r="J525" s="34" t="s">
        <v>301</v>
      </c>
      <c r="K525" s="484">
        <f>+'[1]CONSOLIDADO'!$AK$350</f>
        <v>0.0036</v>
      </c>
      <c r="L525" s="34" t="s">
        <v>1309</v>
      </c>
      <c r="M525" s="34">
        <v>0</v>
      </c>
      <c r="N525" s="34">
        <v>1</v>
      </c>
      <c r="O525" s="234" t="s">
        <v>907</v>
      </c>
      <c r="P525" s="234" t="s">
        <v>1569</v>
      </c>
      <c r="Q525" s="234"/>
      <c r="R525" s="234"/>
      <c r="S525" s="3">
        <v>100000000</v>
      </c>
      <c r="T525" s="234"/>
      <c r="U525" s="234"/>
      <c r="V525" s="234"/>
      <c r="W525" s="234"/>
      <c r="X525" s="234"/>
      <c r="Y525" s="234"/>
      <c r="Z525" s="234"/>
      <c r="AA525" s="3">
        <v>100000000</v>
      </c>
      <c r="AB525" s="126" t="s">
        <v>1450</v>
      </c>
      <c r="AC525" s="234"/>
    </row>
    <row r="526" spans="1:29" ht="56.25">
      <c r="A526" s="242"/>
      <c r="B526" s="242"/>
      <c r="C526" s="242"/>
      <c r="D526" s="242"/>
      <c r="E526" s="242"/>
      <c r="F526" s="242"/>
      <c r="G526" s="241" t="s">
        <v>119</v>
      </c>
      <c r="H526" s="241" t="s">
        <v>1497</v>
      </c>
      <c r="I526" s="135" t="s">
        <v>302</v>
      </c>
      <c r="J526" s="34" t="s">
        <v>303</v>
      </c>
      <c r="K526" s="34">
        <f>+'[1]CONSOLIDADO'!$AK$392</f>
        <v>0.012</v>
      </c>
      <c r="L526" s="34" t="s">
        <v>1337</v>
      </c>
      <c r="M526" s="34">
        <v>0</v>
      </c>
      <c r="N526" s="34">
        <v>0</v>
      </c>
      <c r="O526" s="135" t="s">
        <v>302</v>
      </c>
      <c r="P526" s="234" t="s">
        <v>1570</v>
      </c>
      <c r="Q526" s="234"/>
      <c r="R526" s="234"/>
      <c r="S526" s="3">
        <v>300000000</v>
      </c>
      <c r="T526" s="234"/>
      <c r="U526" s="234"/>
      <c r="V526" s="234"/>
      <c r="W526" s="234"/>
      <c r="X526" s="234"/>
      <c r="Y526" s="234"/>
      <c r="Z526" s="234"/>
      <c r="AA526" s="3">
        <v>300000000</v>
      </c>
      <c r="AB526" s="126" t="s">
        <v>1450</v>
      </c>
      <c r="AC526" s="234"/>
    </row>
    <row r="527" spans="1:29" ht="56.25">
      <c r="A527" s="242"/>
      <c r="B527" s="242"/>
      <c r="C527" s="242"/>
      <c r="D527" s="242"/>
      <c r="E527" s="242"/>
      <c r="F527" s="242"/>
      <c r="G527" s="243"/>
      <c r="H527" s="243"/>
      <c r="I527" s="135" t="s">
        <v>304</v>
      </c>
      <c r="J527" s="34" t="s">
        <v>304</v>
      </c>
      <c r="K527" s="485">
        <f>+'[1]CONSOLIDADO'!$AK$394</f>
        <v>0.0024000000000000002</v>
      </c>
      <c r="L527" s="34" t="s">
        <v>1338</v>
      </c>
      <c r="M527" s="34">
        <v>2</v>
      </c>
      <c r="N527" s="34">
        <v>0</v>
      </c>
      <c r="O527" s="135" t="s">
        <v>304</v>
      </c>
      <c r="P527" s="234" t="s">
        <v>1571</v>
      </c>
      <c r="Q527" s="234"/>
      <c r="R527" s="234"/>
      <c r="S527" s="3">
        <v>300000000</v>
      </c>
      <c r="T527" s="234"/>
      <c r="U527" s="234"/>
      <c r="V527" s="234"/>
      <c r="W527" s="234"/>
      <c r="X527" s="234"/>
      <c r="Y527" s="234"/>
      <c r="Z527" s="234"/>
      <c r="AA527" s="3">
        <v>300000000</v>
      </c>
      <c r="AB527" s="126" t="s">
        <v>1450</v>
      </c>
      <c r="AC527" s="234"/>
    </row>
    <row r="528" spans="1:29" ht="45">
      <c r="A528" s="243"/>
      <c r="B528" s="243"/>
      <c r="C528" s="243"/>
      <c r="D528" s="243"/>
      <c r="E528" s="243"/>
      <c r="F528" s="243"/>
      <c r="G528" s="34" t="s">
        <v>305</v>
      </c>
      <c r="H528" s="34" t="s">
        <v>1498</v>
      </c>
      <c r="I528" s="135" t="s">
        <v>306</v>
      </c>
      <c r="J528" s="34" t="s">
        <v>307</v>
      </c>
      <c r="K528" s="485">
        <f>+'[1]CONSOLIDADO'!$AK$408</f>
        <v>0.004</v>
      </c>
      <c r="L528" s="34" t="s">
        <v>1339</v>
      </c>
      <c r="M528" s="34">
        <v>0</v>
      </c>
      <c r="N528" s="34">
        <v>0</v>
      </c>
      <c r="O528" s="135" t="s">
        <v>306</v>
      </c>
      <c r="P528" s="234" t="s">
        <v>1572</v>
      </c>
      <c r="Q528" s="234"/>
      <c r="R528" s="234"/>
      <c r="S528" s="234"/>
      <c r="T528" s="234"/>
      <c r="U528" s="301">
        <v>50000000</v>
      </c>
      <c r="V528" s="234"/>
      <c r="W528" s="234"/>
      <c r="X528" s="234"/>
      <c r="Y528" s="234"/>
      <c r="Z528" s="234"/>
      <c r="AA528" s="3">
        <v>50000000</v>
      </c>
      <c r="AB528" s="126" t="s">
        <v>1450</v>
      </c>
      <c r="AC528" s="234"/>
    </row>
    <row r="529" spans="1:29" ht="12.75">
      <c r="A529" s="222" t="s">
        <v>10</v>
      </c>
      <c r="B529" s="407"/>
      <c r="C529" s="84"/>
      <c r="D529" s="84"/>
      <c r="E529" s="84"/>
      <c r="F529" s="84"/>
      <c r="G529" s="84"/>
      <c r="H529" s="84"/>
      <c r="I529" s="84"/>
      <c r="J529" s="113"/>
      <c r="K529" s="113"/>
      <c r="L529" s="113"/>
      <c r="M529" s="117"/>
      <c r="N529" s="118"/>
      <c r="O529" s="115"/>
      <c r="P529" s="115"/>
      <c r="Q529" s="115"/>
      <c r="R529" s="115"/>
      <c r="S529" s="115"/>
      <c r="T529" s="115"/>
      <c r="U529" s="115"/>
      <c r="V529" s="115"/>
      <c r="W529" s="115"/>
      <c r="X529" s="115"/>
      <c r="Y529" s="115"/>
      <c r="Z529" s="115"/>
      <c r="AA529" s="128">
        <f>SUM(AA525:AA528)</f>
        <v>750000000</v>
      </c>
      <c r="AB529" s="84"/>
      <c r="AC529" s="84"/>
    </row>
    <row r="530" spans="1:29" ht="101.25">
      <c r="A530" s="34"/>
      <c r="B530" s="34"/>
      <c r="C530" s="34" t="s">
        <v>900</v>
      </c>
      <c r="D530" s="34"/>
      <c r="E530" s="34" t="s">
        <v>899</v>
      </c>
      <c r="F530" s="34"/>
      <c r="G530" s="34" t="s">
        <v>901</v>
      </c>
      <c r="H530" s="34"/>
      <c r="I530" s="411" t="s">
        <v>902</v>
      </c>
      <c r="J530" s="34" t="s">
        <v>45</v>
      </c>
      <c r="K530" s="34"/>
      <c r="L530" s="234"/>
      <c r="M530" s="234"/>
      <c r="N530" s="234"/>
      <c r="O530" s="411" t="s">
        <v>902</v>
      </c>
      <c r="P530" s="34" t="s">
        <v>1573</v>
      </c>
      <c r="Q530" s="234"/>
      <c r="R530" s="234"/>
      <c r="S530" s="3">
        <v>132400000</v>
      </c>
      <c r="T530" s="234"/>
      <c r="U530" s="234"/>
      <c r="V530" s="234"/>
      <c r="W530" s="234"/>
      <c r="X530" s="234"/>
      <c r="Y530" s="234"/>
      <c r="Z530" s="234"/>
      <c r="AA530" s="3">
        <v>132400000</v>
      </c>
      <c r="AB530" s="126" t="s">
        <v>1450</v>
      </c>
      <c r="AC530" s="234"/>
    </row>
    <row r="531" spans="1:29" ht="12.75">
      <c r="A531" s="222" t="s">
        <v>10</v>
      </c>
      <c r="B531" s="407"/>
      <c r="C531" s="84"/>
      <c r="D531" s="84"/>
      <c r="E531" s="84"/>
      <c r="F531" s="84"/>
      <c r="G531" s="84"/>
      <c r="H531" s="84"/>
      <c r="I531" s="84"/>
      <c r="J531" s="113"/>
      <c r="K531" s="113"/>
      <c r="L531" s="113"/>
      <c r="M531" s="117"/>
      <c r="N531" s="118"/>
      <c r="O531" s="115"/>
      <c r="P531" s="115"/>
      <c r="Q531" s="115"/>
      <c r="R531" s="115"/>
      <c r="S531" s="115"/>
      <c r="T531" s="115"/>
      <c r="U531" s="115"/>
      <c r="V531" s="115"/>
      <c r="W531" s="115"/>
      <c r="X531" s="115"/>
      <c r="Y531" s="115"/>
      <c r="Z531" s="115"/>
      <c r="AA531" s="128">
        <f>SUM(AA530)</f>
        <v>132400000</v>
      </c>
      <c r="AB531" s="84"/>
      <c r="AC531" s="84"/>
    </row>
    <row r="532" spans="1:29" ht="12.75">
      <c r="A532" s="244" t="s">
        <v>178</v>
      </c>
      <c r="B532" s="244"/>
      <c r="C532" s="245"/>
      <c r="D532" s="245"/>
      <c r="E532" s="245"/>
      <c r="F532" s="245"/>
      <c r="G532" s="245"/>
      <c r="H532" s="245"/>
      <c r="I532" s="246"/>
      <c r="J532" s="246"/>
      <c r="K532" s="246"/>
      <c r="L532" s="246"/>
      <c r="M532" s="246"/>
      <c r="N532" s="246"/>
      <c r="O532" s="245"/>
      <c r="P532" s="245"/>
      <c r="Q532" s="245"/>
      <c r="R532" s="245"/>
      <c r="S532" s="245"/>
      <c r="T532" s="245"/>
      <c r="U532" s="245"/>
      <c r="V532" s="245"/>
      <c r="W532" s="245"/>
      <c r="X532" s="245"/>
      <c r="Y532" s="245"/>
      <c r="Z532" s="245"/>
      <c r="AA532" s="247">
        <f>+AA531+AA529+AA524</f>
        <v>7115174548.87</v>
      </c>
      <c r="AB532" s="245"/>
      <c r="AC532" s="245"/>
    </row>
    <row r="533" spans="1:29" ht="67.5">
      <c r="A533" s="248" t="s">
        <v>179</v>
      </c>
      <c r="B533" s="248">
        <v>2</v>
      </c>
      <c r="C533" s="248"/>
      <c r="D533" s="248"/>
      <c r="E533" s="248" t="s">
        <v>326</v>
      </c>
      <c r="F533" s="248" t="s">
        <v>1530</v>
      </c>
      <c r="G533" s="298" t="s">
        <v>327</v>
      </c>
      <c r="H533" s="298" t="s">
        <v>1531</v>
      </c>
      <c r="I533" s="148" t="s">
        <v>328</v>
      </c>
      <c r="J533" s="170" t="s">
        <v>329</v>
      </c>
      <c r="K533" s="451">
        <f>+'[1]CONSOLIDADO'!$AK$223</f>
        <v>0.0125</v>
      </c>
      <c r="L533" s="170" t="s">
        <v>685</v>
      </c>
      <c r="M533" s="17">
        <v>0</v>
      </c>
      <c r="N533" s="14">
        <v>1</v>
      </c>
      <c r="O533" s="9" t="s">
        <v>686</v>
      </c>
      <c r="P533" s="71" t="s">
        <v>1541</v>
      </c>
      <c r="Q533" s="71"/>
      <c r="R533" s="18">
        <v>151936181</v>
      </c>
      <c r="S533" s="71"/>
      <c r="T533" s="71"/>
      <c r="U533" s="71"/>
      <c r="V533" s="71"/>
      <c r="W533" s="71"/>
      <c r="X533" s="71"/>
      <c r="Y533" s="71"/>
      <c r="Z533" s="71"/>
      <c r="AA533" s="18">
        <v>151936181</v>
      </c>
      <c r="AB533" s="32" t="s">
        <v>1226</v>
      </c>
      <c r="AC533" s="386"/>
    </row>
    <row r="534" spans="1:29" ht="78.75">
      <c r="A534" s="250"/>
      <c r="B534" s="250"/>
      <c r="C534" s="250"/>
      <c r="D534" s="250"/>
      <c r="E534" s="250"/>
      <c r="F534" s="250"/>
      <c r="G534" s="177"/>
      <c r="H534" s="177"/>
      <c r="I534" s="148" t="s">
        <v>330</v>
      </c>
      <c r="J534" s="170" t="s">
        <v>331</v>
      </c>
      <c r="K534" s="451">
        <f>+'[1]CONSOLIDADO'!$AK$224</f>
        <v>0.028499999999999998</v>
      </c>
      <c r="L534" s="170" t="s">
        <v>683</v>
      </c>
      <c r="M534" s="17">
        <v>5000</v>
      </c>
      <c r="N534" s="14">
        <v>1500</v>
      </c>
      <c r="O534" s="9" t="s">
        <v>684</v>
      </c>
      <c r="P534" s="71" t="s">
        <v>1542</v>
      </c>
      <c r="Q534" s="71"/>
      <c r="R534" s="301">
        <v>50000000</v>
      </c>
      <c r="S534" s="71"/>
      <c r="T534" s="71"/>
      <c r="U534" s="301">
        <v>50000000</v>
      </c>
      <c r="V534" s="71"/>
      <c r="W534" s="71"/>
      <c r="X534" s="71"/>
      <c r="Y534" s="71"/>
      <c r="Z534" s="71"/>
      <c r="AA534" s="18">
        <v>100000000</v>
      </c>
      <c r="AB534" s="32" t="s">
        <v>1226</v>
      </c>
      <c r="AC534" s="386"/>
    </row>
    <row r="535" spans="1:29" ht="67.5">
      <c r="A535" s="250"/>
      <c r="B535" s="250"/>
      <c r="C535" s="250"/>
      <c r="D535" s="250"/>
      <c r="E535" s="250"/>
      <c r="F535" s="250"/>
      <c r="G535" s="179"/>
      <c r="H535" s="179"/>
      <c r="I535" s="148" t="s">
        <v>332</v>
      </c>
      <c r="J535" s="253" t="s">
        <v>333</v>
      </c>
      <c r="K535" s="460">
        <f>+'[1]CONSOLIDADO'!$AK$225</f>
        <v>0.0589</v>
      </c>
      <c r="L535" s="253" t="s">
        <v>685</v>
      </c>
      <c r="M535" s="304">
        <v>0</v>
      </c>
      <c r="N535" s="304">
        <v>1</v>
      </c>
      <c r="O535" s="51" t="s">
        <v>687</v>
      </c>
      <c r="P535" s="71" t="s">
        <v>1543</v>
      </c>
      <c r="Q535" s="71"/>
      <c r="R535" s="71"/>
      <c r="S535" s="71"/>
      <c r="T535" s="71"/>
      <c r="U535" s="18">
        <v>91044181</v>
      </c>
      <c r="V535" s="71"/>
      <c r="W535" s="71"/>
      <c r="X535" s="71"/>
      <c r="Y535" s="71"/>
      <c r="Z535" s="71"/>
      <c r="AA535" s="18">
        <v>91044181</v>
      </c>
      <c r="AB535" s="32" t="s">
        <v>1226</v>
      </c>
      <c r="AC535" s="386"/>
    </row>
    <row r="536" spans="1:29" ht="56.25">
      <c r="A536" s="250"/>
      <c r="B536" s="250"/>
      <c r="C536" s="250"/>
      <c r="D536" s="250"/>
      <c r="E536" s="250"/>
      <c r="F536" s="250"/>
      <c r="G536" s="179"/>
      <c r="H536" s="179"/>
      <c r="I536" s="148" t="s">
        <v>983</v>
      </c>
      <c r="J536" s="254"/>
      <c r="K536" s="254"/>
      <c r="L536" s="254"/>
      <c r="M536" s="254"/>
      <c r="N536" s="254"/>
      <c r="O536" s="51" t="s">
        <v>1225</v>
      </c>
      <c r="P536" s="71" t="s">
        <v>1544</v>
      </c>
      <c r="Q536" s="71"/>
      <c r="R536" s="71"/>
      <c r="S536" s="71"/>
      <c r="T536" s="71"/>
      <c r="U536" s="71"/>
      <c r="V536" s="71"/>
      <c r="W536" s="71"/>
      <c r="X536" s="71"/>
      <c r="Y536" s="71"/>
      <c r="Z536" s="71"/>
      <c r="AA536" s="18">
        <v>685125000</v>
      </c>
      <c r="AB536" s="32" t="s">
        <v>1226</v>
      </c>
      <c r="AC536" s="386"/>
    </row>
    <row r="537" spans="1:29" ht="90">
      <c r="A537" s="250"/>
      <c r="B537" s="250"/>
      <c r="C537" s="250"/>
      <c r="D537" s="250"/>
      <c r="E537" s="250"/>
      <c r="F537" s="250"/>
      <c r="G537" s="32" t="s">
        <v>334</v>
      </c>
      <c r="H537" s="32" t="s">
        <v>1532</v>
      </c>
      <c r="I537" s="148" t="s">
        <v>335</v>
      </c>
      <c r="J537" s="170" t="s">
        <v>336</v>
      </c>
      <c r="K537" s="451">
        <f>+'[1]CONSOLIDADO'!$AK$227</f>
        <v>0.1</v>
      </c>
      <c r="L537" s="170" t="s">
        <v>688</v>
      </c>
      <c r="M537" s="17">
        <v>5</v>
      </c>
      <c r="N537" s="14">
        <v>4</v>
      </c>
      <c r="O537" s="9" t="s">
        <v>689</v>
      </c>
      <c r="P537" s="72" t="s">
        <v>1545</v>
      </c>
      <c r="Q537" s="72"/>
      <c r="R537" s="500">
        <v>246309563.75</v>
      </c>
      <c r="S537" s="72"/>
      <c r="T537" s="72"/>
      <c r="U537" s="301">
        <v>215000000</v>
      </c>
      <c r="V537" s="72"/>
      <c r="W537" s="72"/>
      <c r="X537" s="72"/>
      <c r="Y537" s="72"/>
      <c r="Z537" s="72"/>
      <c r="AA537" s="18">
        <v>461309563.75</v>
      </c>
      <c r="AB537" s="32" t="s">
        <v>1226</v>
      </c>
      <c r="AC537" s="386"/>
    </row>
    <row r="538" spans="1:29" ht="90">
      <c r="A538" s="250"/>
      <c r="B538" s="250"/>
      <c r="C538" s="250"/>
      <c r="D538" s="250"/>
      <c r="E538" s="250"/>
      <c r="F538" s="250"/>
      <c r="G538" s="32" t="s">
        <v>337</v>
      </c>
      <c r="H538" s="32" t="s">
        <v>1533</v>
      </c>
      <c r="I538" s="148" t="s">
        <v>338</v>
      </c>
      <c r="J538" s="202" t="s">
        <v>339</v>
      </c>
      <c r="K538" s="451">
        <f>+'[1]CONSOLIDADO'!$AK$229</f>
        <v>0.1</v>
      </c>
      <c r="L538" s="170" t="s">
        <v>681</v>
      </c>
      <c r="M538" s="17">
        <v>4</v>
      </c>
      <c r="N538" s="14">
        <v>3</v>
      </c>
      <c r="O538" s="9" t="s">
        <v>690</v>
      </c>
      <c r="P538" s="5" t="s">
        <v>1546</v>
      </c>
      <c r="Q538" s="5"/>
      <c r="R538" s="500">
        <v>50000000</v>
      </c>
      <c r="S538" s="5"/>
      <c r="T538" s="5"/>
      <c r="U538" s="301">
        <v>200000000</v>
      </c>
      <c r="V538" s="5"/>
      <c r="W538" s="5"/>
      <c r="X538" s="5"/>
      <c r="Y538" s="5"/>
      <c r="Z538" s="5"/>
      <c r="AA538" s="18">
        <v>250000000</v>
      </c>
      <c r="AB538" s="32" t="s">
        <v>1226</v>
      </c>
      <c r="AC538" s="386"/>
    </row>
    <row r="539" spans="1:29" ht="45">
      <c r="A539" s="250"/>
      <c r="B539" s="250"/>
      <c r="C539" s="250"/>
      <c r="D539" s="250"/>
      <c r="E539" s="250"/>
      <c r="F539" s="250"/>
      <c r="G539" s="298" t="s">
        <v>340</v>
      </c>
      <c r="H539" s="298" t="s">
        <v>1534</v>
      </c>
      <c r="I539" s="148" t="s">
        <v>341</v>
      </c>
      <c r="J539" s="253" t="s">
        <v>342</v>
      </c>
      <c r="K539" s="304">
        <f>+'[1]CONSOLIDADO'!$AK$231</f>
        <v>0.1</v>
      </c>
      <c r="L539" s="253" t="s">
        <v>691</v>
      </c>
      <c r="M539" s="304">
        <v>1</v>
      </c>
      <c r="N539" s="304">
        <v>1</v>
      </c>
      <c r="O539" s="9" t="s">
        <v>692</v>
      </c>
      <c r="P539" s="71" t="s">
        <v>1547</v>
      </c>
      <c r="Q539" s="71"/>
      <c r="R539" s="71"/>
      <c r="S539" s="18">
        <v>1105878342.59</v>
      </c>
      <c r="T539" s="71"/>
      <c r="U539" s="71"/>
      <c r="V539" s="71"/>
      <c r="W539" s="71"/>
      <c r="X539" s="71"/>
      <c r="Y539" s="71"/>
      <c r="Z539" s="71"/>
      <c r="AA539" s="18">
        <v>1105878342.59</v>
      </c>
      <c r="AB539" s="32" t="s">
        <v>1226</v>
      </c>
      <c r="AC539" s="386"/>
    </row>
    <row r="540" spans="1:29" ht="45">
      <c r="A540" s="250"/>
      <c r="B540" s="250"/>
      <c r="C540" s="250"/>
      <c r="D540" s="250"/>
      <c r="E540" s="250"/>
      <c r="F540" s="250"/>
      <c r="G540" s="177"/>
      <c r="H540" s="177"/>
      <c r="I540" s="148" t="s">
        <v>343</v>
      </c>
      <c r="J540" s="261"/>
      <c r="K540" s="261"/>
      <c r="L540" s="261"/>
      <c r="M540" s="261"/>
      <c r="N540" s="261"/>
      <c r="O540" s="9" t="s">
        <v>693</v>
      </c>
      <c r="P540" s="71" t="s">
        <v>1548</v>
      </c>
      <c r="Q540" s="71"/>
      <c r="R540" s="71"/>
      <c r="S540" s="71"/>
      <c r="T540" s="71"/>
      <c r="U540" s="18">
        <v>350000000</v>
      </c>
      <c r="V540" s="71"/>
      <c r="W540" s="71"/>
      <c r="X540" s="71"/>
      <c r="Y540" s="71"/>
      <c r="Z540" s="71"/>
      <c r="AA540" s="18">
        <v>350000000</v>
      </c>
      <c r="AB540" s="32" t="s">
        <v>1226</v>
      </c>
      <c r="AC540" s="386"/>
    </row>
    <row r="541" spans="1:29" ht="45">
      <c r="A541" s="249"/>
      <c r="B541" s="249"/>
      <c r="C541" s="249"/>
      <c r="D541" s="249"/>
      <c r="E541" s="249"/>
      <c r="F541" s="249"/>
      <c r="G541" s="179"/>
      <c r="H541" s="179"/>
      <c r="I541" s="148" t="s">
        <v>930</v>
      </c>
      <c r="J541" s="254"/>
      <c r="K541" s="254"/>
      <c r="L541" s="254"/>
      <c r="M541" s="254"/>
      <c r="N541" s="254"/>
      <c r="O541" s="9" t="s">
        <v>931</v>
      </c>
      <c r="P541" s="71" t="s">
        <v>1549</v>
      </c>
      <c r="Q541" s="71"/>
      <c r="R541" s="71"/>
      <c r="S541" s="71"/>
      <c r="T541" s="71"/>
      <c r="U541" s="18">
        <v>300000000</v>
      </c>
      <c r="V541" s="71"/>
      <c r="W541" s="71"/>
      <c r="X541" s="71"/>
      <c r="Y541" s="71"/>
      <c r="Z541" s="71"/>
      <c r="AA541" s="18">
        <v>300000000</v>
      </c>
      <c r="AB541" s="32" t="s">
        <v>1226</v>
      </c>
      <c r="AC541" s="386"/>
    </row>
    <row r="542" spans="1:29" ht="12.75">
      <c r="A542" s="64" t="s">
        <v>37</v>
      </c>
      <c r="B542" s="64"/>
      <c r="C542" s="63"/>
      <c r="D542" s="63"/>
      <c r="E542" s="63"/>
      <c r="F542" s="63"/>
      <c r="G542" s="75"/>
      <c r="H542" s="75"/>
      <c r="I542" s="95"/>
      <c r="J542" s="75"/>
      <c r="K542" s="75"/>
      <c r="L542" s="75"/>
      <c r="M542" s="75"/>
      <c r="N542" s="75"/>
      <c r="O542" s="75"/>
      <c r="P542" s="75"/>
      <c r="Q542" s="75"/>
      <c r="R542" s="75"/>
      <c r="S542" s="75"/>
      <c r="T542" s="75"/>
      <c r="U542" s="75"/>
      <c r="V542" s="75"/>
      <c r="W542" s="75"/>
      <c r="X542" s="75"/>
      <c r="Y542" s="75"/>
      <c r="Z542" s="75"/>
      <c r="AA542" s="76">
        <f>SUM(AA533:AA541)</f>
        <v>3495293268.34</v>
      </c>
      <c r="AB542" s="127"/>
      <c r="AC542" s="127"/>
    </row>
    <row r="543" spans="1:29" ht="67.5">
      <c r="A543" s="32" t="s">
        <v>1535</v>
      </c>
      <c r="B543" s="32">
        <v>2</v>
      </c>
      <c r="C543" s="32"/>
      <c r="D543" s="32"/>
      <c r="E543" s="32" t="s">
        <v>111</v>
      </c>
      <c r="F543" s="32" t="s">
        <v>1466</v>
      </c>
      <c r="G543" s="32" t="s">
        <v>305</v>
      </c>
      <c r="H543" s="32" t="s">
        <v>1498</v>
      </c>
      <c r="I543" s="148" t="s">
        <v>344</v>
      </c>
      <c r="J543" s="170" t="s">
        <v>345</v>
      </c>
      <c r="K543" s="451">
        <f>+'[1]CONSOLIDADO'!$AK$407</f>
        <v>0.003</v>
      </c>
      <c r="L543" s="170" t="s">
        <v>681</v>
      </c>
      <c r="M543" s="17">
        <v>0</v>
      </c>
      <c r="N543" s="14">
        <v>1</v>
      </c>
      <c r="O543" s="9" t="s">
        <v>682</v>
      </c>
      <c r="P543" s="71" t="s">
        <v>1550</v>
      </c>
      <c r="Q543" s="71"/>
      <c r="R543" s="18">
        <v>50000000</v>
      </c>
      <c r="S543" s="71"/>
      <c r="T543" s="71"/>
      <c r="U543" s="71"/>
      <c r="V543" s="71"/>
      <c r="W543" s="71"/>
      <c r="X543" s="71"/>
      <c r="Y543" s="71"/>
      <c r="Z543" s="71"/>
      <c r="AA543" s="18">
        <v>50000000</v>
      </c>
      <c r="AB543" s="32" t="s">
        <v>1226</v>
      </c>
      <c r="AC543" s="386"/>
    </row>
    <row r="544" spans="1:29" ht="12.75">
      <c r="A544" s="64" t="s">
        <v>37</v>
      </c>
      <c r="B544" s="64"/>
      <c r="C544" s="63"/>
      <c r="D544" s="63"/>
      <c r="E544" s="63"/>
      <c r="F544" s="63"/>
      <c r="G544" s="75"/>
      <c r="H544" s="75"/>
      <c r="I544" s="95"/>
      <c r="J544" s="75"/>
      <c r="K544" s="75"/>
      <c r="L544" s="75"/>
      <c r="M544" s="75"/>
      <c r="N544" s="75"/>
      <c r="O544" s="75"/>
      <c r="P544" s="75"/>
      <c r="Q544" s="75"/>
      <c r="R544" s="75"/>
      <c r="S544" s="75"/>
      <c r="T544" s="75"/>
      <c r="U544" s="75"/>
      <c r="V544" s="75"/>
      <c r="W544" s="75"/>
      <c r="X544" s="75"/>
      <c r="Y544" s="75"/>
      <c r="Z544" s="75"/>
      <c r="AA544" s="76">
        <f>SUM(AA543)</f>
        <v>50000000</v>
      </c>
      <c r="AB544" s="127"/>
      <c r="AC544" s="127"/>
    </row>
    <row r="545" spans="1:29" ht="12.75">
      <c r="A545" s="213" t="s">
        <v>178</v>
      </c>
      <c r="B545" s="213"/>
      <c r="C545" s="206"/>
      <c r="D545" s="206"/>
      <c r="E545" s="206"/>
      <c r="F545" s="206"/>
      <c r="G545" s="216"/>
      <c r="H545" s="216"/>
      <c r="I545" s="210"/>
      <c r="J545" s="210"/>
      <c r="K545" s="210"/>
      <c r="L545" s="215"/>
      <c r="M545" s="210"/>
      <c r="N545" s="210"/>
      <c r="O545" s="210"/>
      <c r="P545" s="210"/>
      <c r="Q545" s="210"/>
      <c r="R545" s="210"/>
      <c r="S545" s="210"/>
      <c r="T545" s="210"/>
      <c r="U545" s="210"/>
      <c r="V545" s="210"/>
      <c r="W545" s="210"/>
      <c r="X545" s="210"/>
      <c r="Y545" s="210"/>
      <c r="Z545" s="210"/>
      <c r="AA545" s="217">
        <f>+AA544+AA542</f>
        <v>3545293268.34</v>
      </c>
      <c r="AB545" s="212"/>
      <c r="AC545" s="212"/>
    </row>
    <row r="546" spans="1:29" ht="67.5">
      <c r="A546" s="300" t="s">
        <v>62</v>
      </c>
      <c r="B546" s="300">
        <v>1</v>
      </c>
      <c r="C546" s="32"/>
      <c r="D546" s="126"/>
      <c r="E546" s="298" t="s">
        <v>163</v>
      </c>
      <c r="F546" s="298" t="s">
        <v>1478</v>
      </c>
      <c r="G546" s="298" t="s">
        <v>175</v>
      </c>
      <c r="H546" s="298" t="s">
        <v>1536</v>
      </c>
      <c r="I546" s="148" t="s">
        <v>963</v>
      </c>
      <c r="J546" s="170" t="s">
        <v>177</v>
      </c>
      <c r="K546" s="487">
        <f>+'[1]CONSOLIDADO'!$AK$79</f>
        <v>0.036</v>
      </c>
      <c r="L546" s="170" t="s">
        <v>1147</v>
      </c>
      <c r="M546" s="17">
        <v>494</v>
      </c>
      <c r="N546" s="14">
        <v>594</v>
      </c>
      <c r="O546" s="9" t="s">
        <v>1197</v>
      </c>
      <c r="P546" s="71" t="s">
        <v>1539</v>
      </c>
      <c r="Q546" s="445">
        <v>41274</v>
      </c>
      <c r="R546" s="71"/>
      <c r="S546" s="71"/>
      <c r="T546" s="71"/>
      <c r="U546" s="18">
        <v>5500000000</v>
      </c>
      <c r="V546" s="71"/>
      <c r="W546" s="71"/>
      <c r="X546" s="71"/>
      <c r="Y546" s="71"/>
      <c r="Z546" s="71"/>
      <c r="AA546" s="18">
        <v>5500000000</v>
      </c>
      <c r="AB546" s="32" t="s">
        <v>974</v>
      </c>
      <c r="AC546" s="386"/>
    </row>
    <row r="547" spans="1:29" ht="12.75">
      <c r="A547" s="213" t="s">
        <v>178</v>
      </c>
      <c r="B547" s="213"/>
      <c r="C547" s="206"/>
      <c r="D547" s="206"/>
      <c r="E547" s="206"/>
      <c r="F547" s="206"/>
      <c r="G547" s="216"/>
      <c r="H547" s="216"/>
      <c r="I547" s="210"/>
      <c r="J547" s="210"/>
      <c r="K547" s="210"/>
      <c r="L547" s="215"/>
      <c r="M547" s="210"/>
      <c r="N547" s="210"/>
      <c r="O547" s="210"/>
      <c r="P547" s="210"/>
      <c r="Q547" s="210"/>
      <c r="R547" s="210"/>
      <c r="S547" s="210"/>
      <c r="T547" s="210"/>
      <c r="U547" s="210"/>
      <c r="V547" s="210"/>
      <c r="W547" s="210"/>
      <c r="X547" s="210"/>
      <c r="Y547" s="210"/>
      <c r="Z547" s="210"/>
      <c r="AA547" s="217">
        <f>SUM(AA546)</f>
        <v>5500000000</v>
      </c>
      <c r="AB547" s="212"/>
      <c r="AC547" s="212"/>
    </row>
    <row r="548" spans="1:29" ht="56.25">
      <c r="A548" s="32" t="s">
        <v>964</v>
      </c>
      <c r="B548" s="32">
        <v>2</v>
      </c>
      <c r="C548" s="32"/>
      <c r="D548" s="178"/>
      <c r="E548" s="177" t="s">
        <v>80</v>
      </c>
      <c r="F548" s="177" t="s">
        <v>1460</v>
      </c>
      <c r="G548" s="177" t="s">
        <v>195</v>
      </c>
      <c r="H548" s="177" t="s">
        <v>1486</v>
      </c>
      <c r="I548" s="148" t="s">
        <v>965</v>
      </c>
      <c r="J548" s="170" t="s">
        <v>1340</v>
      </c>
      <c r="K548" s="451">
        <f>+'[1]CONSOLIDADO'!$AK$278</f>
        <v>0.030933333333333337</v>
      </c>
      <c r="L548" s="170" t="s">
        <v>1341</v>
      </c>
      <c r="M548" s="17">
        <v>40732</v>
      </c>
      <c r="N548" s="14">
        <v>40832</v>
      </c>
      <c r="O548" s="51" t="s">
        <v>1198</v>
      </c>
      <c r="P548" s="71" t="s">
        <v>1540</v>
      </c>
      <c r="Q548" s="445">
        <v>41274</v>
      </c>
      <c r="R548" s="71"/>
      <c r="S548" s="71"/>
      <c r="T548" s="71"/>
      <c r="U548" s="18">
        <v>1586428442</v>
      </c>
      <c r="V548" s="71"/>
      <c r="W548" s="71"/>
      <c r="X548" s="71"/>
      <c r="Y548" s="71"/>
      <c r="Z548" s="71"/>
      <c r="AA548" s="18">
        <v>1586428442</v>
      </c>
      <c r="AB548" s="32" t="s">
        <v>974</v>
      </c>
      <c r="AC548" s="386"/>
    </row>
    <row r="549" spans="1:29" ht="12.75">
      <c r="A549" s="213" t="s">
        <v>178</v>
      </c>
      <c r="B549" s="213"/>
      <c r="C549" s="206"/>
      <c r="D549" s="206"/>
      <c r="E549" s="206"/>
      <c r="F549" s="206"/>
      <c r="G549" s="216"/>
      <c r="H549" s="216"/>
      <c r="I549" s="210"/>
      <c r="J549" s="210"/>
      <c r="K549" s="210"/>
      <c r="L549" s="215"/>
      <c r="M549" s="210"/>
      <c r="N549" s="210"/>
      <c r="O549" s="210"/>
      <c r="P549" s="210"/>
      <c r="Q549" s="210"/>
      <c r="R549" s="210"/>
      <c r="S549" s="210"/>
      <c r="T549" s="210"/>
      <c r="U549" s="210"/>
      <c r="V549" s="210"/>
      <c r="W549" s="210"/>
      <c r="X549" s="210"/>
      <c r="Y549" s="210"/>
      <c r="Z549" s="210"/>
      <c r="AA549" s="217">
        <f>SUM(AA548)</f>
        <v>1586428442</v>
      </c>
      <c r="AB549" s="212"/>
      <c r="AC549" s="212"/>
    </row>
    <row r="550" spans="1:29" ht="67.5">
      <c r="A550" s="298" t="s">
        <v>966</v>
      </c>
      <c r="B550" s="298">
        <v>3</v>
      </c>
      <c r="C550" s="298"/>
      <c r="D550" s="298"/>
      <c r="E550" s="298" t="s">
        <v>122</v>
      </c>
      <c r="F550" s="298" t="s">
        <v>1470</v>
      </c>
      <c r="G550" s="298" t="s">
        <v>198</v>
      </c>
      <c r="H550" s="298" t="s">
        <v>1488</v>
      </c>
      <c r="I550" s="148" t="s">
        <v>967</v>
      </c>
      <c r="J550" s="253" t="s">
        <v>203</v>
      </c>
      <c r="K550" s="461">
        <f>+'[1]CONSOLIDADO'!$AK$439</f>
        <v>0.012333333333333335</v>
      </c>
      <c r="L550" s="253" t="s">
        <v>1187</v>
      </c>
      <c r="M550" s="304">
        <v>13575</v>
      </c>
      <c r="N550" s="304">
        <v>13625</v>
      </c>
      <c r="O550" s="51" t="s">
        <v>1198</v>
      </c>
      <c r="P550" s="71" t="s">
        <v>1540</v>
      </c>
      <c r="Q550" s="445">
        <v>41274</v>
      </c>
      <c r="R550" s="4"/>
      <c r="S550" s="4"/>
      <c r="T550" s="4"/>
      <c r="U550" s="307">
        <v>571000000</v>
      </c>
      <c r="V550" s="4"/>
      <c r="W550" s="4"/>
      <c r="X550" s="4"/>
      <c r="Y550" s="4"/>
      <c r="Z550" s="4"/>
      <c r="AA550" s="307">
        <v>571000000</v>
      </c>
      <c r="AB550" s="32" t="s">
        <v>974</v>
      </c>
      <c r="AC550" s="386"/>
    </row>
    <row r="551" spans="1:29" ht="45">
      <c r="A551" s="177"/>
      <c r="B551" s="177"/>
      <c r="C551" s="177"/>
      <c r="D551" s="177"/>
      <c r="E551" s="177"/>
      <c r="F551" s="177"/>
      <c r="G551" s="177"/>
      <c r="H551" s="177"/>
      <c r="I551" s="148" t="s">
        <v>968</v>
      </c>
      <c r="J551" s="261"/>
      <c r="K551" s="261"/>
      <c r="L551" s="261"/>
      <c r="M551" s="261"/>
      <c r="N551" s="261"/>
      <c r="O551" s="51" t="s">
        <v>1198</v>
      </c>
      <c r="P551" s="71" t="s">
        <v>1540</v>
      </c>
      <c r="Q551" s="445">
        <v>41274</v>
      </c>
      <c r="R551" s="4"/>
      <c r="S551" s="4"/>
      <c r="T551" s="4"/>
      <c r="U551" s="307">
        <v>409000000</v>
      </c>
      <c r="V551" s="4"/>
      <c r="W551" s="4"/>
      <c r="X551" s="4"/>
      <c r="Y551" s="4"/>
      <c r="Z551" s="4"/>
      <c r="AA551" s="307">
        <v>409000000</v>
      </c>
      <c r="AB551" s="32" t="s">
        <v>974</v>
      </c>
      <c r="AC551" s="386"/>
    </row>
    <row r="552" spans="1:29" ht="45">
      <c r="A552" s="177"/>
      <c r="B552" s="177"/>
      <c r="C552" s="177"/>
      <c r="D552" s="177"/>
      <c r="E552" s="177"/>
      <c r="F552" s="177"/>
      <c r="G552" s="177"/>
      <c r="H552" s="177"/>
      <c r="I552" s="148" t="s">
        <v>969</v>
      </c>
      <c r="J552" s="261"/>
      <c r="K552" s="261"/>
      <c r="L552" s="261"/>
      <c r="M552" s="261"/>
      <c r="N552" s="261"/>
      <c r="O552" s="51" t="s">
        <v>1198</v>
      </c>
      <c r="P552" s="71" t="s">
        <v>1540</v>
      </c>
      <c r="Q552" s="445">
        <v>41274</v>
      </c>
      <c r="R552" s="4"/>
      <c r="S552" s="4"/>
      <c r="T552" s="4"/>
      <c r="U552" s="307">
        <v>660099878.55</v>
      </c>
      <c r="V552" s="4"/>
      <c r="W552" s="4"/>
      <c r="X552" s="4"/>
      <c r="Y552" s="4"/>
      <c r="Z552" s="4"/>
      <c r="AA552" s="307">
        <v>660099878.55</v>
      </c>
      <c r="AB552" s="32" t="s">
        <v>974</v>
      </c>
      <c r="AC552" s="386"/>
    </row>
    <row r="553" spans="1:29" ht="45">
      <c r="A553" s="177"/>
      <c r="B553" s="177"/>
      <c r="C553" s="177"/>
      <c r="D553" s="177"/>
      <c r="E553" s="177"/>
      <c r="F553" s="177"/>
      <c r="G553" s="177"/>
      <c r="H553" s="177"/>
      <c r="I553" s="148" t="s">
        <v>970</v>
      </c>
      <c r="J553" s="261"/>
      <c r="K553" s="261"/>
      <c r="L553" s="261"/>
      <c r="M553" s="261"/>
      <c r="N553" s="261"/>
      <c r="O553" s="51" t="s">
        <v>1198</v>
      </c>
      <c r="P553" s="71" t="s">
        <v>1540</v>
      </c>
      <c r="Q553" s="445">
        <v>41274</v>
      </c>
      <c r="R553" s="4"/>
      <c r="S553" s="4"/>
      <c r="T553" s="4"/>
      <c r="U553" s="307">
        <v>175000000</v>
      </c>
      <c r="V553" s="4"/>
      <c r="W553" s="4"/>
      <c r="X553" s="4"/>
      <c r="Y553" s="4"/>
      <c r="Z553" s="4"/>
      <c r="AA553" s="307">
        <v>175000000</v>
      </c>
      <c r="AB553" s="32" t="s">
        <v>974</v>
      </c>
      <c r="AC553" s="386"/>
    </row>
    <row r="554" spans="1:29" ht="45">
      <c r="A554" s="177"/>
      <c r="B554" s="177"/>
      <c r="C554" s="177"/>
      <c r="D554" s="177"/>
      <c r="E554" s="177"/>
      <c r="F554" s="177"/>
      <c r="G554" s="177"/>
      <c r="H554" s="177"/>
      <c r="I554" s="148" t="s">
        <v>971</v>
      </c>
      <c r="J554" s="261"/>
      <c r="K554" s="261"/>
      <c r="L554" s="261"/>
      <c r="M554" s="261"/>
      <c r="N554" s="261"/>
      <c r="O554" s="51" t="s">
        <v>1198</v>
      </c>
      <c r="P554" s="71" t="s">
        <v>1540</v>
      </c>
      <c r="Q554" s="445">
        <v>41274</v>
      </c>
      <c r="R554" s="4"/>
      <c r="S554" s="4"/>
      <c r="T554" s="4"/>
      <c r="U554" s="307">
        <v>693898778.91</v>
      </c>
      <c r="V554" s="4"/>
      <c r="W554" s="4"/>
      <c r="X554" s="4"/>
      <c r="Y554" s="4"/>
      <c r="Z554" s="4"/>
      <c r="AA554" s="307">
        <v>693898778.91</v>
      </c>
      <c r="AB554" s="32" t="s">
        <v>974</v>
      </c>
      <c r="AC554" s="386"/>
    </row>
    <row r="555" spans="1:29" ht="67.5">
      <c r="A555" s="177"/>
      <c r="B555" s="177"/>
      <c r="C555" s="177"/>
      <c r="D555" s="177"/>
      <c r="E555" s="177"/>
      <c r="F555" s="177"/>
      <c r="G555" s="177"/>
      <c r="H555" s="177"/>
      <c r="I555" s="148" t="s">
        <v>972</v>
      </c>
      <c r="J555" s="261"/>
      <c r="K555" s="261"/>
      <c r="L555" s="261"/>
      <c r="M555" s="261"/>
      <c r="N555" s="261"/>
      <c r="O555" s="51" t="s">
        <v>1198</v>
      </c>
      <c r="P555" s="71" t="s">
        <v>1540</v>
      </c>
      <c r="Q555" s="445">
        <v>41274</v>
      </c>
      <c r="R555" s="4"/>
      <c r="S555" s="4"/>
      <c r="T555" s="4"/>
      <c r="U555" s="307">
        <v>559004692.64</v>
      </c>
      <c r="V555" s="4"/>
      <c r="W555" s="4"/>
      <c r="X555" s="4"/>
      <c r="Y555" s="4"/>
      <c r="Z555" s="4"/>
      <c r="AA555" s="307">
        <v>559004692.64</v>
      </c>
      <c r="AB555" s="32" t="s">
        <v>974</v>
      </c>
      <c r="AC555" s="386"/>
    </row>
    <row r="556" spans="1:29" ht="45">
      <c r="A556" s="179"/>
      <c r="B556" s="179"/>
      <c r="C556" s="179"/>
      <c r="D556" s="179"/>
      <c r="E556" s="179"/>
      <c r="F556" s="179"/>
      <c r="G556" s="179"/>
      <c r="H556" s="179"/>
      <c r="I556" s="148" t="s">
        <v>973</v>
      </c>
      <c r="J556" s="254"/>
      <c r="K556" s="254"/>
      <c r="L556" s="254"/>
      <c r="M556" s="254"/>
      <c r="N556" s="254"/>
      <c r="O556" s="51" t="s">
        <v>1198</v>
      </c>
      <c r="P556" s="71" t="s">
        <v>1540</v>
      </c>
      <c r="Q556" s="445">
        <v>41274</v>
      </c>
      <c r="R556" s="4"/>
      <c r="S556" s="4"/>
      <c r="T556" s="4"/>
      <c r="U556" s="307">
        <v>157000000</v>
      </c>
      <c r="V556" s="4"/>
      <c r="W556" s="4"/>
      <c r="X556" s="4"/>
      <c r="Y556" s="4"/>
      <c r="Z556" s="4"/>
      <c r="AA556" s="307">
        <v>157000000</v>
      </c>
      <c r="AB556" s="32" t="s">
        <v>974</v>
      </c>
      <c r="AC556" s="386"/>
    </row>
    <row r="557" spans="1:29" ht="12.75">
      <c r="A557" s="213" t="s">
        <v>178</v>
      </c>
      <c r="B557" s="213"/>
      <c r="C557" s="206"/>
      <c r="D557" s="206"/>
      <c r="E557" s="206"/>
      <c r="F557" s="206"/>
      <c r="G557" s="216"/>
      <c r="H557" s="216"/>
      <c r="I557" s="210"/>
      <c r="J557" s="210"/>
      <c r="K557" s="210"/>
      <c r="L557" s="210"/>
      <c r="M557" s="210"/>
      <c r="N557" s="210"/>
      <c r="O557" s="210"/>
      <c r="P557" s="210"/>
      <c r="Q557" s="210"/>
      <c r="R557" s="210"/>
      <c r="S557" s="210"/>
      <c r="T557" s="210"/>
      <c r="U557" s="210"/>
      <c r="V557" s="210"/>
      <c r="W557" s="210"/>
      <c r="X557" s="210"/>
      <c r="Y557" s="210"/>
      <c r="Z557" s="210"/>
      <c r="AA557" s="414">
        <f>SUM(AA550:AA556)</f>
        <v>3225003350.1</v>
      </c>
      <c r="AB557" s="210"/>
      <c r="AC557" s="210"/>
    </row>
    <row r="558" spans="1:29" ht="12.75">
      <c r="A558" s="417" t="s">
        <v>1425</v>
      </c>
      <c r="B558" s="415"/>
      <c r="C558" s="415"/>
      <c r="D558" s="415"/>
      <c r="E558" s="415"/>
      <c r="F558" s="415"/>
      <c r="G558" s="416"/>
      <c r="H558" s="416"/>
      <c r="I558" s="416"/>
      <c r="J558" s="416"/>
      <c r="K558" s="416"/>
      <c r="L558" s="415"/>
      <c r="M558" s="415"/>
      <c r="N558" s="415"/>
      <c r="O558" s="416"/>
      <c r="P558" s="415"/>
      <c r="Q558" s="415"/>
      <c r="R558" s="415"/>
      <c r="S558" s="415"/>
      <c r="T558" s="415"/>
      <c r="U558" s="415"/>
      <c r="V558" s="415"/>
      <c r="W558" s="415"/>
      <c r="X558" s="415"/>
      <c r="Y558" s="415"/>
      <c r="Z558" s="415"/>
      <c r="AA558" s="418">
        <f>+AA557+AA549+AA547</f>
        <v>10311431792.1</v>
      </c>
      <c r="AB558" s="416"/>
      <c r="AC558" s="415"/>
    </row>
    <row r="559" spans="1:29" ht="56.25">
      <c r="A559" s="248" t="s">
        <v>976</v>
      </c>
      <c r="B559" s="248">
        <v>2</v>
      </c>
      <c r="C559" s="248"/>
      <c r="D559" s="248"/>
      <c r="E559" s="248" t="s">
        <v>485</v>
      </c>
      <c r="F559" s="248" t="s">
        <v>1512</v>
      </c>
      <c r="G559" s="248" t="s">
        <v>486</v>
      </c>
      <c r="H559" s="248" t="s">
        <v>1513</v>
      </c>
      <c r="I559" s="148" t="s">
        <v>977</v>
      </c>
      <c r="J559" s="253" t="s">
        <v>1423</v>
      </c>
      <c r="K559" s="460">
        <f>+'[1]CONSOLIDADO'!$AK$95</f>
        <v>0.022699999999999998</v>
      </c>
      <c r="L559" s="253" t="s">
        <v>1424</v>
      </c>
      <c r="M559" s="339">
        <v>0.2</v>
      </c>
      <c r="N559" s="339">
        <v>0.6</v>
      </c>
      <c r="O559" s="9" t="s">
        <v>1227</v>
      </c>
      <c r="P559" s="5" t="s">
        <v>1537</v>
      </c>
      <c r="Q559" s="445">
        <v>41274</v>
      </c>
      <c r="R559" s="18"/>
      <c r="S559" s="18"/>
      <c r="T559" s="18">
        <v>3324069911</v>
      </c>
      <c r="U559" s="18"/>
      <c r="V559" s="18"/>
      <c r="W559" s="18"/>
      <c r="X559" s="18"/>
      <c r="Y559" s="18"/>
      <c r="Z559" s="18"/>
      <c r="AA559" s="18">
        <v>3324069911</v>
      </c>
      <c r="AB559" s="32" t="s">
        <v>975</v>
      </c>
      <c r="AC559" s="386"/>
    </row>
    <row r="560" spans="1:29" ht="67.5">
      <c r="A560" s="249"/>
      <c r="B560" s="249"/>
      <c r="C560" s="249"/>
      <c r="D560" s="249"/>
      <c r="E560" s="249"/>
      <c r="F560" s="249"/>
      <c r="G560" s="249"/>
      <c r="H560" s="249"/>
      <c r="I560" s="148" t="s">
        <v>978</v>
      </c>
      <c r="J560" s="254"/>
      <c r="K560" s="254"/>
      <c r="L560" s="254"/>
      <c r="M560" s="254"/>
      <c r="N560" s="254"/>
      <c r="O560" s="9" t="s">
        <v>1228</v>
      </c>
      <c r="P560" s="5" t="s">
        <v>1538</v>
      </c>
      <c r="Q560" s="445">
        <v>41274</v>
      </c>
      <c r="R560" s="18"/>
      <c r="S560" s="18"/>
      <c r="T560" s="18">
        <v>704625108.94</v>
      </c>
      <c r="U560" s="18"/>
      <c r="V560" s="18"/>
      <c r="W560" s="18"/>
      <c r="X560" s="18"/>
      <c r="Y560" s="18"/>
      <c r="Z560" s="18"/>
      <c r="AA560" s="18">
        <v>704625108.94</v>
      </c>
      <c r="AB560" s="32" t="s">
        <v>975</v>
      </c>
      <c r="AC560" s="386"/>
    </row>
    <row r="561" spans="1:29" ht="12.75">
      <c r="A561" s="213" t="s">
        <v>1426</v>
      </c>
      <c r="B561" s="206"/>
      <c r="C561" s="206"/>
      <c r="D561" s="206"/>
      <c r="E561" s="206"/>
      <c r="F561" s="215"/>
      <c r="G561" s="216"/>
      <c r="H561" s="210"/>
      <c r="I561" s="210"/>
      <c r="J561" s="210"/>
      <c r="K561" s="212"/>
      <c r="L561" s="215"/>
      <c r="M561" s="210"/>
      <c r="N561" s="210"/>
      <c r="O561" s="210"/>
      <c r="P561" s="210"/>
      <c r="Q561" s="210"/>
      <c r="R561" s="210"/>
      <c r="S561" s="210"/>
      <c r="T561" s="210"/>
      <c r="U561" s="210"/>
      <c r="V561" s="210"/>
      <c r="W561" s="210"/>
      <c r="X561" s="210"/>
      <c r="Y561" s="210"/>
      <c r="Z561" s="210"/>
      <c r="AA561" s="217">
        <f>SUM(AA559:AA560)</f>
        <v>4028695019.94</v>
      </c>
      <c r="AB561" s="212"/>
      <c r="AC561" s="212"/>
    </row>
  </sheetData>
  <sheetProtection/>
  <mergeCells count="13">
    <mergeCell ref="I377:I378"/>
    <mergeCell ref="B11:G11"/>
    <mergeCell ref="I11:N11"/>
    <mergeCell ref="L14:N14"/>
    <mergeCell ref="R14:Z14"/>
    <mergeCell ref="I205:I207"/>
    <mergeCell ref="I246:I247"/>
    <mergeCell ref="A1:AC1"/>
    <mergeCell ref="A2:AB2"/>
    <mergeCell ref="A3:AB3"/>
    <mergeCell ref="A4:AB4"/>
    <mergeCell ref="A5:AB5"/>
    <mergeCell ref="I10:J10"/>
  </mergeCells>
  <dataValidations count="2">
    <dataValidation allowBlank="1" showInputMessage="1" showErrorMessage="1" promptTitle="Proyectos" prompt="De acuerdo con la MGA, todo nombre de proyecto debe estar estructurado en tres partes: proceso (Acción o acciones que se van a desarrollar), objeto (el motivo del proceso) y localización (Ubicación del proyecto).&#10;&#10;" sqref="J27:J29 J31:J36"/>
    <dataValidation allowBlank="1" showErrorMessage="1" promptTitle="Dimensión" prompt="Seleccione la dimensión al que pertenece el proyecto de inversión" error="El usuario solamente puede seleccionar una de las dimensiones definidas" sqref="L428 L415:L416 L430:L434 L436:L470 L497:L501 K502"/>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80"/>
  <sheetViews>
    <sheetView zoomScale="40" zoomScaleNormal="40" zoomScalePageLayoutView="0" workbookViewId="0" topLeftCell="A63">
      <selection activeCell="Z88" sqref="Z88"/>
    </sheetView>
  </sheetViews>
  <sheetFormatPr defaultColWidth="11.421875" defaultRowHeight="12.75"/>
  <cols>
    <col min="1" max="2" width="15.8515625" style="109" customWidth="1"/>
    <col min="3" max="4" width="17.140625" style="109" customWidth="1"/>
    <col min="5" max="6" width="15.140625" style="109" customWidth="1"/>
    <col min="7" max="8" width="15.28125" style="120" customWidth="1"/>
    <col min="9" max="9" width="18.28125" style="120" customWidth="1"/>
    <col min="10" max="10" width="25.140625" style="120" customWidth="1"/>
    <col min="11" max="11" width="13.140625" style="120" customWidth="1"/>
    <col min="12" max="12" width="17.7109375" style="109" customWidth="1"/>
    <col min="13" max="14" width="11.421875" style="109" customWidth="1"/>
    <col min="15" max="15" width="27.57421875" style="120" customWidth="1"/>
    <col min="16" max="26" width="18.8515625" style="109" customWidth="1"/>
    <col min="27" max="27" width="24.00390625" style="109" customWidth="1"/>
    <col min="28" max="28" width="16.7109375" style="120" customWidth="1"/>
    <col min="29" max="29" width="24.7109375" style="109" customWidth="1"/>
    <col min="30" max="16384" width="11.421875" style="109" customWidth="1"/>
  </cols>
  <sheetData>
    <row r="1" spans="1:28" ht="11.25">
      <c r="A1" s="519" t="s">
        <v>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row>
    <row r="2" spans="1:28" ht="11.25">
      <c r="A2" s="519" t="s">
        <v>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row>
    <row r="3" spans="1:28" ht="11.25">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1:28" ht="11.25">
      <c r="A4" s="519" t="s">
        <v>161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row>
    <row r="5" spans="1:28" ht="11.25">
      <c r="A5" s="519" t="s">
        <v>162</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row>
    <row r="6" spans="1:28" ht="11.25">
      <c r="A6" s="53"/>
      <c r="B6" s="53"/>
      <c r="C6" s="53"/>
      <c r="D6" s="53"/>
      <c r="E6" s="53"/>
      <c r="F6" s="53"/>
      <c r="G6" s="54"/>
      <c r="H6" s="54"/>
      <c r="I6" s="54"/>
      <c r="J6" s="54"/>
      <c r="K6" s="54"/>
      <c r="L6" s="54"/>
      <c r="M6" s="54"/>
      <c r="N6" s="54"/>
      <c r="O6" s="54"/>
      <c r="P6" s="54"/>
      <c r="Q6" s="54"/>
      <c r="R6" s="54"/>
      <c r="S6" s="54"/>
      <c r="T6" s="54"/>
      <c r="U6" s="54"/>
      <c r="V6" s="54"/>
      <c r="W6" s="54"/>
      <c r="X6" s="54"/>
      <c r="Y6" s="54"/>
      <c r="Z6" s="54"/>
      <c r="AA6" s="54"/>
      <c r="AB6" s="54"/>
    </row>
    <row r="7" spans="1:28" ht="11.25">
      <c r="A7" s="520"/>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row>
    <row r="8" spans="1:28" ht="11.25">
      <c r="A8" s="513"/>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row>
    <row r="9" spans="1:28" ht="11.25">
      <c r="A9" s="53"/>
      <c r="B9" s="53"/>
      <c r="C9" s="53"/>
      <c r="D9" s="53"/>
      <c r="E9" s="53"/>
      <c r="F9" s="53"/>
      <c r="G9" s="54"/>
      <c r="H9" s="54"/>
      <c r="I9" s="54"/>
      <c r="J9" s="54"/>
      <c r="K9" s="54"/>
      <c r="L9" s="54"/>
      <c r="M9" s="54"/>
      <c r="N9" s="54"/>
      <c r="O9" s="54"/>
      <c r="P9" s="54"/>
      <c r="Q9" s="54"/>
      <c r="R9" s="54"/>
      <c r="S9" s="54"/>
      <c r="T9" s="54"/>
      <c r="U9" s="54"/>
      <c r="V9" s="54"/>
      <c r="W9" s="54"/>
      <c r="X9" s="54"/>
      <c r="Y9" s="54"/>
      <c r="Z9" s="54"/>
      <c r="AA9" s="54"/>
      <c r="AB9" s="54"/>
    </row>
    <row r="10" spans="1:28" ht="11.25">
      <c r="A10" s="53"/>
      <c r="B10" s="53"/>
      <c r="C10" s="53"/>
      <c r="D10" s="53"/>
      <c r="E10" s="53"/>
      <c r="F10" s="53"/>
      <c r="G10" s="54"/>
      <c r="H10" s="54"/>
      <c r="I10" s="54"/>
      <c r="J10" s="54"/>
      <c r="K10" s="54"/>
      <c r="L10" s="54"/>
      <c r="M10" s="54"/>
      <c r="N10" s="54"/>
      <c r="O10" s="54"/>
      <c r="P10" s="54"/>
      <c r="Q10" s="54"/>
      <c r="R10" s="54"/>
      <c r="S10" s="54"/>
      <c r="T10" s="54"/>
      <c r="U10" s="54"/>
      <c r="V10" s="54"/>
      <c r="W10" s="54"/>
      <c r="X10" s="54"/>
      <c r="Y10" s="54"/>
      <c r="Z10" s="54"/>
      <c r="AA10" s="54"/>
      <c r="AB10" s="54"/>
    </row>
    <row r="11" spans="1:28" ht="11.25">
      <c r="A11" s="53"/>
      <c r="B11" s="53"/>
      <c r="C11" s="53"/>
      <c r="D11" s="53"/>
      <c r="E11" s="53"/>
      <c r="F11" s="53"/>
      <c r="G11" s="92"/>
      <c r="H11" s="92"/>
      <c r="I11" s="514"/>
      <c r="J11" s="514"/>
      <c r="K11" s="105"/>
      <c r="L11" s="55"/>
      <c r="M11" s="55"/>
      <c r="N11" s="55"/>
      <c r="O11" s="92"/>
      <c r="P11" s="55"/>
      <c r="Q11" s="55"/>
      <c r="R11" s="55"/>
      <c r="S11" s="55"/>
      <c r="T11" s="55"/>
      <c r="U11" s="55"/>
      <c r="V11" s="55"/>
      <c r="W11" s="55"/>
      <c r="X11" s="55"/>
      <c r="Y11" s="55"/>
      <c r="Z11" s="55"/>
      <c r="AA11" s="57"/>
      <c r="AB11" s="93"/>
    </row>
    <row r="12" spans="1:28" ht="12.75" customHeight="1">
      <c r="A12" s="55" t="s">
        <v>21</v>
      </c>
      <c r="B12" s="55"/>
      <c r="C12" s="119"/>
      <c r="D12" s="119"/>
      <c r="E12" s="105"/>
      <c r="F12" s="105"/>
      <c r="G12" s="55"/>
      <c r="H12" s="55"/>
      <c r="I12" s="55"/>
      <c r="J12" s="55"/>
      <c r="K12" s="55"/>
      <c r="L12" s="55"/>
      <c r="M12" s="55"/>
      <c r="N12" s="55"/>
      <c r="O12" s="55"/>
      <c r="P12" s="55"/>
      <c r="Q12" s="55"/>
      <c r="R12" s="55"/>
      <c r="S12" s="55"/>
      <c r="T12" s="55"/>
      <c r="U12" s="55"/>
      <c r="V12" s="55"/>
      <c r="W12" s="55"/>
      <c r="X12" s="55"/>
      <c r="Y12" s="55"/>
      <c r="Z12" s="55"/>
      <c r="AA12" s="57"/>
      <c r="AB12" s="93"/>
    </row>
    <row r="13" spans="1:28" ht="11.25">
      <c r="A13" s="53"/>
      <c r="B13" s="53"/>
      <c r="C13" s="53"/>
      <c r="D13" s="53"/>
      <c r="E13" s="53"/>
      <c r="F13" s="53"/>
      <c r="G13" s="92"/>
      <c r="H13" s="92"/>
      <c r="I13" s="514"/>
      <c r="J13" s="514"/>
      <c r="K13" s="514"/>
      <c r="L13" s="514"/>
      <c r="M13" s="514"/>
      <c r="N13" s="514"/>
      <c r="O13" s="514"/>
      <c r="P13" s="514"/>
      <c r="Q13" s="105"/>
      <c r="R13" s="105"/>
      <c r="S13" s="105"/>
      <c r="T13" s="105"/>
      <c r="U13" s="105"/>
      <c r="V13" s="105"/>
      <c r="W13" s="105"/>
      <c r="X13" s="105"/>
      <c r="Y13" s="105"/>
      <c r="Z13" s="105"/>
      <c r="AA13" s="57"/>
      <c r="AB13" s="93"/>
    </row>
    <row r="14" spans="1:28" ht="12" thickBot="1">
      <c r="A14" s="53"/>
      <c r="B14" s="53"/>
      <c r="C14" s="53"/>
      <c r="D14" s="53"/>
      <c r="E14" s="53"/>
      <c r="F14" s="53"/>
      <c r="G14" s="52"/>
      <c r="H14" s="52"/>
      <c r="I14" s="52"/>
      <c r="J14" s="52"/>
      <c r="K14" s="52"/>
      <c r="L14" s="52"/>
      <c r="M14" s="52"/>
      <c r="N14" s="52"/>
      <c r="O14" s="52"/>
      <c r="P14" s="52"/>
      <c r="Q14" s="52"/>
      <c r="R14" s="52"/>
      <c r="S14" s="52"/>
      <c r="T14" s="52"/>
      <c r="U14" s="52"/>
      <c r="V14" s="52"/>
      <c r="W14" s="52"/>
      <c r="X14" s="52"/>
      <c r="Y14" s="52"/>
      <c r="Z14" s="52"/>
      <c r="AA14" s="58"/>
      <c r="AB14" s="52"/>
    </row>
    <row r="15" spans="1:29" ht="12.75" customHeight="1">
      <c r="A15" s="515" t="s">
        <v>9</v>
      </c>
      <c r="B15" s="521" t="s">
        <v>11</v>
      </c>
      <c r="C15" s="517" t="s">
        <v>0</v>
      </c>
      <c r="D15" s="521" t="s">
        <v>11</v>
      </c>
      <c r="E15" s="517" t="s">
        <v>13</v>
      </c>
      <c r="F15" s="521" t="s">
        <v>11</v>
      </c>
      <c r="G15" s="523" t="s">
        <v>22</v>
      </c>
      <c r="H15" s="521" t="s">
        <v>11</v>
      </c>
      <c r="I15" s="523" t="s">
        <v>23</v>
      </c>
      <c r="J15" s="527" t="s">
        <v>24</v>
      </c>
      <c r="K15" s="527" t="s">
        <v>1419</v>
      </c>
      <c r="L15" s="523" t="s">
        <v>4</v>
      </c>
      <c r="M15" s="523"/>
      <c r="N15" s="523"/>
      <c r="O15" s="525" t="s">
        <v>1412</v>
      </c>
      <c r="P15" s="525" t="s">
        <v>1420</v>
      </c>
      <c r="Q15" s="521" t="s">
        <v>27</v>
      </c>
      <c r="R15" s="529" t="s">
        <v>15</v>
      </c>
      <c r="S15" s="529"/>
      <c r="T15" s="529"/>
      <c r="U15" s="529"/>
      <c r="V15" s="529"/>
      <c r="W15" s="529"/>
      <c r="X15" s="529"/>
      <c r="Y15" s="529"/>
      <c r="Z15" s="529"/>
      <c r="AA15" s="529" t="s">
        <v>1415</v>
      </c>
      <c r="AB15" s="523" t="s">
        <v>3</v>
      </c>
      <c r="AC15" s="523" t="s">
        <v>1416</v>
      </c>
    </row>
    <row r="16" spans="1:29" ht="56.25">
      <c r="A16" s="516"/>
      <c r="B16" s="522"/>
      <c r="C16" s="518"/>
      <c r="D16" s="522"/>
      <c r="E16" s="518"/>
      <c r="F16" s="522"/>
      <c r="G16" s="524"/>
      <c r="H16" s="522"/>
      <c r="I16" s="524"/>
      <c r="J16" s="528"/>
      <c r="K16" s="528"/>
      <c r="L16" s="106" t="s">
        <v>25</v>
      </c>
      <c r="M16" s="106" t="s">
        <v>19</v>
      </c>
      <c r="N16" s="106" t="s">
        <v>20</v>
      </c>
      <c r="O16" s="526"/>
      <c r="P16" s="526"/>
      <c r="Q16" s="522"/>
      <c r="R16" s="362" t="s">
        <v>28</v>
      </c>
      <c r="S16" s="362" t="s">
        <v>8</v>
      </c>
      <c r="T16" s="362" t="s">
        <v>1</v>
      </c>
      <c r="U16" s="362" t="s">
        <v>7</v>
      </c>
      <c r="V16" s="362" t="s">
        <v>29</v>
      </c>
      <c r="W16" s="362" t="s">
        <v>2</v>
      </c>
      <c r="X16" s="362" t="s">
        <v>30</v>
      </c>
      <c r="Y16" s="362" t="s">
        <v>1414</v>
      </c>
      <c r="Z16" s="362" t="s">
        <v>31</v>
      </c>
      <c r="AA16" s="530"/>
      <c r="AB16" s="524"/>
      <c r="AC16" s="524"/>
    </row>
    <row r="17" spans="1:29" ht="67.5">
      <c r="A17" s="253" t="s">
        <v>48</v>
      </c>
      <c r="B17" s="253">
        <v>1</v>
      </c>
      <c r="C17" s="253"/>
      <c r="D17" s="253"/>
      <c r="E17" s="253" t="s">
        <v>163</v>
      </c>
      <c r="F17" s="253" t="s">
        <v>1478</v>
      </c>
      <c r="G17" s="253" t="s">
        <v>164</v>
      </c>
      <c r="H17" s="253" t="s">
        <v>1479</v>
      </c>
      <c r="I17" s="130" t="s">
        <v>165</v>
      </c>
      <c r="J17" s="253" t="s">
        <v>166</v>
      </c>
      <c r="K17" s="343">
        <f>+'[1]CONSOLIDADO'!$AK$66</f>
        <v>0.07454</v>
      </c>
      <c r="L17" s="253" t="s">
        <v>1143</v>
      </c>
      <c r="M17" s="304">
        <v>590</v>
      </c>
      <c r="N17" s="304">
        <v>632</v>
      </c>
      <c r="O17" s="59" t="s">
        <v>1154</v>
      </c>
      <c r="P17" s="62" t="s">
        <v>1774</v>
      </c>
      <c r="Q17" s="60"/>
      <c r="R17" s="60"/>
      <c r="S17" s="60"/>
      <c r="T17" s="60"/>
      <c r="U17" s="60"/>
      <c r="V17" s="60"/>
      <c r="W17" s="60"/>
      <c r="X17" s="60"/>
      <c r="Y17" s="60"/>
      <c r="Z17" s="1">
        <v>50670656018.91</v>
      </c>
      <c r="AA17" s="1">
        <v>50670656018.91</v>
      </c>
      <c r="AB17" s="378" t="s">
        <v>1404</v>
      </c>
      <c r="AC17" s="386"/>
    </row>
    <row r="18" spans="1:29" ht="123.75">
      <c r="A18" s="261"/>
      <c r="B18" s="261"/>
      <c r="C18" s="261"/>
      <c r="D18" s="261"/>
      <c r="E18" s="261"/>
      <c r="F18" s="261"/>
      <c r="G18" s="261"/>
      <c r="H18" s="261"/>
      <c r="I18" s="130" t="s">
        <v>174</v>
      </c>
      <c r="J18" s="261"/>
      <c r="K18" s="261"/>
      <c r="L18" s="261"/>
      <c r="M18" s="261"/>
      <c r="N18" s="261"/>
      <c r="O18" s="62" t="s">
        <v>1155</v>
      </c>
      <c r="P18" s="62" t="s">
        <v>1774</v>
      </c>
      <c r="Q18" s="62"/>
      <c r="R18" s="1"/>
      <c r="S18" s="1"/>
      <c r="T18" s="1"/>
      <c r="U18" s="1"/>
      <c r="V18" s="1"/>
      <c r="W18" s="1"/>
      <c r="X18" s="1"/>
      <c r="Y18" s="1"/>
      <c r="Z18" s="1">
        <v>4000000000</v>
      </c>
      <c r="AA18" s="3">
        <v>4000000000</v>
      </c>
      <c r="AB18" s="378" t="s">
        <v>1404</v>
      </c>
      <c r="AC18" s="386"/>
    </row>
    <row r="19" spans="1:29" ht="135">
      <c r="A19" s="261"/>
      <c r="B19" s="261"/>
      <c r="C19" s="261"/>
      <c r="D19" s="261"/>
      <c r="E19" s="261"/>
      <c r="F19" s="261"/>
      <c r="G19" s="261"/>
      <c r="H19" s="261"/>
      <c r="I19" s="304" t="s">
        <v>950</v>
      </c>
      <c r="J19" s="261"/>
      <c r="K19" s="261"/>
      <c r="L19" s="261"/>
      <c r="M19" s="261"/>
      <c r="N19" s="261"/>
      <c r="O19" s="62" t="s">
        <v>1156</v>
      </c>
      <c r="P19" s="62" t="s">
        <v>1774</v>
      </c>
      <c r="Q19" s="62"/>
      <c r="R19" s="1"/>
      <c r="S19" s="1"/>
      <c r="T19" s="1"/>
      <c r="U19" s="1">
        <v>2999942877</v>
      </c>
      <c r="V19" s="1"/>
      <c r="W19" s="1"/>
      <c r="X19" s="1"/>
      <c r="Y19" s="1"/>
      <c r="Z19" s="1"/>
      <c r="AA19" s="3">
        <v>2999942877</v>
      </c>
      <c r="AB19" s="378" t="s">
        <v>1404</v>
      </c>
      <c r="AC19" s="386"/>
    </row>
    <row r="20" spans="1:29" ht="90">
      <c r="A20" s="261"/>
      <c r="B20" s="261"/>
      <c r="C20" s="261"/>
      <c r="D20" s="261"/>
      <c r="E20" s="261"/>
      <c r="F20" s="261"/>
      <c r="G20" s="261"/>
      <c r="H20" s="261"/>
      <c r="I20" s="304" t="s">
        <v>953</v>
      </c>
      <c r="J20" s="261"/>
      <c r="K20" s="261"/>
      <c r="L20" s="261"/>
      <c r="M20" s="261"/>
      <c r="N20" s="261"/>
      <c r="O20" s="62" t="s">
        <v>1156</v>
      </c>
      <c r="P20" s="62" t="s">
        <v>1774</v>
      </c>
      <c r="Q20" s="62"/>
      <c r="R20" s="1"/>
      <c r="S20" s="1"/>
      <c r="T20" s="1"/>
      <c r="U20" s="1">
        <v>3799986734.63</v>
      </c>
      <c r="V20" s="1"/>
      <c r="W20" s="1"/>
      <c r="X20" s="1"/>
      <c r="Y20" s="1"/>
      <c r="Z20" s="1"/>
      <c r="AA20" s="3">
        <v>3799986734.63</v>
      </c>
      <c r="AB20" s="378" t="s">
        <v>1404</v>
      </c>
      <c r="AC20" s="386"/>
    </row>
    <row r="21" spans="1:29" ht="45">
      <c r="A21" s="261"/>
      <c r="B21" s="261"/>
      <c r="C21" s="261"/>
      <c r="D21" s="261"/>
      <c r="E21" s="261"/>
      <c r="F21" s="261"/>
      <c r="G21" s="261"/>
      <c r="H21" s="261"/>
      <c r="I21" s="304" t="s">
        <v>956</v>
      </c>
      <c r="J21" s="254"/>
      <c r="K21" s="254"/>
      <c r="L21" s="254"/>
      <c r="M21" s="254"/>
      <c r="N21" s="254"/>
      <c r="O21" s="62" t="s">
        <v>1157</v>
      </c>
      <c r="P21" s="62" t="s">
        <v>1774</v>
      </c>
      <c r="Q21" s="62"/>
      <c r="R21" s="1"/>
      <c r="S21" s="1"/>
      <c r="T21" s="1"/>
      <c r="U21" s="1">
        <v>4000000000</v>
      </c>
      <c r="V21" s="1"/>
      <c r="W21" s="1"/>
      <c r="X21" s="1"/>
      <c r="Y21" s="1"/>
      <c r="Z21" s="1"/>
      <c r="AA21" s="3">
        <v>4000000000</v>
      </c>
      <c r="AB21" s="378" t="s">
        <v>1404</v>
      </c>
      <c r="AC21" s="386"/>
    </row>
    <row r="22" spans="1:29" ht="78.75">
      <c r="A22" s="261"/>
      <c r="B22" s="261"/>
      <c r="C22" s="261"/>
      <c r="D22" s="261"/>
      <c r="E22" s="261"/>
      <c r="F22" s="261"/>
      <c r="G22" s="261"/>
      <c r="H22" s="261"/>
      <c r="I22" s="130" t="s">
        <v>171</v>
      </c>
      <c r="J22" s="130" t="s">
        <v>172</v>
      </c>
      <c r="K22" s="130">
        <f>+'[1]CONSOLIDADO'!$AK$69</f>
        <v>0.005260000000000001</v>
      </c>
      <c r="L22" s="4" t="s">
        <v>1146</v>
      </c>
      <c r="M22" s="4">
        <v>967</v>
      </c>
      <c r="N22" s="17">
        <v>200</v>
      </c>
      <c r="O22" s="62" t="s">
        <v>1158</v>
      </c>
      <c r="P22" s="62" t="s">
        <v>1774</v>
      </c>
      <c r="Q22" s="4"/>
      <c r="R22" s="1"/>
      <c r="S22" s="1"/>
      <c r="T22" s="1"/>
      <c r="U22" s="1">
        <v>15000000000</v>
      </c>
      <c r="V22" s="1"/>
      <c r="W22" s="1"/>
      <c r="X22" s="1"/>
      <c r="Y22" s="1"/>
      <c r="Z22" s="1"/>
      <c r="AA22" s="3">
        <v>15000000000</v>
      </c>
      <c r="AB22" s="379" t="s">
        <v>1404</v>
      </c>
      <c r="AC22" s="386"/>
    </row>
    <row r="23" spans="1:29" ht="67.5">
      <c r="A23" s="261"/>
      <c r="B23" s="261"/>
      <c r="C23" s="261"/>
      <c r="D23" s="261"/>
      <c r="E23" s="261"/>
      <c r="F23" s="261"/>
      <c r="G23" s="253"/>
      <c r="H23" s="253"/>
      <c r="I23" s="130" t="s">
        <v>167</v>
      </c>
      <c r="J23" s="103" t="s">
        <v>168</v>
      </c>
      <c r="K23" s="130">
        <f>+'[1]CONSOLIDADO'!$AK$70</f>
        <v>0.00872</v>
      </c>
      <c r="L23" s="4" t="s">
        <v>1144</v>
      </c>
      <c r="M23" s="17">
        <v>5</v>
      </c>
      <c r="N23" s="17">
        <v>7</v>
      </c>
      <c r="O23" s="59" t="s">
        <v>1159</v>
      </c>
      <c r="P23" s="62" t="s">
        <v>1774</v>
      </c>
      <c r="Q23" s="4"/>
      <c r="R23" s="1"/>
      <c r="S23" s="1"/>
      <c r="T23" s="1"/>
      <c r="U23" s="1">
        <v>13870366675</v>
      </c>
      <c r="V23" s="1"/>
      <c r="W23" s="1"/>
      <c r="X23" s="1"/>
      <c r="Y23" s="1"/>
      <c r="Z23" s="1"/>
      <c r="AA23" s="3">
        <v>13870366675</v>
      </c>
      <c r="AB23" s="379" t="s">
        <v>1404</v>
      </c>
      <c r="AC23" s="386"/>
    </row>
    <row r="24" spans="1:29" ht="112.5">
      <c r="A24" s="261"/>
      <c r="B24" s="261"/>
      <c r="C24" s="261"/>
      <c r="D24" s="261"/>
      <c r="E24" s="261"/>
      <c r="F24" s="261"/>
      <c r="G24" s="253"/>
      <c r="H24" s="253"/>
      <c r="I24" s="130" t="s">
        <v>169</v>
      </c>
      <c r="J24" s="253" t="s">
        <v>170</v>
      </c>
      <c r="K24" s="304">
        <f>+'[1]CONSOLIDADO'!$AK$71</f>
        <v>0.0051600000000000005</v>
      </c>
      <c r="L24" s="253" t="s">
        <v>1145</v>
      </c>
      <c r="M24" s="304">
        <v>169</v>
      </c>
      <c r="N24" s="304">
        <v>172</v>
      </c>
      <c r="O24" s="59" t="s">
        <v>1160</v>
      </c>
      <c r="P24" s="62" t="s">
        <v>1774</v>
      </c>
      <c r="Q24" s="4"/>
      <c r="R24" s="1"/>
      <c r="S24" s="1"/>
      <c r="T24" s="1"/>
      <c r="U24" s="1">
        <v>2250000000</v>
      </c>
      <c r="V24" s="1"/>
      <c r="W24" s="1"/>
      <c r="X24" s="1"/>
      <c r="Y24" s="1"/>
      <c r="Z24" s="1"/>
      <c r="AA24" s="3">
        <v>2250000000</v>
      </c>
      <c r="AB24" s="379" t="s">
        <v>1404</v>
      </c>
      <c r="AC24" s="386"/>
    </row>
    <row r="25" spans="1:29" ht="56.25">
      <c r="A25" s="261"/>
      <c r="B25" s="261"/>
      <c r="C25" s="261"/>
      <c r="D25" s="261"/>
      <c r="E25" s="261"/>
      <c r="F25" s="261"/>
      <c r="G25" s="261"/>
      <c r="H25" s="261"/>
      <c r="I25" s="304" t="s">
        <v>951</v>
      </c>
      <c r="J25" s="261"/>
      <c r="K25" s="261"/>
      <c r="L25" s="261"/>
      <c r="M25" s="261"/>
      <c r="N25" s="261"/>
      <c r="O25" s="59" t="s">
        <v>1161</v>
      </c>
      <c r="P25" s="62" t="s">
        <v>1774</v>
      </c>
      <c r="Q25" s="62"/>
      <c r="R25" s="1"/>
      <c r="S25" s="1"/>
      <c r="T25" s="1"/>
      <c r="U25" s="1">
        <v>400000000</v>
      </c>
      <c r="V25" s="1"/>
      <c r="W25" s="1"/>
      <c r="X25" s="1"/>
      <c r="Y25" s="1"/>
      <c r="Z25" s="1"/>
      <c r="AA25" s="3">
        <v>400000000</v>
      </c>
      <c r="AB25" s="379" t="s">
        <v>1404</v>
      </c>
      <c r="AC25" s="386"/>
    </row>
    <row r="26" spans="1:29" ht="45">
      <c r="A26" s="261"/>
      <c r="B26" s="261"/>
      <c r="C26" s="261"/>
      <c r="D26" s="261"/>
      <c r="E26" s="261"/>
      <c r="F26" s="261"/>
      <c r="G26" s="261"/>
      <c r="H26" s="261"/>
      <c r="I26" s="304" t="s">
        <v>952</v>
      </c>
      <c r="J26" s="261"/>
      <c r="K26" s="261"/>
      <c r="L26" s="261"/>
      <c r="M26" s="261"/>
      <c r="N26" s="261"/>
      <c r="O26" s="59" t="s">
        <v>1162</v>
      </c>
      <c r="P26" s="62" t="s">
        <v>1774</v>
      </c>
      <c r="Q26" s="62"/>
      <c r="R26" s="1"/>
      <c r="S26" s="1"/>
      <c r="T26" s="1"/>
      <c r="U26" s="1">
        <v>905466454.52</v>
      </c>
      <c r="V26" s="1"/>
      <c r="W26" s="1"/>
      <c r="X26" s="1"/>
      <c r="Y26" s="1"/>
      <c r="Z26" s="1"/>
      <c r="AA26" s="3">
        <v>905466454.52</v>
      </c>
      <c r="AB26" s="379" t="s">
        <v>1404</v>
      </c>
      <c r="AC26" s="386"/>
    </row>
    <row r="27" spans="1:29" ht="45">
      <c r="A27" s="261"/>
      <c r="B27" s="261"/>
      <c r="C27" s="261"/>
      <c r="D27" s="261"/>
      <c r="E27" s="261"/>
      <c r="F27" s="261"/>
      <c r="G27" s="261"/>
      <c r="H27" s="261"/>
      <c r="I27" s="304" t="s">
        <v>954</v>
      </c>
      <c r="J27" s="261"/>
      <c r="K27" s="261"/>
      <c r="L27" s="261"/>
      <c r="M27" s="261"/>
      <c r="N27" s="261"/>
      <c r="O27" s="59" t="s">
        <v>1163</v>
      </c>
      <c r="P27" s="62" t="s">
        <v>1774</v>
      </c>
      <c r="Q27" s="62"/>
      <c r="R27" s="1"/>
      <c r="S27" s="1"/>
      <c r="T27" s="1"/>
      <c r="U27" s="1">
        <v>923249992</v>
      </c>
      <c r="V27" s="1"/>
      <c r="W27" s="1"/>
      <c r="X27" s="1"/>
      <c r="Y27" s="1"/>
      <c r="Z27" s="1"/>
      <c r="AA27" s="3">
        <v>923249992</v>
      </c>
      <c r="AB27" s="379" t="s">
        <v>1404</v>
      </c>
      <c r="AC27" s="386"/>
    </row>
    <row r="28" spans="1:29" ht="101.25">
      <c r="A28" s="261"/>
      <c r="B28" s="261"/>
      <c r="C28" s="261"/>
      <c r="D28" s="261"/>
      <c r="E28" s="261"/>
      <c r="F28" s="261"/>
      <c r="G28" s="261"/>
      <c r="H28" s="261"/>
      <c r="I28" s="304" t="s">
        <v>955</v>
      </c>
      <c r="J28" s="261"/>
      <c r="K28" s="261"/>
      <c r="L28" s="261"/>
      <c r="M28" s="261"/>
      <c r="N28" s="261"/>
      <c r="O28" s="59" t="s">
        <v>1164</v>
      </c>
      <c r="P28" s="62" t="s">
        <v>1774</v>
      </c>
      <c r="Q28" s="62"/>
      <c r="R28" s="1"/>
      <c r="S28" s="1"/>
      <c r="T28" s="1"/>
      <c r="U28" s="1">
        <v>1623300243.67</v>
      </c>
      <c r="V28" s="1"/>
      <c r="W28" s="1"/>
      <c r="X28" s="1"/>
      <c r="Y28" s="1"/>
      <c r="Z28" s="1"/>
      <c r="AA28" s="3">
        <v>1623300243.67</v>
      </c>
      <c r="AB28" s="379" t="s">
        <v>1404</v>
      </c>
      <c r="AC28" s="386"/>
    </row>
    <row r="29" spans="1:29" ht="67.5">
      <c r="A29" s="261"/>
      <c r="B29" s="261"/>
      <c r="C29" s="261"/>
      <c r="D29" s="261"/>
      <c r="E29" s="261"/>
      <c r="F29" s="261"/>
      <c r="G29" s="261"/>
      <c r="H29" s="261"/>
      <c r="I29" s="304" t="s">
        <v>990</v>
      </c>
      <c r="J29" s="261"/>
      <c r="K29" s="261"/>
      <c r="L29" s="261"/>
      <c r="M29" s="261"/>
      <c r="N29" s="261"/>
      <c r="O29" s="59" t="s">
        <v>1165</v>
      </c>
      <c r="P29" s="62" t="s">
        <v>1774</v>
      </c>
      <c r="Q29" s="62"/>
      <c r="R29" s="1"/>
      <c r="S29" s="1"/>
      <c r="T29" s="1"/>
      <c r="U29" s="1">
        <v>2500000000</v>
      </c>
      <c r="V29" s="1"/>
      <c r="W29" s="1"/>
      <c r="X29" s="1"/>
      <c r="Y29" s="1"/>
      <c r="Z29" s="1"/>
      <c r="AA29" s="3">
        <v>2500000000</v>
      </c>
      <c r="AB29" s="379" t="s">
        <v>1404</v>
      </c>
      <c r="AC29" s="386"/>
    </row>
    <row r="30" spans="1:29" ht="78.75">
      <c r="A30" s="261"/>
      <c r="B30" s="261"/>
      <c r="C30" s="261"/>
      <c r="D30" s="261"/>
      <c r="E30" s="261"/>
      <c r="F30" s="261"/>
      <c r="G30" s="261"/>
      <c r="H30" s="261"/>
      <c r="I30" s="304" t="s">
        <v>991</v>
      </c>
      <c r="J30" s="261"/>
      <c r="K30" s="261"/>
      <c r="L30" s="261"/>
      <c r="M30" s="261"/>
      <c r="N30" s="261"/>
      <c r="O30" s="59" t="s">
        <v>1166</v>
      </c>
      <c r="P30" s="62" t="s">
        <v>1774</v>
      </c>
      <c r="Q30" s="62"/>
      <c r="R30" s="1"/>
      <c r="S30" s="1"/>
      <c r="T30" s="1"/>
      <c r="U30" s="1">
        <v>3670522461.25</v>
      </c>
      <c r="V30" s="1"/>
      <c r="W30" s="1"/>
      <c r="X30" s="1"/>
      <c r="Y30" s="1"/>
      <c r="Z30" s="1"/>
      <c r="AA30" s="3">
        <v>3670522461.25</v>
      </c>
      <c r="AB30" s="379" t="s">
        <v>1404</v>
      </c>
      <c r="AC30" s="386"/>
    </row>
    <row r="31" spans="1:29" ht="90">
      <c r="A31" s="261"/>
      <c r="B31" s="261"/>
      <c r="C31" s="261"/>
      <c r="D31" s="261"/>
      <c r="E31" s="261"/>
      <c r="F31" s="261"/>
      <c r="G31" s="261"/>
      <c r="H31" s="261"/>
      <c r="I31" s="304" t="s">
        <v>992</v>
      </c>
      <c r="J31" s="261"/>
      <c r="K31" s="261"/>
      <c r="L31" s="261"/>
      <c r="M31" s="261"/>
      <c r="N31" s="261"/>
      <c r="O31" s="59" t="s">
        <v>1167</v>
      </c>
      <c r="P31" s="62" t="s">
        <v>1774</v>
      </c>
      <c r="Q31" s="62"/>
      <c r="R31" s="1"/>
      <c r="S31" s="1"/>
      <c r="T31" s="1"/>
      <c r="U31" s="1">
        <v>1053009264.17</v>
      </c>
      <c r="V31" s="1"/>
      <c r="W31" s="1"/>
      <c r="X31" s="1"/>
      <c r="Y31" s="1"/>
      <c r="Z31" s="1"/>
      <c r="AA31" s="3">
        <v>1053009264.17</v>
      </c>
      <c r="AB31" s="379" t="s">
        <v>1404</v>
      </c>
      <c r="AC31" s="386"/>
    </row>
    <row r="32" spans="1:29" ht="135">
      <c r="A32" s="261"/>
      <c r="B32" s="261"/>
      <c r="C32" s="261"/>
      <c r="D32" s="261"/>
      <c r="E32" s="261"/>
      <c r="F32" s="261"/>
      <c r="G32" s="261"/>
      <c r="H32" s="261"/>
      <c r="I32" s="304" t="s">
        <v>993</v>
      </c>
      <c r="J32" s="261"/>
      <c r="K32" s="261"/>
      <c r="L32" s="261"/>
      <c r="M32" s="261"/>
      <c r="N32" s="261"/>
      <c r="O32" s="59" t="s">
        <v>1168</v>
      </c>
      <c r="P32" s="62" t="s">
        <v>1774</v>
      </c>
      <c r="Q32" s="62"/>
      <c r="R32" s="1"/>
      <c r="S32" s="1"/>
      <c r="T32" s="1"/>
      <c r="U32" s="1">
        <v>3200000000</v>
      </c>
      <c r="V32" s="1"/>
      <c r="W32" s="1"/>
      <c r="X32" s="1"/>
      <c r="Y32" s="1"/>
      <c r="Z32" s="1"/>
      <c r="AA32" s="3">
        <v>3200000000</v>
      </c>
      <c r="AB32" s="379" t="s">
        <v>1404</v>
      </c>
      <c r="AC32" s="386"/>
    </row>
    <row r="33" spans="1:29" ht="123.75">
      <c r="A33" s="261"/>
      <c r="B33" s="261"/>
      <c r="C33" s="261"/>
      <c r="D33" s="261"/>
      <c r="E33" s="261"/>
      <c r="F33" s="261"/>
      <c r="G33" s="261"/>
      <c r="H33" s="261"/>
      <c r="I33" s="130" t="s">
        <v>173</v>
      </c>
      <c r="J33" s="261"/>
      <c r="K33" s="261"/>
      <c r="L33" s="261"/>
      <c r="M33" s="261"/>
      <c r="N33" s="261"/>
      <c r="O33" s="59" t="s">
        <v>1177</v>
      </c>
      <c r="P33" s="62" t="s">
        <v>1774</v>
      </c>
      <c r="Q33" s="4"/>
      <c r="R33" s="1"/>
      <c r="S33" s="1"/>
      <c r="T33" s="1"/>
      <c r="U33" s="1">
        <v>2020000000</v>
      </c>
      <c r="V33" s="1"/>
      <c r="W33" s="1"/>
      <c r="X33" s="1"/>
      <c r="Y33" s="1"/>
      <c r="Z33" s="1"/>
      <c r="AA33" s="187">
        <v>2020000000</v>
      </c>
      <c r="AB33" s="379" t="s">
        <v>1404</v>
      </c>
      <c r="AC33" s="386"/>
    </row>
    <row r="34" spans="1:29" ht="90">
      <c r="A34" s="261"/>
      <c r="B34" s="261"/>
      <c r="C34" s="261"/>
      <c r="D34" s="261"/>
      <c r="E34" s="261"/>
      <c r="F34" s="261"/>
      <c r="G34" s="254"/>
      <c r="H34" s="261"/>
      <c r="I34" s="304" t="s">
        <v>994</v>
      </c>
      <c r="J34" s="254"/>
      <c r="K34" s="254"/>
      <c r="L34" s="254"/>
      <c r="M34" s="254"/>
      <c r="N34" s="254"/>
      <c r="O34" s="59" t="s">
        <v>1169</v>
      </c>
      <c r="P34" s="62" t="s">
        <v>1774</v>
      </c>
      <c r="Q34" s="62"/>
      <c r="R34" s="1"/>
      <c r="S34" s="1"/>
      <c r="T34" s="1"/>
      <c r="U34" s="1">
        <v>499998404.22</v>
      </c>
      <c r="V34" s="1"/>
      <c r="W34" s="1"/>
      <c r="X34" s="1"/>
      <c r="Y34" s="1"/>
      <c r="Z34" s="1"/>
      <c r="AA34" s="3">
        <v>499998404.22</v>
      </c>
      <c r="AB34" s="379" t="s">
        <v>1404</v>
      </c>
      <c r="AC34" s="386"/>
    </row>
    <row r="35" spans="1:29" ht="109.5" customHeight="1">
      <c r="A35" s="261"/>
      <c r="B35" s="261"/>
      <c r="C35" s="261"/>
      <c r="D35" s="261"/>
      <c r="E35" s="261"/>
      <c r="F35" s="261"/>
      <c r="G35" s="298" t="s">
        <v>175</v>
      </c>
      <c r="H35" s="298" t="s">
        <v>1480</v>
      </c>
      <c r="I35" s="136" t="s">
        <v>176</v>
      </c>
      <c r="J35" s="299" t="s">
        <v>177</v>
      </c>
      <c r="K35" s="458">
        <f>+'[1]CONSOLIDADO'!$AK$79</f>
        <v>0.036</v>
      </c>
      <c r="L35" s="299" t="s">
        <v>1147</v>
      </c>
      <c r="M35" s="135">
        <v>494</v>
      </c>
      <c r="N35" s="135">
        <v>594</v>
      </c>
      <c r="O35" s="9" t="s">
        <v>1193</v>
      </c>
      <c r="P35" s="62" t="s">
        <v>1775</v>
      </c>
      <c r="Q35" s="9"/>
      <c r="R35" s="1"/>
      <c r="S35" s="1"/>
      <c r="T35" s="1"/>
      <c r="U35" s="1">
        <v>2500000000</v>
      </c>
      <c r="V35" s="1"/>
      <c r="W35" s="1"/>
      <c r="X35" s="1"/>
      <c r="Y35" s="1"/>
      <c r="Z35" s="1"/>
      <c r="AA35" s="1">
        <v>2500000000</v>
      </c>
      <c r="AB35" s="379" t="s">
        <v>1405</v>
      </c>
      <c r="AC35" s="386"/>
    </row>
    <row r="36" spans="1:29" ht="109.5" customHeight="1">
      <c r="A36" s="261"/>
      <c r="B36" s="261"/>
      <c r="C36" s="261"/>
      <c r="D36" s="261"/>
      <c r="E36" s="261"/>
      <c r="F36" s="261"/>
      <c r="G36" s="177"/>
      <c r="H36" s="177"/>
      <c r="I36" s="136" t="s">
        <v>1007</v>
      </c>
      <c r="J36" s="177" t="s">
        <v>1148</v>
      </c>
      <c r="K36" s="459">
        <f>+'[1]CONSOLIDADO'!$AK$80</f>
        <v>0.0305</v>
      </c>
      <c r="L36" s="177" t="s">
        <v>1149</v>
      </c>
      <c r="M36" s="133">
        <v>0</v>
      </c>
      <c r="N36" s="133">
        <v>0</v>
      </c>
      <c r="O36" s="9" t="s">
        <v>1401</v>
      </c>
      <c r="P36" s="62" t="s">
        <v>1776</v>
      </c>
      <c r="Q36" s="9"/>
      <c r="R36" s="1"/>
      <c r="S36" s="1"/>
      <c r="T36" s="1"/>
      <c r="U36" s="1">
        <v>2000000000</v>
      </c>
      <c r="V36" s="1"/>
      <c r="W36" s="1"/>
      <c r="X36" s="1"/>
      <c r="Y36" s="1"/>
      <c r="Z36" s="1"/>
      <c r="AA36" s="1">
        <v>2000000000</v>
      </c>
      <c r="AB36" s="379" t="s">
        <v>1402</v>
      </c>
      <c r="AC36" s="386"/>
    </row>
    <row r="37" spans="1:29" ht="109.5" customHeight="1">
      <c r="A37" s="254"/>
      <c r="B37" s="254"/>
      <c r="C37" s="254"/>
      <c r="D37" s="254"/>
      <c r="E37" s="254"/>
      <c r="F37" s="254"/>
      <c r="G37" s="179"/>
      <c r="H37" s="177"/>
      <c r="I37" s="136" t="s">
        <v>1008</v>
      </c>
      <c r="J37" s="299" t="s">
        <v>1150</v>
      </c>
      <c r="K37" s="458">
        <f>+'[1]CONSOLIDADO'!$AK$81</f>
        <v>0.0055000000000000005</v>
      </c>
      <c r="L37" s="299" t="s">
        <v>1151</v>
      </c>
      <c r="M37" s="286">
        <v>0.5</v>
      </c>
      <c r="N37" s="286">
        <v>0.5</v>
      </c>
      <c r="O37" s="9" t="s">
        <v>1403</v>
      </c>
      <c r="P37" s="9" t="s">
        <v>1777</v>
      </c>
      <c r="Q37" s="9"/>
      <c r="R37" s="1"/>
      <c r="S37" s="1"/>
      <c r="T37" s="1"/>
      <c r="U37" s="1">
        <v>2100000000</v>
      </c>
      <c r="V37" s="1"/>
      <c r="W37" s="1"/>
      <c r="X37" s="1"/>
      <c r="Y37" s="1"/>
      <c r="Z37" s="1"/>
      <c r="AA37" s="1">
        <v>2100000000</v>
      </c>
      <c r="AB37" s="379" t="s">
        <v>1402</v>
      </c>
      <c r="AC37" s="386"/>
    </row>
    <row r="38" spans="1:29" ht="22.5">
      <c r="A38" s="64" t="s">
        <v>37</v>
      </c>
      <c r="B38" s="64"/>
      <c r="C38" s="63"/>
      <c r="D38" s="63"/>
      <c r="E38" s="63"/>
      <c r="F38" s="63"/>
      <c r="G38" s="75"/>
      <c r="H38" s="75"/>
      <c r="I38" s="95"/>
      <c r="J38" s="95"/>
      <c r="K38" s="95"/>
      <c r="L38" s="95"/>
      <c r="M38" s="95"/>
      <c r="N38" s="95"/>
      <c r="O38" s="95"/>
      <c r="P38" s="95"/>
      <c r="Q38" s="95"/>
      <c r="R38" s="95"/>
      <c r="S38" s="95"/>
      <c r="T38" s="95"/>
      <c r="U38" s="95"/>
      <c r="V38" s="95"/>
      <c r="W38" s="95"/>
      <c r="X38" s="95"/>
      <c r="Y38" s="95"/>
      <c r="Z38" s="95"/>
      <c r="AA38" s="76">
        <f>SUM(AA17:AA35)</f>
        <v>115886499125.37001</v>
      </c>
      <c r="AB38" s="380"/>
      <c r="AC38" s="380"/>
    </row>
    <row r="39" spans="1:29" ht="11.25">
      <c r="A39" s="213" t="s">
        <v>178</v>
      </c>
      <c r="B39" s="213"/>
      <c r="C39" s="206"/>
      <c r="D39" s="206"/>
      <c r="E39" s="206"/>
      <c r="F39" s="311"/>
      <c r="G39" s="208"/>
      <c r="H39" s="208"/>
      <c r="I39" s="209"/>
      <c r="J39" s="209"/>
      <c r="K39" s="209"/>
      <c r="L39" s="209"/>
      <c r="M39" s="209"/>
      <c r="N39" s="209"/>
      <c r="O39" s="209"/>
      <c r="P39" s="209"/>
      <c r="Q39" s="209"/>
      <c r="R39" s="209"/>
      <c r="S39" s="209"/>
      <c r="T39" s="209"/>
      <c r="U39" s="209"/>
      <c r="V39" s="209"/>
      <c r="W39" s="209"/>
      <c r="X39" s="209"/>
      <c r="Y39" s="209"/>
      <c r="Z39" s="209"/>
      <c r="AA39" s="217">
        <f>+AA38</f>
        <v>115886499125.37001</v>
      </c>
      <c r="AB39" s="381"/>
      <c r="AC39" s="381"/>
    </row>
    <row r="40" spans="1:29" ht="78.75">
      <c r="A40" s="340" t="s">
        <v>179</v>
      </c>
      <c r="B40" s="333">
        <v>2</v>
      </c>
      <c r="C40" s="298"/>
      <c r="D40" s="298"/>
      <c r="E40" s="298" t="s">
        <v>80</v>
      </c>
      <c r="F40" s="298" t="s">
        <v>1481</v>
      </c>
      <c r="G40" s="298" t="s">
        <v>180</v>
      </c>
      <c r="H40" s="298" t="s">
        <v>1482</v>
      </c>
      <c r="I40" s="148" t="s">
        <v>181</v>
      </c>
      <c r="J40" s="253" t="s">
        <v>182</v>
      </c>
      <c r="K40" s="460">
        <f>+'[1]CONSOLIDADO'!$AK$260</f>
        <v>0.09900000000000002</v>
      </c>
      <c r="L40" s="253" t="s">
        <v>1152</v>
      </c>
      <c r="M40" s="304">
        <v>7</v>
      </c>
      <c r="N40" s="304">
        <v>7</v>
      </c>
      <c r="O40" s="148" t="s">
        <v>181</v>
      </c>
      <c r="P40" s="50" t="s">
        <v>1778</v>
      </c>
      <c r="Q40" s="50"/>
      <c r="R40" s="1"/>
      <c r="S40" s="1"/>
      <c r="T40" s="1">
        <v>6720433050.05</v>
      </c>
      <c r="U40" s="1"/>
      <c r="V40" s="1"/>
      <c r="W40" s="1"/>
      <c r="X40" s="1"/>
      <c r="Y40" s="1"/>
      <c r="Z40" s="1"/>
      <c r="AA40" s="18">
        <v>6720433050.05</v>
      </c>
      <c r="AB40" s="379" t="s">
        <v>676</v>
      </c>
      <c r="AC40" s="386"/>
    </row>
    <row r="41" spans="1:29" ht="101.25">
      <c r="A41" s="341"/>
      <c r="B41" s="287"/>
      <c r="C41" s="177"/>
      <c r="D41" s="177"/>
      <c r="E41" s="177"/>
      <c r="F41" s="177"/>
      <c r="G41" s="179"/>
      <c r="H41" s="177"/>
      <c r="I41" s="250" t="s">
        <v>183</v>
      </c>
      <c r="J41" s="254"/>
      <c r="K41" s="254"/>
      <c r="L41" s="254"/>
      <c r="M41" s="254"/>
      <c r="N41" s="254"/>
      <c r="O41" s="9" t="s">
        <v>1199</v>
      </c>
      <c r="P41" s="71" t="s">
        <v>1779</v>
      </c>
      <c r="Q41" s="71"/>
      <c r="R41" s="1"/>
      <c r="S41" s="1"/>
      <c r="T41" s="1">
        <v>500000000</v>
      </c>
      <c r="U41" s="1"/>
      <c r="V41" s="1"/>
      <c r="W41" s="1"/>
      <c r="X41" s="1"/>
      <c r="Y41" s="1"/>
      <c r="Z41" s="1"/>
      <c r="AA41" s="18">
        <v>500000000</v>
      </c>
      <c r="AB41" s="379" t="s">
        <v>676</v>
      </c>
      <c r="AC41" s="386"/>
    </row>
    <row r="42" spans="1:29" ht="78.75">
      <c r="A42" s="341"/>
      <c r="B42" s="287"/>
      <c r="C42" s="177"/>
      <c r="D42" s="177"/>
      <c r="E42" s="177"/>
      <c r="F42" s="177"/>
      <c r="G42" s="177" t="s">
        <v>184</v>
      </c>
      <c r="H42" s="177" t="s">
        <v>1483</v>
      </c>
      <c r="I42" s="148" t="s">
        <v>185</v>
      </c>
      <c r="J42" s="253" t="s">
        <v>186</v>
      </c>
      <c r="K42" s="304">
        <f>+'[1]CONSOLIDADO'!$AK$263</f>
        <v>0.08166666666666668</v>
      </c>
      <c r="L42" s="253" t="s">
        <v>1152</v>
      </c>
      <c r="M42" s="304">
        <v>7</v>
      </c>
      <c r="N42" s="304">
        <v>7</v>
      </c>
      <c r="O42" s="9" t="s">
        <v>1182</v>
      </c>
      <c r="P42" s="71" t="s">
        <v>1780</v>
      </c>
      <c r="Q42" s="71"/>
      <c r="R42" s="1"/>
      <c r="S42" s="1"/>
      <c r="T42" s="1">
        <v>124997683.53</v>
      </c>
      <c r="U42" s="1"/>
      <c r="V42" s="1"/>
      <c r="W42" s="1"/>
      <c r="X42" s="1"/>
      <c r="Y42" s="1"/>
      <c r="Z42" s="1"/>
      <c r="AA42" s="18">
        <v>124997683.53</v>
      </c>
      <c r="AB42" s="379" t="s">
        <v>676</v>
      </c>
      <c r="AC42" s="386"/>
    </row>
    <row r="43" spans="1:29" ht="78.75">
      <c r="A43" s="341"/>
      <c r="B43" s="287"/>
      <c r="C43" s="177"/>
      <c r="D43" s="177"/>
      <c r="E43" s="177"/>
      <c r="F43" s="177"/>
      <c r="G43" s="179"/>
      <c r="H43" s="177"/>
      <c r="I43" s="250" t="s">
        <v>187</v>
      </c>
      <c r="J43" s="254"/>
      <c r="K43" s="254"/>
      <c r="L43" s="254"/>
      <c r="M43" s="254"/>
      <c r="N43" s="254"/>
      <c r="O43" s="9" t="s">
        <v>1183</v>
      </c>
      <c r="P43" s="71" t="s">
        <v>1781</v>
      </c>
      <c r="Q43" s="71"/>
      <c r="R43" s="1"/>
      <c r="S43" s="1"/>
      <c r="T43" s="1">
        <v>263986721.15</v>
      </c>
      <c r="U43" s="1"/>
      <c r="V43" s="1"/>
      <c r="W43" s="1"/>
      <c r="X43" s="1"/>
      <c r="Y43" s="1"/>
      <c r="Z43" s="1"/>
      <c r="AA43" s="18">
        <v>263986721.15</v>
      </c>
      <c r="AB43" s="379" t="s">
        <v>676</v>
      </c>
      <c r="AC43" s="386"/>
    </row>
    <row r="44" spans="1:29" ht="67.5">
      <c r="A44" s="341"/>
      <c r="B44" s="287"/>
      <c r="C44" s="177"/>
      <c r="D44" s="177"/>
      <c r="E44" s="177"/>
      <c r="F44" s="177"/>
      <c r="G44" s="32" t="s">
        <v>188</v>
      </c>
      <c r="H44" s="32" t="s">
        <v>1484</v>
      </c>
      <c r="I44" s="148" t="s">
        <v>189</v>
      </c>
      <c r="J44" s="170" t="s">
        <v>190</v>
      </c>
      <c r="K44" s="451">
        <f>+'[1]CONSOLIDADO'!$AK$267</f>
        <v>0.03538461538461538</v>
      </c>
      <c r="L44" s="170" t="s">
        <v>1185</v>
      </c>
      <c r="M44" s="17">
        <v>2</v>
      </c>
      <c r="N44" s="14">
        <v>2</v>
      </c>
      <c r="O44" s="170" t="s">
        <v>190</v>
      </c>
      <c r="P44" s="71" t="s">
        <v>1782</v>
      </c>
      <c r="Q44" s="71"/>
      <c r="R44" s="1"/>
      <c r="S44" s="1"/>
      <c r="T44" s="1">
        <v>200000000</v>
      </c>
      <c r="U44" s="1"/>
      <c r="V44" s="1"/>
      <c r="W44" s="1"/>
      <c r="X44" s="1"/>
      <c r="Y44" s="1"/>
      <c r="Z44" s="1"/>
      <c r="AA44" s="18">
        <v>200000000</v>
      </c>
      <c r="AB44" s="379" t="s">
        <v>676</v>
      </c>
      <c r="AC44" s="386"/>
    </row>
    <row r="45" spans="1:29" ht="56.25">
      <c r="A45" s="341"/>
      <c r="B45" s="287"/>
      <c r="C45" s="177"/>
      <c r="D45" s="177"/>
      <c r="E45" s="177"/>
      <c r="F45" s="177"/>
      <c r="G45" s="298" t="s">
        <v>191</v>
      </c>
      <c r="H45" s="298" t="s">
        <v>1485</v>
      </c>
      <c r="I45" s="148" t="s">
        <v>193</v>
      </c>
      <c r="J45" s="253" t="s">
        <v>192</v>
      </c>
      <c r="K45" s="304">
        <f>+'[1]CONSOLIDADO'!$AK$273</f>
        <v>0.033</v>
      </c>
      <c r="L45" s="253" t="s">
        <v>1153</v>
      </c>
      <c r="M45" s="304">
        <v>9</v>
      </c>
      <c r="N45" s="304">
        <v>10</v>
      </c>
      <c r="O45" s="9" t="s">
        <v>1178</v>
      </c>
      <c r="P45" s="5" t="s">
        <v>1783</v>
      </c>
      <c r="Q45" s="5"/>
      <c r="R45" s="1"/>
      <c r="S45" s="1"/>
      <c r="T45" s="1"/>
      <c r="U45" s="1">
        <v>200000000</v>
      </c>
      <c r="V45" s="1"/>
      <c r="W45" s="1"/>
      <c r="X45" s="1"/>
      <c r="Y45" s="1"/>
      <c r="Z45" s="1"/>
      <c r="AA45" s="18">
        <v>200000000</v>
      </c>
      <c r="AB45" s="378" t="s">
        <v>1407</v>
      </c>
      <c r="AC45" s="386"/>
    </row>
    <row r="46" spans="1:29" ht="67.5">
      <c r="A46" s="341"/>
      <c r="B46" s="287"/>
      <c r="C46" s="177"/>
      <c r="D46" s="177"/>
      <c r="E46" s="177"/>
      <c r="F46" s="177"/>
      <c r="G46" s="177"/>
      <c r="H46" s="177"/>
      <c r="I46" s="249" t="s">
        <v>194</v>
      </c>
      <c r="J46" s="261"/>
      <c r="K46" s="261"/>
      <c r="L46" s="261"/>
      <c r="M46" s="261"/>
      <c r="N46" s="261"/>
      <c r="O46" s="9" t="s">
        <v>1179</v>
      </c>
      <c r="P46" s="71" t="s">
        <v>1784</v>
      </c>
      <c r="Q46" s="71"/>
      <c r="R46" s="1"/>
      <c r="S46" s="1"/>
      <c r="T46" s="1"/>
      <c r="U46" s="1">
        <v>500000000</v>
      </c>
      <c r="V46" s="1"/>
      <c r="W46" s="1"/>
      <c r="X46" s="1"/>
      <c r="Y46" s="1"/>
      <c r="Z46" s="1"/>
      <c r="AA46" s="18">
        <v>500000000</v>
      </c>
      <c r="AB46" s="382"/>
      <c r="AC46" s="386"/>
    </row>
    <row r="47" spans="1:29" ht="45">
      <c r="A47" s="341"/>
      <c r="B47" s="287"/>
      <c r="C47" s="177"/>
      <c r="D47" s="177"/>
      <c r="E47" s="177"/>
      <c r="F47" s="177"/>
      <c r="G47" s="179"/>
      <c r="H47" s="179"/>
      <c r="I47" s="148" t="s">
        <v>995</v>
      </c>
      <c r="J47" s="254"/>
      <c r="K47" s="254"/>
      <c r="L47" s="254"/>
      <c r="M47" s="254"/>
      <c r="N47" s="254"/>
      <c r="O47" s="51" t="s">
        <v>1180</v>
      </c>
      <c r="P47" s="214" t="s">
        <v>1785</v>
      </c>
      <c r="Q47" s="214"/>
      <c r="R47" s="1"/>
      <c r="S47" s="1"/>
      <c r="T47" s="1"/>
      <c r="U47" s="1">
        <v>426544000</v>
      </c>
      <c r="V47" s="1"/>
      <c r="W47" s="1"/>
      <c r="X47" s="1"/>
      <c r="Y47" s="1"/>
      <c r="Z47" s="1"/>
      <c r="AA47" s="18">
        <v>426544000</v>
      </c>
      <c r="AB47" s="383"/>
      <c r="AC47" s="386"/>
    </row>
    <row r="48" spans="1:29" ht="78.75">
      <c r="A48" s="341"/>
      <c r="B48" s="287"/>
      <c r="C48" s="177"/>
      <c r="D48" s="177"/>
      <c r="E48" s="177"/>
      <c r="F48" s="177"/>
      <c r="G48" s="178" t="s">
        <v>195</v>
      </c>
      <c r="H48" s="178" t="s">
        <v>1486</v>
      </c>
      <c r="I48" s="250" t="s">
        <v>196</v>
      </c>
      <c r="J48" s="201" t="s">
        <v>197</v>
      </c>
      <c r="K48" s="363">
        <f>+'[1]CONSOLIDADO'!$AK$277</f>
        <v>0.04413333333333334</v>
      </c>
      <c r="L48" s="170" t="s">
        <v>1186</v>
      </c>
      <c r="M48" s="17">
        <v>10</v>
      </c>
      <c r="N48" s="14">
        <v>12</v>
      </c>
      <c r="O48" s="51" t="s">
        <v>1194</v>
      </c>
      <c r="P48" s="214" t="s">
        <v>1786</v>
      </c>
      <c r="Q48" s="214"/>
      <c r="R48" s="1"/>
      <c r="S48" s="1"/>
      <c r="T48" s="1"/>
      <c r="U48" s="1">
        <v>188721645</v>
      </c>
      <c r="V48" s="1"/>
      <c r="W48" s="1"/>
      <c r="X48" s="1"/>
      <c r="Y48" s="1"/>
      <c r="Z48" s="1"/>
      <c r="AA48" s="18">
        <v>188721645</v>
      </c>
      <c r="AB48" s="379" t="s">
        <v>1408</v>
      </c>
      <c r="AC48" s="386"/>
    </row>
    <row r="49" spans="1:29" ht="90" customHeight="1">
      <c r="A49" s="287"/>
      <c r="B49" s="287"/>
      <c r="C49" s="177"/>
      <c r="D49" s="177"/>
      <c r="E49" s="179"/>
      <c r="F49" s="177"/>
      <c r="G49" s="298" t="s">
        <v>959</v>
      </c>
      <c r="H49" s="298" t="s">
        <v>1487</v>
      </c>
      <c r="I49" s="248" t="s">
        <v>960</v>
      </c>
      <c r="J49" s="253" t="s">
        <v>961</v>
      </c>
      <c r="K49" s="460">
        <f>+'[1]CONSOLIDADO'!$AK$269</f>
        <v>0.036</v>
      </c>
      <c r="L49" s="253" t="s">
        <v>962</v>
      </c>
      <c r="M49" s="253" t="s">
        <v>1191</v>
      </c>
      <c r="N49" s="253" t="s">
        <v>1192</v>
      </c>
      <c r="O49" s="51" t="s">
        <v>1223</v>
      </c>
      <c r="P49" s="214" t="s">
        <v>1787</v>
      </c>
      <c r="Q49" s="377"/>
      <c r="R49" s="1"/>
      <c r="S49" s="1"/>
      <c r="T49" s="1"/>
      <c r="U49" s="1">
        <v>1434065133.49</v>
      </c>
      <c r="V49" s="1"/>
      <c r="W49" s="1"/>
      <c r="X49" s="1"/>
      <c r="Y49" s="1"/>
      <c r="Z49" s="1"/>
      <c r="AA49" s="267">
        <v>1434065133.49</v>
      </c>
      <c r="AB49" s="384" t="s">
        <v>1406</v>
      </c>
      <c r="AC49" s="386"/>
    </row>
    <row r="50" spans="1:29" ht="67.5">
      <c r="A50" s="287"/>
      <c r="B50" s="287"/>
      <c r="C50" s="177"/>
      <c r="D50" s="177"/>
      <c r="E50" s="179"/>
      <c r="F50" s="179"/>
      <c r="G50" s="179"/>
      <c r="H50" s="179"/>
      <c r="I50" s="249"/>
      <c r="J50" s="254"/>
      <c r="K50" s="254"/>
      <c r="L50" s="254"/>
      <c r="M50" s="254"/>
      <c r="N50" s="254"/>
      <c r="O50" s="51" t="s">
        <v>1224</v>
      </c>
      <c r="P50" s="214" t="s">
        <v>1788</v>
      </c>
      <c r="Q50" s="214"/>
      <c r="R50" s="1"/>
      <c r="S50" s="1"/>
      <c r="T50" s="1"/>
      <c r="U50" s="1"/>
      <c r="V50" s="1"/>
      <c r="W50" s="1"/>
      <c r="X50" s="1"/>
      <c r="Y50" s="1"/>
      <c r="Z50" s="1"/>
      <c r="AA50" s="269"/>
      <c r="AB50" s="385"/>
      <c r="AC50" s="386"/>
    </row>
    <row r="51" spans="1:29" ht="11.25">
      <c r="A51" s="64" t="s">
        <v>37</v>
      </c>
      <c r="B51" s="64"/>
      <c r="C51" s="63"/>
      <c r="D51" s="63"/>
      <c r="E51" s="63"/>
      <c r="F51" s="63"/>
      <c r="G51" s="75"/>
      <c r="H51" s="75"/>
      <c r="I51" s="95"/>
      <c r="J51" s="95"/>
      <c r="K51" s="95"/>
      <c r="L51" s="95"/>
      <c r="M51" s="95"/>
      <c r="N51" s="95"/>
      <c r="O51" s="95"/>
      <c r="P51" s="95"/>
      <c r="Q51" s="95"/>
      <c r="R51" s="95"/>
      <c r="S51" s="95"/>
      <c r="T51" s="95"/>
      <c r="U51" s="95"/>
      <c r="V51" s="95"/>
      <c r="W51" s="95"/>
      <c r="X51" s="95"/>
      <c r="Y51" s="95"/>
      <c r="Z51" s="95"/>
      <c r="AA51" s="76">
        <f>SUM(AA40:AA48)</f>
        <v>9124683099.73</v>
      </c>
      <c r="AB51" s="380"/>
      <c r="AC51" s="380"/>
    </row>
    <row r="52" spans="1:29" ht="11.25">
      <c r="A52" s="213" t="s">
        <v>178</v>
      </c>
      <c r="B52" s="213"/>
      <c r="C52" s="206"/>
      <c r="D52" s="206"/>
      <c r="E52" s="206"/>
      <c r="F52" s="206"/>
      <c r="G52" s="216"/>
      <c r="H52" s="216"/>
      <c r="I52" s="210"/>
      <c r="J52" s="210"/>
      <c r="K52" s="210"/>
      <c r="L52" s="210"/>
      <c r="M52" s="210"/>
      <c r="N52" s="210"/>
      <c r="O52" s="210"/>
      <c r="P52" s="210"/>
      <c r="Q52" s="210"/>
      <c r="R52" s="210"/>
      <c r="S52" s="210"/>
      <c r="T52" s="210"/>
      <c r="U52" s="210"/>
      <c r="V52" s="210"/>
      <c r="W52" s="210"/>
      <c r="X52" s="210"/>
      <c r="Y52" s="210"/>
      <c r="Z52" s="210"/>
      <c r="AA52" s="217">
        <f>+AA51</f>
        <v>9124683099.73</v>
      </c>
      <c r="AB52" s="381"/>
      <c r="AC52" s="381"/>
    </row>
    <row r="53" spans="1:29" ht="90">
      <c r="A53" s="251" t="s">
        <v>121</v>
      </c>
      <c r="B53" s="251">
        <v>3</v>
      </c>
      <c r="C53" s="251"/>
      <c r="D53" s="251"/>
      <c r="E53" s="248" t="s">
        <v>122</v>
      </c>
      <c r="F53" s="248" t="s">
        <v>1470</v>
      </c>
      <c r="G53" s="248" t="s">
        <v>198</v>
      </c>
      <c r="H53" s="248" t="s">
        <v>1488</v>
      </c>
      <c r="I53" s="148" t="s">
        <v>199</v>
      </c>
      <c r="J53" s="253" t="s">
        <v>201</v>
      </c>
      <c r="K53" s="461">
        <f>+'[1]CONSOLIDADO'!$AK$435</f>
        <v>0.005575</v>
      </c>
      <c r="L53" s="170" t="s">
        <v>678</v>
      </c>
      <c r="M53" s="17">
        <v>3500</v>
      </c>
      <c r="N53" s="14">
        <v>3520</v>
      </c>
      <c r="O53" s="9" t="s">
        <v>677</v>
      </c>
      <c r="P53" s="71" t="s">
        <v>1789</v>
      </c>
      <c r="Q53" s="71"/>
      <c r="R53" s="1"/>
      <c r="S53" s="1"/>
      <c r="T53" s="1">
        <v>200000000</v>
      </c>
      <c r="U53" s="1"/>
      <c r="V53" s="1"/>
      <c r="W53" s="1"/>
      <c r="X53" s="1"/>
      <c r="Y53" s="1"/>
      <c r="Z53" s="1"/>
      <c r="AA53" s="18">
        <v>200000000</v>
      </c>
      <c r="AB53" s="379" t="s">
        <v>676</v>
      </c>
      <c r="AC53" s="386"/>
    </row>
    <row r="54" spans="1:29" ht="101.25">
      <c r="A54" s="316"/>
      <c r="B54" s="316"/>
      <c r="C54" s="316"/>
      <c r="D54" s="316"/>
      <c r="E54" s="250"/>
      <c r="F54" s="250"/>
      <c r="G54" s="250"/>
      <c r="H54" s="250"/>
      <c r="I54" s="148" t="s">
        <v>200</v>
      </c>
      <c r="J54" s="261"/>
      <c r="K54" s="462"/>
      <c r="L54" s="253" t="s">
        <v>1790</v>
      </c>
      <c r="M54" s="304">
        <v>3500</v>
      </c>
      <c r="N54" s="304">
        <v>3520</v>
      </c>
      <c r="O54" s="9" t="s">
        <v>679</v>
      </c>
      <c r="P54" s="71" t="s">
        <v>1791</v>
      </c>
      <c r="Q54" s="71"/>
      <c r="R54" s="1"/>
      <c r="S54" s="1"/>
      <c r="T54" s="1">
        <v>200000000</v>
      </c>
      <c r="U54" s="1"/>
      <c r="V54" s="1"/>
      <c r="W54" s="1"/>
      <c r="X54" s="1"/>
      <c r="Y54" s="1"/>
      <c r="Z54" s="1"/>
      <c r="AA54" s="18">
        <v>200000000</v>
      </c>
      <c r="AB54" s="379" t="s">
        <v>676</v>
      </c>
      <c r="AC54" s="386"/>
    </row>
    <row r="55" spans="1:29" ht="78.75">
      <c r="A55" s="316"/>
      <c r="B55" s="316"/>
      <c r="C55" s="316"/>
      <c r="D55" s="316"/>
      <c r="E55" s="250"/>
      <c r="F55" s="250"/>
      <c r="G55" s="250"/>
      <c r="H55" s="250"/>
      <c r="I55" s="148" t="s">
        <v>957</v>
      </c>
      <c r="J55" s="254"/>
      <c r="K55" s="463"/>
      <c r="L55" s="254"/>
      <c r="M55" s="228"/>
      <c r="N55" s="228"/>
      <c r="O55" s="51" t="s">
        <v>1184</v>
      </c>
      <c r="P55" s="71" t="s">
        <v>1791</v>
      </c>
      <c r="Q55" s="71"/>
      <c r="R55" s="1"/>
      <c r="S55" s="1"/>
      <c r="T55" s="1">
        <v>2330133071.63</v>
      </c>
      <c r="U55" s="1"/>
      <c r="V55" s="1"/>
      <c r="W55" s="1"/>
      <c r="X55" s="1"/>
      <c r="Y55" s="1"/>
      <c r="Z55" s="1"/>
      <c r="AA55" s="18">
        <v>2330133071.63</v>
      </c>
      <c r="AB55" s="379" t="s">
        <v>676</v>
      </c>
      <c r="AC55" s="386"/>
    </row>
    <row r="56" spans="1:29" ht="67.5">
      <c r="A56" s="316"/>
      <c r="B56" s="316"/>
      <c r="C56" s="316"/>
      <c r="D56" s="316"/>
      <c r="E56" s="250"/>
      <c r="F56" s="250"/>
      <c r="G56" s="250"/>
      <c r="H56" s="250"/>
      <c r="I56" s="148" t="s">
        <v>202</v>
      </c>
      <c r="J56" s="253" t="s">
        <v>203</v>
      </c>
      <c r="K56" s="461">
        <f>+'[1]CONSOLIDADO'!$AK$439</f>
        <v>0.012333333333333335</v>
      </c>
      <c r="L56" s="253" t="s">
        <v>1187</v>
      </c>
      <c r="M56" s="304">
        <v>13575</v>
      </c>
      <c r="N56" s="304">
        <v>13625</v>
      </c>
      <c r="O56" s="51" t="s">
        <v>1195</v>
      </c>
      <c r="P56" s="71" t="s">
        <v>1792</v>
      </c>
      <c r="Q56" s="71"/>
      <c r="R56" s="1"/>
      <c r="S56" s="1">
        <v>218950130.32</v>
      </c>
      <c r="T56" s="1"/>
      <c r="U56" s="1"/>
      <c r="V56" s="1"/>
      <c r="W56" s="1"/>
      <c r="X56" s="1"/>
      <c r="Y56" s="1"/>
      <c r="Z56" s="1"/>
      <c r="AA56" s="18">
        <v>218950130.32</v>
      </c>
      <c r="AB56" s="379" t="s">
        <v>676</v>
      </c>
      <c r="AC56" s="386"/>
    </row>
    <row r="57" spans="1:29" ht="67.5">
      <c r="A57" s="316"/>
      <c r="B57" s="316"/>
      <c r="C57" s="316"/>
      <c r="D57" s="316"/>
      <c r="E57" s="250"/>
      <c r="F57" s="250"/>
      <c r="G57" s="250"/>
      <c r="H57" s="250"/>
      <c r="I57" s="148" t="s">
        <v>204</v>
      </c>
      <c r="J57" s="261"/>
      <c r="K57" s="261"/>
      <c r="L57" s="261"/>
      <c r="M57" s="261"/>
      <c r="N57" s="261"/>
      <c r="O57" s="51" t="s">
        <v>1195</v>
      </c>
      <c r="P57" s="71" t="s">
        <v>1792</v>
      </c>
      <c r="Q57" s="72"/>
      <c r="R57" s="1"/>
      <c r="S57" s="1">
        <v>281992037.49</v>
      </c>
      <c r="T57" s="1"/>
      <c r="U57" s="1"/>
      <c r="V57" s="1"/>
      <c r="W57" s="1"/>
      <c r="X57" s="1"/>
      <c r="Y57" s="1"/>
      <c r="Z57" s="1"/>
      <c r="AA57" s="18">
        <v>281992037.49</v>
      </c>
      <c r="AB57" s="379" t="s">
        <v>676</v>
      </c>
      <c r="AC57" s="386"/>
    </row>
    <row r="58" spans="1:29" ht="67.5">
      <c r="A58" s="316"/>
      <c r="B58" s="316"/>
      <c r="C58" s="316"/>
      <c r="D58" s="316"/>
      <c r="E58" s="250"/>
      <c r="F58" s="250"/>
      <c r="G58" s="250"/>
      <c r="H58" s="250"/>
      <c r="I58" s="148" t="s">
        <v>205</v>
      </c>
      <c r="J58" s="261"/>
      <c r="K58" s="261"/>
      <c r="L58" s="261"/>
      <c r="M58" s="261"/>
      <c r="N58" s="261"/>
      <c r="O58" s="51" t="s">
        <v>1195</v>
      </c>
      <c r="P58" s="71" t="s">
        <v>1792</v>
      </c>
      <c r="Q58" s="5"/>
      <c r="R58" s="1"/>
      <c r="S58" s="1">
        <v>39309880.79</v>
      </c>
      <c r="T58" s="1"/>
      <c r="U58" s="1">
        <v>140000000</v>
      </c>
      <c r="V58" s="1"/>
      <c r="W58" s="1"/>
      <c r="X58" s="1"/>
      <c r="Y58" s="1"/>
      <c r="Z58" s="1"/>
      <c r="AA58" s="18">
        <v>179409880.79</v>
      </c>
      <c r="AB58" s="379" t="s">
        <v>676</v>
      </c>
      <c r="AC58" s="386"/>
    </row>
    <row r="59" spans="1:29" ht="56.25">
      <c r="A59" s="316"/>
      <c r="B59" s="316"/>
      <c r="C59" s="316"/>
      <c r="D59" s="316"/>
      <c r="E59" s="250"/>
      <c r="F59" s="250"/>
      <c r="G59" s="250"/>
      <c r="H59" s="250"/>
      <c r="I59" s="148" t="s">
        <v>206</v>
      </c>
      <c r="J59" s="261"/>
      <c r="K59" s="261"/>
      <c r="L59" s="261"/>
      <c r="M59" s="261"/>
      <c r="N59" s="261"/>
      <c r="O59" s="51" t="s">
        <v>1195</v>
      </c>
      <c r="P59" s="71" t="s">
        <v>1792</v>
      </c>
      <c r="Q59" s="71"/>
      <c r="R59" s="1"/>
      <c r="S59" s="1"/>
      <c r="T59" s="1"/>
      <c r="U59" s="1">
        <v>159139638</v>
      </c>
      <c r="V59" s="1"/>
      <c r="W59" s="1"/>
      <c r="X59" s="1"/>
      <c r="Y59" s="1"/>
      <c r="Z59" s="1"/>
      <c r="AA59" s="18">
        <v>159139638</v>
      </c>
      <c r="AB59" s="379" t="s">
        <v>676</v>
      </c>
      <c r="AC59" s="386"/>
    </row>
    <row r="60" spans="1:29" ht="67.5">
      <c r="A60" s="316"/>
      <c r="B60" s="316"/>
      <c r="C60" s="316"/>
      <c r="D60" s="316"/>
      <c r="E60" s="250"/>
      <c r="F60" s="250"/>
      <c r="G60" s="250"/>
      <c r="H60" s="250"/>
      <c r="I60" s="148" t="s">
        <v>207</v>
      </c>
      <c r="J60" s="261"/>
      <c r="K60" s="261"/>
      <c r="L60" s="261"/>
      <c r="M60" s="261"/>
      <c r="N60" s="261"/>
      <c r="O60" s="51" t="s">
        <v>1195</v>
      </c>
      <c r="P60" s="71" t="s">
        <v>1792</v>
      </c>
      <c r="Q60" s="71"/>
      <c r="R60" s="1"/>
      <c r="S60" s="1"/>
      <c r="T60" s="1"/>
      <c r="U60" s="1">
        <v>471876592.56</v>
      </c>
      <c r="V60" s="1"/>
      <c r="W60" s="1"/>
      <c r="X60" s="1"/>
      <c r="Y60" s="1"/>
      <c r="Z60" s="1"/>
      <c r="AA60" s="18">
        <v>471876592.56</v>
      </c>
      <c r="AB60" s="379" t="s">
        <v>676</v>
      </c>
      <c r="AC60" s="386"/>
    </row>
    <row r="61" spans="1:29" ht="90">
      <c r="A61" s="316"/>
      <c r="B61" s="316"/>
      <c r="C61" s="316"/>
      <c r="D61" s="316"/>
      <c r="E61" s="250"/>
      <c r="F61" s="250"/>
      <c r="G61" s="250"/>
      <c r="H61" s="250"/>
      <c r="I61" s="148" t="s">
        <v>208</v>
      </c>
      <c r="J61" s="261"/>
      <c r="K61" s="261"/>
      <c r="L61" s="261"/>
      <c r="M61" s="261"/>
      <c r="N61" s="261"/>
      <c r="O61" s="51" t="s">
        <v>1195</v>
      </c>
      <c r="P61" s="71" t="s">
        <v>1792</v>
      </c>
      <c r="Q61" s="71"/>
      <c r="R61" s="1"/>
      <c r="S61" s="1"/>
      <c r="T61" s="1"/>
      <c r="U61" s="1">
        <v>575852358.36</v>
      </c>
      <c r="V61" s="1"/>
      <c r="W61" s="1"/>
      <c r="X61" s="1"/>
      <c r="Y61" s="1"/>
      <c r="Z61" s="1"/>
      <c r="AA61" s="18">
        <v>575852358.36</v>
      </c>
      <c r="AB61" s="379" t="s">
        <v>676</v>
      </c>
      <c r="AC61" s="386"/>
    </row>
    <row r="62" spans="1:29" ht="78.75">
      <c r="A62" s="316"/>
      <c r="B62" s="316"/>
      <c r="C62" s="316"/>
      <c r="D62" s="316"/>
      <c r="E62" s="250"/>
      <c r="F62" s="250"/>
      <c r="G62" s="250"/>
      <c r="H62" s="250"/>
      <c r="I62" s="148" t="s">
        <v>209</v>
      </c>
      <c r="J62" s="261"/>
      <c r="K62" s="261"/>
      <c r="L62" s="261"/>
      <c r="M62" s="261"/>
      <c r="N62" s="261"/>
      <c r="O62" s="51" t="s">
        <v>1195</v>
      </c>
      <c r="P62" s="71" t="s">
        <v>1792</v>
      </c>
      <c r="Q62" s="71"/>
      <c r="R62" s="1"/>
      <c r="S62" s="1"/>
      <c r="T62" s="1"/>
      <c r="U62" s="1">
        <v>841121495</v>
      </c>
      <c r="V62" s="1"/>
      <c r="W62" s="1"/>
      <c r="X62" s="1"/>
      <c r="Y62" s="1"/>
      <c r="Z62" s="1"/>
      <c r="AA62" s="18">
        <v>841121495</v>
      </c>
      <c r="AB62" s="379" t="s">
        <v>676</v>
      </c>
      <c r="AC62" s="386"/>
    </row>
    <row r="63" spans="1:29" ht="56.25">
      <c r="A63" s="316"/>
      <c r="B63" s="316"/>
      <c r="C63" s="316"/>
      <c r="D63" s="316"/>
      <c r="E63" s="250"/>
      <c r="F63" s="250"/>
      <c r="G63" s="250"/>
      <c r="H63" s="250"/>
      <c r="I63" s="148" t="s">
        <v>210</v>
      </c>
      <c r="J63" s="261"/>
      <c r="K63" s="261"/>
      <c r="L63" s="261"/>
      <c r="M63" s="261"/>
      <c r="N63" s="261"/>
      <c r="O63" s="51" t="s">
        <v>1195</v>
      </c>
      <c r="P63" s="71" t="s">
        <v>1792</v>
      </c>
      <c r="Q63" s="71"/>
      <c r="R63" s="1"/>
      <c r="S63" s="1"/>
      <c r="T63" s="1"/>
      <c r="U63" s="1">
        <v>346139493.62</v>
      </c>
      <c r="V63" s="1"/>
      <c r="W63" s="1"/>
      <c r="X63" s="1"/>
      <c r="Y63" s="1"/>
      <c r="Z63" s="1"/>
      <c r="AA63" s="18">
        <v>346139493.62</v>
      </c>
      <c r="AB63" s="379" t="s">
        <v>676</v>
      </c>
      <c r="AC63" s="386"/>
    </row>
    <row r="64" spans="1:29" ht="67.5">
      <c r="A64" s="316"/>
      <c r="B64" s="316"/>
      <c r="C64" s="316"/>
      <c r="D64" s="316"/>
      <c r="E64" s="250"/>
      <c r="F64" s="250"/>
      <c r="G64" s="250"/>
      <c r="H64" s="250"/>
      <c r="I64" s="148" t="s">
        <v>215</v>
      </c>
      <c r="J64" s="261"/>
      <c r="K64" s="261"/>
      <c r="L64" s="261"/>
      <c r="M64" s="261"/>
      <c r="N64" s="261"/>
      <c r="O64" s="51" t="s">
        <v>1195</v>
      </c>
      <c r="P64" s="71" t="s">
        <v>1792</v>
      </c>
      <c r="Q64" s="4"/>
      <c r="R64" s="1"/>
      <c r="S64" s="1"/>
      <c r="T64" s="1"/>
      <c r="U64" s="1">
        <v>43944861.33</v>
      </c>
      <c r="V64" s="1"/>
      <c r="W64" s="1"/>
      <c r="X64" s="1"/>
      <c r="Y64" s="1"/>
      <c r="Z64" s="1"/>
      <c r="AA64" s="305">
        <v>43944861.33</v>
      </c>
      <c r="AB64" s="379" t="s">
        <v>676</v>
      </c>
      <c r="AC64" s="386"/>
    </row>
    <row r="65" spans="1:29" ht="56.25">
      <c r="A65" s="316"/>
      <c r="B65" s="316"/>
      <c r="C65" s="316"/>
      <c r="D65" s="316"/>
      <c r="E65" s="250"/>
      <c r="F65" s="250"/>
      <c r="G65" s="250"/>
      <c r="H65" s="250"/>
      <c r="I65" s="148" t="s">
        <v>211</v>
      </c>
      <c r="J65" s="254"/>
      <c r="K65" s="254"/>
      <c r="L65" s="254"/>
      <c r="M65" s="254"/>
      <c r="N65" s="254"/>
      <c r="O65" s="9" t="s">
        <v>1195</v>
      </c>
      <c r="P65" s="71" t="s">
        <v>1792</v>
      </c>
      <c r="Q65" s="72"/>
      <c r="R65" s="1"/>
      <c r="S65" s="1"/>
      <c r="T65" s="1"/>
      <c r="U65" s="1">
        <v>303246440.25</v>
      </c>
      <c r="V65" s="1"/>
      <c r="W65" s="1"/>
      <c r="X65" s="1"/>
      <c r="Y65" s="1"/>
      <c r="Z65" s="1"/>
      <c r="AA65" s="18">
        <v>303246440.25</v>
      </c>
      <c r="AB65" s="379" t="s">
        <v>676</v>
      </c>
      <c r="AC65" s="386"/>
    </row>
    <row r="66" spans="1:29" ht="67.5">
      <c r="A66" s="316"/>
      <c r="B66" s="316"/>
      <c r="C66" s="316"/>
      <c r="D66" s="316"/>
      <c r="E66" s="250"/>
      <c r="F66" s="250"/>
      <c r="G66" s="250"/>
      <c r="H66" s="250"/>
      <c r="I66" s="248" t="s">
        <v>212</v>
      </c>
      <c r="J66" s="298" t="s">
        <v>213</v>
      </c>
      <c r="K66" s="454">
        <f>+'[1]CONSOLIDADO'!$AK$440</f>
        <v>0.020166666666666666</v>
      </c>
      <c r="L66" s="298" t="s">
        <v>1188</v>
      </c>
      <c r="M66" s="136">
        <v>350</v>
      </c>
      <c r="N66" s="136">
        <v>360</v>
      </c>
      <c r="O66" s="47" t="s">
        <v>1176</v>
      </c>
      <c r="P66" s="94" t="s">
        <v>1774</v>
      </c>
      <c r="Q66" s="94"/>
      <c r="R66" s="1"/>
      <c r="S66" s="1">
        <v>856581525.9499999</v>
      </c>
      <c r="T66" s="1"/>
      <c r="U66" s="1">
        <v>400000000</v>
      </c>
      <c r="V66" s="1"/>
      <c r="W66" s="1"/>
      <c r="X66" s="1"/>
      <c r="Y66" s="1">
        <v>363443531.88</v>
      </c>
      <c r="Z66" s="1"/>
      <c r="AA66" s="205">
        <v>1620025057.8299997</v>
      </c>
      <c r="AB66" s="379" t="s">
        <v>1404</v>
      </c>
      <c r="AC66" s="386"/>
    </row>
    <row r="67" spans="1:29" ht="78.75">
      <c r="A67" s="316"/>
      <c r="B67" s="316"/>
      <c r="C67" s="316"/>
      <c r="D67" s="316"/>
      <c r="E67" s="250"/>
      <c r="F67" s="250"/>
      <c r="G67" s="250"/>
      <c r="H67" s="250"/>
      <c r="I67" s="148" t="s">
        <v>214</v>
      </c>
      <c r="J67" s="177"/>
      <c r="K67" s="177"/>
      <c r="L67" s="177"/>
      <c r="M67" s="177"/>
      <c r="N67" s="177"/>
      <c r="O67" s="9" t="s">
        <v>1175</v>
      </c>
      <c r="P67" s="94" t="s">
        <v>1774</v>
      </c>
      <c r="Q67" s="4"/>
      <c r="R67" s="1"/>
      <c r="S67" s="1"/>
      <c r="T67" s="1"/>
      <c r="U67" s="1"/>
      <c r="V67" s="1"/>
      <c r="W67" s="1"/>
      <c r="X67" s="1"/>
      <c r="Y67" s="1"/>
      <c r="Z67" s="1">
        <v>3939778203.33</v>
      </c>
      <c r="AA67" s="205">
        <v>3939778203.33</v>
      </c>
      <c r="AB67" s="379" t="s">
        <v>1404</v>
      </c>
      <c r="AC67" s="386"/>
    </row>
    <row r="68" spans="1:29" ht="56.25">
      <c r="A68" s="316"/>
      <c r="B68" s="316"/>
      <c r="C68" s="316"/>
      <c r="D68" s="316"/>
      <c r="E68" s="250"/>
      <c r="F68" s="250"/>
      <c r="G68" s="250"/>
      <c r="H68" s="250"/>
      <c r="I68" s="148" t="s">
        <v>1003</v>
      </c>
      <c r="J68" s="177"/>
      <c r="K68" s="177"/>
      <c r="L68" s="177"/>
      <c r="M68" s="177"/>
      <c r="N68" s="177"/>
      <c r="O68" s="9" t="s">
        <v>1170</v>
      </c>
      <c r="P68" s="94" t="s">
        <v>1774</v>
      </c>
      <c r="Q68" s="4"/>
      <c r="R68" s="1"/>
      <c r="S68" s="1"/>
      <c r="T68" s="1"/>
      <c r="U68" s="1">
        <v>563682993.9</v>
      </c>
      <c r="V68" s="1"/>
      <c r="W68" s="1"/>
      <c r="X68" s="1"/>
      <c r="Y68" s="1"/>
      <c r="Z68" s="1"/>
      <c r="AA68" s="305">
        <v>563682993.9</v>
      </c>
      <c r="AB68" s="379" t="s">
        <v>1404</v>
      </c>
      <c r="AC68" s="386"/>
    </row>
    <row r="69" spans="1:29" ht="56.25">
      <c r="A69" s="316"/>
      <c r="B69" s="316"/>
      <c r="C69" s="316"/>
      <c r="D69" s="316"/>
      <c r="E69" s="250"/>
      <c r="F69" s="250"/>
      <c r="G69" s="250"/>
      <c r="H69" s="250"/>
      <c r="I69" s="148" t="s">
        <v>1004</v>
      </c>
      <c r="J69" s="177"/>
      <c r="K69" s="177"/>
      <c r="L69" s="177"/>
      <c r="M69" s="177"/>
      <c r="N69" s="177"/>
      <c r="O69" s="9" t="s">
        <v>1171</v>
      </c>
      <c r="P69" s="94" t="s">
        <v>1774</v>
      </c>
      <c r="Q69" s="4"/>
      <c r="R69" s="1"/>
      <c r="S69" s="1"/>
      <c r="T69" s="1"/>
      <c r="U69" s="1">
        <v>350000000</v>
      </c>
      <c r="V69" s="1"/>
      <c r="W69" s="1"/>
      <c r="X69" s="1"/>
      <c r="Y69" s="1"/>
      <c r="Z69" s="1"/>
      <c r="AA69" s="305">
        <v>350000000</v>
      </c>
      <c r="AB69" s="379" t="s">
        <v>1404</v>
      </c>
      <c r="AC69" s="386"/>
    </row>
    <row r="70" spans="1:29" ht="56.25">
      <c r="A70" s="316"/>
      <c r="B70" s="316"/>
      <c r="C70" s="316"/>
      <c r="D70" s="316"/>
      <c r="E70" s="250"/>
      <c r="F70" s="250"/>
      <c r="G70" s="250"/>
      <c r="H70" s="250"/>
      <c r="I70" s="249" t="s">
        <v>958</v>
      </c>
      <c r="J70" s="177"/>
      <c r="K70" s="177"/>
      <c r="L70" s="177"/>
      <c r="M70" s="177"/>
      <c r="N70" s="177"/>
      <c r="O70" s="9" t="s">
        <v>1172</v>
      </c>
      <c r="P70" s="94" t="s">
        <v>1774</v>
      </c>
      <c r="Q70" s="60"/>
      <c r="R70" s="1"/>
      <c r="S70" s="1"/>
      <c r="T70" s="1"/>
      <c r="U70" s="1">
        <v>700000000</v>
      </c>
      <c r="V70" s="1"/>
      <c r="W70" s="1"/>
      <c r="X70" s="1"/>
      <c r="Y70" s="1"/>
      <c r="Z70" s="1"/>
      <c r="AA70" s="305">
        <v>700000000</v>
      </c>
      <c r="AB70" s="379" t="s">
        <v>1404</v>
      </c>
      <c r="AC70" s="386"/>
    </row>
    <row r="71" spans="1:29" ht="56.25">
      <c r="A71" s="316"/>
      <c r="B71" s="316"/>
      <c r="C71" s="316"/>
      <c r="D71" s="316"/>
      <c r="E71" s="250"/>
      <c r="F71" s="250"/>
      <c r="G71" s="250"/>
      <c r="H71" s="250"/>
      <c r="I71" s="249" t="s">
        <v>996</v>
      </c>
      <c r="J71" s="177"/>
      <c r="K71" s="177"/>
      <c r="L71" s="177"/>
      <c r="M71" s="177"/>
      <c r="N71" s="177"/>
      <c r="O71" s="9" t="s">
        <v>1173</v>
      </c>
      <c r="P71" s="94" t="s">
        <v>1774</v>
      </c>
      <c r="Q71" s="60"/>
      <c r="R71" s="1"/>
      <c r="S71" s="1"/>
      <c r="T71" s="1"/>
      <c r="U71" s="1">
        <v>1016390315.84</v>
      </c>
      <c r="V71" s="1"/>
      <c r="W71" s="1"/>
      <c r="X71" s="1"/>
      <c r="Y71" s="1"/>
      <c r="Z71" s="1"/>
      <c r="AA71" s="305">
        <v>1016390315.84</v>
      </c>
      <c r="AB71" s="379" t="s">
        <v>1404</v>
      </c>
      <c r="AC71" s="386"/>
    </row>
    <row r="72" spans="1:29" ht="56.25">
      <c r="A72" s="316"/>
      <c r="B72" s="316"/>
      <c r="C72" s="316"/>
      <c r="D72" s="316"/>
      <c r="E72" s="250"/>
      <c r="F72" s="250"/>
      <c r="G72" s="250"/>
      <c r="H72" s="250"/>
      <c r="I72" s="249" t="s">
        <v>997</v>
      </c>
      <c r="J72" s="177"/>
      <c r="K72" s="177"/>
      <c r="L72" s="177"/>
      <c r="M72" s="177"/>
      <c r="N72" s="177"/>
      <c r="O72" s="9" t="s">
        <v>1174</v>
      </c>
      <c r="P72" s="94" t="s">
        <v>1774</v>
      </c>
      <c r="Q72" s="60"/>
      <c r="R72" s="1"/>
      <c r="S72" s="1"/>
      <c r="T72" s="1"/>
      <c r="U72" s="1">
        <v>931558751.8</v>
      </c>
      <c r="V72" s="1"/>
      <c r="W72" s="1"/>
      <c r="X72" s="1"/>
      <c r="Y72" s="1"/>
      <c r="Z72" s="1"/>
      <c r="AA72" s="305">
        <v>931558751.8</v>
      </c>
      <c r="AB72" s="379" t="s">
        <v>1404</v>
      </c>
      <c r="AC72" s="386"/>
    </row>
    <row r="73" spans="1:29" ht="56.25">
      <c r="A73" s="316"/>
      <c r="B73" s="316"/>
      <c r="C73" s="316"/>
      <c r="D73" s="316"/>
      <c r="E73" s="250"/>
      <c r="F73" s="250"/>
      <c r="G73" s="250"/>
      <c r="H73" s="250"/>
      <c r="I73" s="249" t="s">
        <v>218</v>
      </c>
      <c r="J73" s="179"/>
      <c r="K73" s="179"/>
      <c r="L73" s="179"/>
      <c r="M73" s="179"/>
      <c r="N73" s="179"/>
      <c r="O73" s="9" t="s">
        <v>1793</v>
      </c>
      <c r="P73" s="4" t="s">
        <v>1774</v>
      </c>
      <c r="Q73" s="60"/>
      <c r="R73" s="1"/>
      <c r="S73" s="1"/>
      <c r="T73" s="1"/>
      <c r="U73" s="1">
        <v>3125000000</v>
      </c>
      <c r="V73" s="1"/>
      <c r="W73" s="1"/>
      <c r="X73" s="1"/>
      <c r="Y73" s="1"/>
      <c r="Z73" s="1"/>
      <c r="AA73" s="305">
        <v>3125000000</v>
      </c>
      <c r="AB73" s="379" t="s">
        <v>1404</v>
      </c>
      <c r="AC73" s="386"/>
    </row>
    <row r="74" spans="1:29" ht="78.75">
      <c r="A74" s="252"/>
      <c r="B74" s="252"/>
      <c r="C74" s="252"/>
      <c r="D74" s="252"/>
      <c r="E74" s="249"/>
      <c r="F74" s="249"/>
      <c r="G74" s="249"/>
      <c r="H74" s="249"/>
      <c r="I74" s="249" t="s">
        <v>216</v>
      </c>
      <c r="J74" s="179" t="s">
        <v>217</v>
      </c>
      <c r="K74" s="464">
        <f>+'[1]CONSOLIDADO'!$AK$486</f>
        <v>0.0029000000000000002</v>
      </c>
      <c r="L74" s="202" t="s">
        <v>1189</v>
      </c>
      <c r="M74" s="279">
        <v>0</v>
      </c>
      <c r="N74" s="51">
        <v>300</v>
      </c>
      <c r="O74" s="51" t="s">
        <v>1181</v>
      </c>
      <c r="P74" s="60" t="s">
        <v>1794</v>
      </c>
      <c r="Q74" s="60"/>
      <c r="R74" s="1"/>
      <c r="S74" s="1"/>
      <c r="T74" s="1"/>
      <c r="U74" s="1">
        <v>30000000</v>
      </c>
      <c r="V74" s="1"/>
      <c r="W74" s="1"/>
      <c r="X74" s="1"/>
      <c r="Y74" s="1"/>
      <c r="Z74" s="1"/>
      <c r="AA74" s="205">
        <v>30000000</v>
      </c>
      <c r="AB74" s="379" t="s">
        <v>1409</v>
      </c>
      <c r="AC74" s="386"/>
    </row>
    <row r="75" spans="1:29" ht="20.25" customHeight="1">
      <c r="A75" s="64" t="s">
        <v>37</v>
      </c>
      <c r="B75" s="64"/>
      <c r="C75" s="63"/>
      <c r="D75" s="63"/>
      <c r="E75" s="63"/>
      <c r="F75" s="63"/>
      <c r="G75" s="75"/>
      <c r="H75" s="75"/>
      <c r="I75" s="95"/>
      <c r="J75" s="75"/>
      <c r="K75" s="75"/>
      <c r="L75" s="75"/>
      <c r="M75" s="75"/>
      <c r="N75" s="75"/>
      <c r="O75" s="75"/>
      <c r="P75" s="75"/>
      <c r="Q75" s="75"/>
      <c r="R75" s="75"/>
      <c r="S75" s="75"/>
      <c r="T75" s="75"/>
      <c r="U75" s="75"/>
      <c r="V75" s="75"/>
      <c r="W75" s="75"/>
      <c r="X75" s="75"/>
      <c r="Y75" s="75"/>
      <c r="Z75" s="75"/>
      <c r="AA75" s="76">
        <f>SUM(AA53:AA74)</f>
        <v>18428241322.05</v>
      </c>
      <c r="AB75" s="380"/>
      <c r="AC75" s="380"/>
    </row>
    <row r="76" spans="1:29" ht="11.25">
      <c r="A76" s="206" t="s">
        <v>178</v>
      </c>
      <c r="B76" s="213"/>
      <c r="C76" s="206"/>
      <c r="D76" s="206"/>
      <c r="E76" s="206"/>
      <c r="F76" s="206"/>
      <c r="G76" s="216"/>
      <c r="H76" s="216"/>
      <c r="I76" s="210"/>
      <c r="J76" s="210"/>
      <c r="K76" s="210"/>
      <c r="L76" s="215"/>
      <c r="M76" s="210"/>
      <c r="N76" s="210"/>
      <c r="O76" s="210"/>
      <c r="P76" s="210"/>
      <c r="Q76" s="210"/>
      <c r="R76" s="210"/>
      <c r="S76" s="210"/>
      <c r="T76" s="210"/>
      <c r="U76" s="210"/>
      <c r="V76" s="210"/>
      <c r="W76" s="210"/>
      <c r="X76" s="210"/>
      <c r="Y76" s="210"/>
      <c r="Z76" s="210"/>
      <c r="AA76" s="217">
        <f>+AA75</f>
        <v>18428241322.05</v>
      </c>
      <c r="AB76" s="381"/>
      <c r="AC76" s="381"/>
    </row>
    <row r="77" spans="1:29" ht="67.5">
      <c r="A77" s="19" t="s">
        <v>219</v>
      </c>
      <c r="B77" s="19"/>
      <c r="C77" s="19" t="s">
        <v>195</v>
      </c>
      <c r="D77" s="19" t="s">
        <v>45</v>
      </c>
      <c r="E77" s="32" t="s">
        <v>220</v>
      </c>
      <c r="F77" s="32"/>
      <c r="G77" s="4" t="s">
        <v>221</v>
      </c>
      <c r="H77" s="60"/>
      <c r="I77" s="228" t="s">
        <v>222</v>
      </c>
      <c r="J77" s="60" t="s">
        <v>680</v>
      </c>
      <c r="K77" s="60"/>
      <c r="L77" s="60" t="s">
        <v>1190</v>
      </c>
      <c r="M77" s="73">
        <v>561</v>
      </c>
      <c r="N77" s="51">
        <v>565</v>
      </c>
      <c r="O77" s="51" t="s">
        <v>1196</v>
      </c>
      <c r="P77" s="51" t="s">
        <v>1795</v>
      </c>
      <c r="Q77" s="51"/>
      <c r="R77" s="51"/>
      <c r="S77" s="51"/>
      <c r="T77" s="51"/>
      <c r="U77" s="1">
        <v>94000000</v>
      </c>
      <c r="V77" s="51"/>
      <c r="W77" s="51"/>
      <c r="X77" s="51"/>
      <c r="Y77" s="51"/>
      <c r="Z77" s="51"/>
      <c r="AA77" s="74">
        <v>94000000</v>
      </c>
      <c r="AB77" s="379" t="s">
        <v>1408</v>
      </c>
      <c r="AC77" s="386"/>
    </row>
    <row r="78" spans="1:29" ht="11.25">
      <c r="A78" s="64" t="s">
        <v>37</v>
      </c>
      <c r="B78" s="64"/>
      <c r="C78" s="64"/>
      <c r="D78" s="64"/>
      <c r="E78" s="64"/>
      <c r="F78" s="312"/>
      <c r="G78" s="121"/>
      <c r="H78" s="121"/>
      <c r="I78" s="96"/>
      <c r="J78" s="68"/>
      <c r="K78" s="68"/>
      <c r="L78" s="68"/>
      <c r="M78" s="68"/>
      <c r="N78" s="69"/>
      <c r="O78" s="69"/>
      <c r="P78" s="69"/>
      <c r="Q78" s="69"/>
      <c r="R78" s="69"/>
      <c r="S78" s="69"/>
      <c r="T78" s="69"/>
      <c r="U78" s="69"/>
      <c r="V78" s="69"/>
      <c r="W78" s="69"/>
      <c r="X78" s="69"/>
      <c r="Y78" s="69"/>
      <c r="Z78" s="69"/>
      <c r="AA78" s="65">
        <f>SUM(AA77)</f>
        <v>94000000</v>
      </c>
      <c r="AB78" s="97"/>
      <c r="AC78" s="97"/>
    </row>
    <row r="79" spans="1:29" ht="11.25">
      <c r="A79" s="213" t="s">
        <v>178</v>
      </c>
      <c r="B79" s="213"/>
      <c r="C79" s="206"/>
      <c r="D79" s="206"/>
      <c r="E79" s="206"/>
      <c r="F79" s="206"/>
      <c r="G79" s="216"/>
      <c r="H79" s="216"/>
      <c r="I79" s="210"/>
      <c r="J79" s="210"/>
      <c r="K79" s="210"/>
      <c r="L79" s="215"/>
      <c r="M79" s="210"/>
      <c r="N79" s="210"/>
      <c r="O79" s="210"/>
      <c r="P79" s="210"/>
      <c r="Q79" s="210"/>
      <c r="R79" s="210"/>
      <c r="S79" s="210"/>
      <c r="T79" s="210"/>
      <c r="U79" s="210"/>
      <c r="V79" s="210"/>
      <c r="W79" s="210"/>
      <c r="X79" s="210"/>
      <c r="Y79" s="210"/>
      <c r="Z79" s="210"/>
      <c r="AA79" s="217">
        <f>+AA78</f>
        <v>94000000</v>
      </c>
      <c r="AB79" s="381"/>
      <c r="AC79" s="381"/>
    </row>
    <row r="80" spans="1:29" ht="11.25">
      <c r="A80" s="417" t="s">
        <v>1429</v>
      </c>
      <c r="B80" s="415"/>
      <c r="C80" s="415"/>
      <c r="D80" s="415"/>
      <c r="E80" s="415"/>
      <c r="F80" s="415"/>
      <c r="G80" s="416"/>
      <c r="H80" s="416"/>
      <c r="I80" s="416"/>
      <c r="J80" s="416"/>
      <c r="K80" s="416"/>
      <c r="L80" s="415"/>
      <c r="M80" s="415"/>
      <c r="N80" s="415"/>
      <c r="O80" s="416"/>
      <c r="P80" s="415"/>
      <c r="Q80" s="415"/>
      <c r="R80" s="415"/>
      <c r="S80" s="415"/>
      <c r="T80" s="415"/>
      <c r="U80" s="415"/>
      <c r="V80" s="415"/>
      <c r="W80" s="415"/>
      <c r="X80" s="415"/>
      <c r="Y80" s="415"/>
      <c r="Z80" s="415"/>
      <c r="AA80" s="418">
        <f>+AA79+AA76+AA52+AA39</f>
        <v>143533423547.15002</v>
      </c>
      <c r="AB80" s="416"/>
      <c r="AC80" s="415"/>
    </row>
  </sheetData>
  <sheetProtection/>
  <mergeCells count="28">
    <mergeCell ref="D15:D16"/>
    <mergeCell ref="B15:B16"/>
    <mergeCell ref="K15:K16"/>
    <mergeCell ref="Q15:Q16"/>
    <mergeCell ref="R15:Z15"/>
    <mergeCell ref="AC15:AC16"/>
    <mergeCell ref="E15:E16"/>
    <mergeCell ref="L15:N15"/>
    <mergeCell ref="AA15:AA16"/>
    <mergeCell ref="F15:F16"/>
    <mergeCell ref="H15:H16"/>
    <mergeCell ref="AB15:AB16"/>
    <mergeCell ref="I13:P13"/>
    <mergeCell ref="O15:O16"/>
    <mergeCell ref="P15:P16"/>
    <mergeCell ref="G15:G16"/>
    <mergeCell ref="I15:I16"/>
    <mergeCell ref="J15:J16"/>
    <mergeCell ref="A8:AB8"/>
    <mergeCell ref="I11:J11"/>
    <mergeCell ref="A15:A16"/>
    <mergeCell ref="C15:C16"/>
    <mergeCell ref="A1:AB1"/>
    <mergeCell ref="A2:AB2"/>
    <mergeCell ref="A3:AB3"/>
    <mergeCell ref="A4:AB4"/>
    <mergeCell ref="A5:AB5"/>
    <mergeCell ref="A7:AB7"/>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C30"/>
  <sheetViews>
    <sheetView zoomScalePageLayoutView="0" workbookViewId="0" topLeftCell="A15">
      <pane ySplit="2" topLeftCell="A17" activePane="bottomLeft" state="frozen"/>
      <selection pane="topLeft" activeCell="A15" sqref="A15"/>
      <selection pane="bottomLeft" activeCell="AB34" sqref="AB34"/>
    </sheetView>
  </sheetViews>
  <sheetFormatPr defaultColWidth="11.421875" defaultRowHeight="12.75"/>
  <cols>
    <col min="1" max="2" width="15.8515625" style="109" customWidth="1"/>
    <col min="3" max="4" width="17.140625" style="109" customWidth="1"/>
    <col min="5" max="6" width="15.140625" style="109" customWidth="1"/>
    <col min="7" max="8" width="15.28125" style="120" customWidth="1"/>
    <col min="9" max="9" width="18.28125" style="120" customWidth="1"/>
    <col min="10" max="10" width="25.140625" style="120" customWidth="1"/>
    <col min="11" max="11" width="16.140625" style="120" customWidth="1"/>
    <col min="12" max="12" width="14.8515625" style="109" customWidth="1"/>
    <col min="13" max="14" width="11.421875" style="109" customWidth="1"/>
    <col min="15" max="15" width="20.28125" style="120" customWidth="1"/>
    <col min="16" max="26" width="14.00390625" style="109" customWidth="1"/>
    <col min="27" max="27" width="16.7109375" style="109" customWidth="1"/>
    <col min="28" max="28" width="16.7109375" style="120" customWidth="1"/>
    <col min="29" max="29" width="17.28125" style="109" customWidth="1"/>
    <col min="30" max="16384" width="11.421875" style="109" customWidth="1"/>
  </cols>
  <sheetData>
    <row r="1" spans="1:28" ht="11.25">
      <c r="A1" s="519" t="s">
        <v>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row>
    <row r="2" spans="1:28" ht="11.25">
      <c r="A2" s="519" t="s">
        <v>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row>
    <row r="3" spans="1:28" ht="11.25">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1:28" ht="11.25">
      <c r="A4" s="519" t="s">
        <v>161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row>
    <row r="5" spans="1:28" ht="11.25">
      <c r="A5" s="519" t="s">
        <v>162</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row>
    <row r="6" spans="1:28" ht="11.25">
      <c r="A6" s="53"/>
      <c r="B6" s="53"/>
      <c r="C6" s="53"/>
      <c r="D6" s="53"/>
      <c r="E6" s="53"/>
      <c r="F6" s="53"/>
      <c r="G6" s="54"/>
      <c r="H6" s="54"/>
      <c r="I6" s="54"/>
      <c r="J6" s="54"/>
      <c r="K6" s="54"/>
      <c r="L6" s="54"/>
      <c r="M6" s="54"/>
      <c r="N6" s="54"/>
      <c r="O6" s="54"/>
      <c r="P6" s="54"/>
      <c r="Q6" s="54"/>
      <c r="R6" s="54"/>
      <c r="S6" s="54"/>
      <c r="T6" s="54"/>
      <c r="U6" s="54"/>
      <c r="V6" s="54"/>
      <c r="W6" s="54"/>
      <c r="X6" s="54"/>
      <c r="Y6" s="54"/>
      <c r="Z6" s="54"/>
      <c r="AA6" s="54"/>
      <c r="AB6" s="54"/>
    </row>
    <row r="7" spans="1:28" ht="11.25">
      <c r="A7" s="520"/>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row>
    <row r="8" spans="1:28" ht="11.25">
      <c r="A8" s="513"/>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row>
    <row r="9" spans="1:28" ht="11.25">
      <c r="A9" s="53"/>
      <c r="B9" s="53"/>
      <c r="C9" s="53"/>
      <c r="D9" s="53"/>
      <c r="E9" s="53"/>
      <c r="F9" s="53"/>
      <c r="G9" s="54"/>
      <c r="H9" s="54"/>
      <c r="I9" s="54"/>
      <c r="J9" s="54"/>
      <c r="K9" s="54"/>
      <c r="L9" s="54"/>
      <c r="M9" s="54"/>
      <c r="N9" s="54"/>
      <c r="O9" s="54"/>
      <c r="P9" s="54"/>
      <c r="Q9" s="54"/>
      <c r="R9" s="54"/>
      <c r="S9" s="54"/>
      <c r="T9" s="54"/>
      <c r="U9" s="54"/>
      <c r="V9" s="54"/>
      <c r="W9" s="54"/>
      <c r="X9" s="54"/>
      <c r="Y9" s="54"/>
      <c r="Z9" s="54"/>
      <c r="AA9" s="54"/>
      <c r="AB9" s="54"/>
    </row>
    <row r="10" spans="1:28" ht="11.25">
      <c r="A10" s="53"/>
      <c r="B10" s="53"/>
      <c r="C10" s="53"/>
      <c r="D10" s="53"/>
      <c r="E10" s="53"/>
      <c r="F10" s="53"/>
      <c r="G10" s="54"/>
      <c r="H10" s="54"/>
      <c r="I10" s="54"/>
      <c r="J10" s="54"/>
      <c r="K10" s="54"/>
      <c r="L10" s="54"/>
      <c r="M10" s="54"/>
      <c r="N10" s="54"/>
      <c r="O10" s="54"/>
      <c r="P10" s="54"/>
      <c r="Q10" s="54"/>
      <c r="R10" s="54"/>
      <c r="S10" s="54"/>
      <c r="T10" s="54"/>
      <c r="U10" s="54"/>
      <c r="V10" s="54"/>
      <c r="W10" s="54"/>
      <c r="X10" s="54"/>
      <c r="Y10" s="54"/>
      <c r="Z10" s="54"/>
      <c r="AA10" s="54"/>
      <c r="AB10" s="54"/>
    </row>
    <row r="11" spans="1:28" ht="11.25">
      <c r="A11" s="53"/>
      <c r="B11" s="53"/>
      <c r="C11" s="53"/>
      <c r="D11" s="53"/>
      <c r="E11" s="53"/>
      <c r="F11" s="53"/>
      <c r="G11" s="92"/>
      <c r="H11" s="92"/>
      <c r="I11" s="514"/>
      <c r="J11" s="514"/>
      <c r="K11" s="105"/>
      <c r="L11" s="55"/>
      <c r="M11" s="55"/>
      <c r="N11" s="55"/>
      <c r="O11" s="92"/>
      <c r="P11" s="55"/>
      <c r="Q11" s="55"/>
      <c r="R11" s="55"/>
      <c r="S11" s="55"/>
      <c r="T11" s="55"/>
      <c r="U11" s="55"/>
      <c r="V11" s="55"/>
      <c r="W11" s="55"/>
      <c r="X11" s="55"/>
      <c r="Y11" s="55"/>
      <c r="Z11" s="55"/>
      <c r="AA11" s="57"/>
      <c r="AB11" s="93"/>
    </row>
    <row r="12" spans="1:28" ht="12.75" customHeight="1">
      <c r="A12" s="55" t="s">
        <v>21</v>
      </c>
      <c r="B12" s="55"/>
      <c r="C12" s="119" t="s">
        <v>1206</v>
      </c>
      <c r="D12" s="119"/>
      <c r="E12" s="105"/>
      <c r="F12" s="105"/>
      <c r="G12" s="55"/>
      <c r="H12" s="55"/>
      <c r="I12" s="55"/>
      <c r="J12" s="55"/>
      <c r="K12" s="55"/>
      <c r="L12" s="55"/>
      <c r="M12" s="55"/>
      <c r="N12" s="55"/>
      <c r="O12" s="55"/>
      <c r="P12" s="55"/>
      <c r="Q12" s="55"/>
      <c r="R12" s="55"/>
      <c r="S12" s="55"/>
      <c r="T12" s="55"/>
      <c r="U12" s="55"/>
      <c r="V12" s="55"/>
      <c r="W12" s="55"/>
      <c r="X12" s="55"/>
      <c r="Y12" s="55"/>
      <c r="Z12" s="55"/>
      <c r="AA12" s="57"/>
      <c r="AB12" s="93"/>
    </row>
    <row r="13" spans="1:28" ht="11.25">
      <c r="A13" s="53"/>
      <c r="B13" s="53"/>
      <c r="C13" s="53"/>
      <c r="D13" s="53"/>
      <c r="E13" s="53"/>
      <c r="F13" s="53"/>
      <c r="G13" s="92"/>
      <c r="H13" s="92"/>
      <c r="I13" s="514"/>
      <c r="J13" s="514"/>
      <c r="K13" s="514"/>
      <c r="L13" s="514"/>
      <c r="M13" s="514"/>
      <c r="N13" s="514"/>
      <c r="O13" s="514"/>
      <c r="P13" s="514"/>
      <c r="Q13" s="105"/>
      <c r="R13" s="105"/>
      <c r="S13" s="105"/>
      <c r="T13" s="105"/>
      <c r="U13" s="105"/>
      <c r="V13" s="105"/>
      <c r="W13" s="105"/>
      <c r="X13" s="105"/>
      <c r="Y13" s="105"/>
      <c r="Z13" s="105"/>
      <c r="AA13" s="57"/>
      <c r="AB13" s="93"/>
    </row>
    <row r="14" spans="1:28" ht="12" thickBot="1">
      <c r="A14" s="53"/>
      <c r="B14" s="53"/>
      <c r="C14" s="53"/>
      <c r="D14" s="53"/>
      <c r="E14" s="53"/>
      <c r="F14" s="53"/>
      <c r="G14" s="52"/>
      <c r="H14" s="52"/>
      <c r="I14" s="52"/>
      <c r="J14" s="52"/>
      <c r="K14" s="52"/>
      <c r="L14" s="52"/>
      <c r="M14" s="52"/>
      <c r="N14" s="52"/>
      <c r="O14" s="52"/>
      <c r="P14" s="52"/>
      <c r="Q14" s="52"/>
      <c r="R14" s="52"/>
      <c r="S14" s="52"/>
      <c r="T14" s="52"/>
      <c r="U14" s="52"/>
      <c r="V14" s="52"/>
      <c r="W14" s="52"/>
      <c r="X14" s="52"/>
      <c r="Y14" s="52"/>
      <c r="Z14" s="52"/>
      <c r="AA14" s="58"/>
      <c r="AB14" s="52"/>
    </row>
    <row r="15" spans="1:29" ht="12.75" customHeight="1">
      <c r="A15" s="515" t="s">
        <v>9</v>
      </c>
      <c r="B15" s="521" t="s">
        <v>11</v>
      </c>
      <c r="C15" s="517" t="s">
        <v>0</v>
      </c>
      <c r="D15" s="521" t="s">
        <v>11</v>
      </c>
      <c r="E15" s="517" t="s">
        <v>13</v>
      </c>
      <c r="F15" s="521" t="s">
        <v>11</v>
      </c>
      <c r="G15" s="523" t="s">
        <v>22</v>
      </c>
      <c r="H15" s="521" t="s">
        <v>11</v>
      </c>
      <c r="I15" s="523" t="s">
        <v>23</v>
      </c>
      <c r="J15" s="527" t="s">
        <v>24</v>
      </c>
      <c r="K15" s="527" t="s">
        <v>1419</v>
      </c>
      <c r="L15" s="523" t="s">
        <v>4</v>
      </c>
      <c r="M15" s="523"/>
      <c r="N15" s="523"/>
      <c r="O15" s="531" t="s">
        <v>1412</v>
      </c>
      <c r="P15" s="531" t="s">
        <v>1413</v>
      </c>
      <c r="Q15" s="532" t="s">
        <v>27</v>
      </c>
      <c r="R15" s="529" t="s">
        <v>15</v>
      </c>
      <c r="S15" s="529"/>
      <c r="T15" s="529"/>
      <c r="U15" s="529"/>
      <c r="V15" s="529"/>
      <c r="W15" s="529"/>
      <c r="X15" s="529"/>
      <c r="Y15" s="529"/>
      <c r="Z15" s="529"/>
      <c r="AA15" s="529" t="s">
        <v>1415</v>
      </c>
      <c r="AB15" s="523" t="s">
        <v>3</v>
      </c>
      <c r="AC15" s="523" t="s">
        <v>1416</v>
      </c>
    </row>
    <row r="16" spans="1:29" ht="56.25">
      <c r="A16" s="516"/>
      <c r="B16" s="522"/>
      <c r="C16" s="518"/>
      <c r="D16" s="522"/>
      <c r="E16" s="518"/>
      <c r="F16" s="522"/>
      <c r="G16" s="524"/>
      <c r="H16" s="522"/>
      <c r="I16" s="524"/>
      <c r="J16" s="528"/>
      <c r="K16" s="528"/>
      <c r="L16" s="137" t="s">
        <v>25</v>
      </c>
      <c r="M16" s="137" t="s">
        <v>19</v>
      </c>
      <c r="N16" s="137" t="s">
        <v>20</v>
      </c>
      <c r="O16" s="526"/>
      <c r="P16" s="526"/>
      <c r="Q16" s="522"/>
      <c r="R16" s="362" t="s">
        <v>28</v>
      </c>
      <c r="S16" s="362" t="s">
        <v>8</v>
      </c>
      <c r="T16" s="362" t="s">
        <v>1</v>
      </c>
      <c r="U16" s="362" t="s">
        <v>7</v>
      </c>
      <c r="V16" s="362" t="s">
        <v>29</v>
      </c>
      <c r="W16" s="362" t="s">
        <v>2</v>
      </c>
      <c r="X16" s="362" t="s">
        <v>30</v>
      </c>
      <c r="Y16" s="362" t="s">
        <v>1414</v>
      </c>
      <c r="Z16" s="362" t="s">
        <v>31</v>
      </c>
      <c r="AA16" s="530"/>
      <c r="AB16" s="524"/>
      <c r="AC16" s="524"/>
    </row>
    <row r="17" spans="1:29" ht="56.25">
      <c r="A17" s="200" t="s">
        <v>319</v>
      </c>
      <c r="B17" s="200"/>
      <c r="C17" s="200" t="s">
        <v>320</v>
      </c>
      <c r="D17" s="200"/>
      <c r="E17" s="200" t="s">
        <v>321</v>
      </c>
      <c r="F17" s="200"/>
      <c r="G17" s="200"/>
      <c r="H17" s="200"/>
      <c r="I17" s="130" t="s">
        <v>322</v>
      </c>
      <c r="J17" s="4" t="s">
        <v>45</v>
      </c>
      <c r="K17" s="4"/>
      <c r="L17" s="4" t="s">
        <v>697</v>
      </c>
      <c r="M17" s="61">
        <v>0.1</v>
      </c>
      <c r="N17" s="276">
        <v>0.1</v>
      </c>
      <c r="O17" s="59" t="s">
        <v>696</v>
      </c>
      <c r="P17" s="60" t="s">
        <v>1769</v>
      </c>
      <c r="Q17" s="60"/>
      <c r="R17" s="60"/>
      <c r="S17" s="60"/>
      <c r="T17" s="491">
        <v>51726024</v>
      </c>
      <c r="U17" s="60"/>
      <c r="V17" s="60"/>
      <c r="W17" s="60"/>
      <c r="X17" s="60"/>
      <c r="Y17" s="60"/>
      <c r="Z17" s="60"/>
      <c r="AA17" s="1">
        <v>51726024</v>
      </c>
      <c r="AB17" s="9" t="s">
        <v>1431</v>
      </c>
      <c r="AC17" s="386"/>
    </row>
    <row r="18" spans="1:29" ht="11.25">
      <c r="A18" s="64" t="s">
        <v>37</v>
      </c>
      <c r="B18" s="64"/>
      <c r="C18" s="63"/>
      <c r="D18" s="63"/>
      <c r="E18" s="63"/>
      <c r="F18" s="63"/>
      <c r="G18" s="75"/>
      <c r="H18" s="75"/>
      <c r="I18" s="95"/>
      <c r="J18" s="75"/>
      <c r="K18" s="75"/>
      <c r="L18" s="75"/>
      <c r="M18" s="75"/>
      <c r="N18" s="75"/>
      <c r="O18" s="75"/>
      <c r="P18" s="75"/>
      <c r="Q18" s="75"/>
      <c r="R18" s="75"/>
      <c r="S18" s="75"/>
      <c r="T18" s="75"/>
      <c r="U18" s="75"/>
      <c r="V18" s="75"/>
      <c r="W18" s="75"/>
      <c r="X18" s="75"/>
      <c r="Y18" s="75"/>
      <c r="Z18" s="75"/>
      <c r="AA18" s="76">
        <f>+AA17</f>
        <v>51726024</v>
      </c>
      <c r="AB18" s="127"/>
      <c r="AC18" s="127"/>
    </row>
    <row r="19" spans="1:29" ht="11.25">
      <c r="A19" s="213" t="s">
        <v>178</v>
      </c>
      <c r="B19" s="213"/>
      <c r="C19" s="206"/>
      <c r="D19" s="206"/>
      <c r="E19" s="206"/>
      <c r="F19" s="311"/>
      <c r="G19" s="208"/>
      <c r="H19" s="208"/>
      <c r="I19" s="209"/>
      <c r="J19" s="209"/>
      <c r="K19" s="209"/>
      <c r="L19" s="207"/>
      <c r="M19" s="209"/>
      <c r="N19" s="209"/>
      <c r="O19" s="210"/>
      <c r="P19" s="210"/>
      <c r="Q19" s="210"/>
      <c r="R19" s="210"/>
      <c r="S19" s="210"/>
      <c r="T19" s="210"/>
      <c r="U19" s="210"/>
      <c r="V19" s="210"/>
      <c r="W19" s="210"/>
      <c r="X19" s="210"/>
      <c r="Y19" s="210"/>
      <c r="Z19" s="210"/>
      <c r="AA19" s="217">
        <f>+AA18</f>
        <v>51726024</v>
      </c>
      <c r="AB19" s="212"/>
      <c r="AC19" s="212"/>
    </row>
    <row r="20" spans="1:29" ht="101.25">
      <c r="A20" s="198" t="s">
        <v>48</v>
      </c>
      <c r="B20" s="387">
        <v>1</v>
      </c>
      <c r="C20" s="126"/>
      <c r="D20" s="126"/>
      <c r="E20" s="126" t="s">
        <v>49</v>
      </c>
      <c r="F20" s="126" t="s">
        <v>1489</v>
      </c>
      <c r="G20" s="32" t="s">
        <v>323</v>
      </c>
      <c r="H20" s="32" t="s">
        <v>1490</v>
      </c>
      <c r="I20" s="148" t="s">
        <v>324</v>
      </c>
      <c r="J20" s="170" t="s">
        <v>325</v>
      </c>
      <c r="K20" s="456">
        <f>+'[1]CONSOLIDADO'!$AK$41</f>
        <v>0.021560000000000003</v>
      </c>
      <c r="L20" s="170" t="s">
        <v>698</v>
      </c>
      <c r="M20" s="17">
        <v>0</v>
      </c>
      <c r="N20" s="14">
        <v>1</v>
      </c>
      <c r="O20" s="77" t="s">
        <v>699</v>
      </c>
      <c r="P20" s="50" t="s">
        <v>1770</v>
      </c>
      <c r="Q20" s="50"/>
      <c r="R20" s="66">
        <v>50000000</v>
      </c>
      <c r="S20" s="50"/>
      <c r="T20" s="50"/>
      <c r="U20" s="50"/>
      <c r="V20" s="50"/>
      <c r="W20" s="50"/>
      <c r="X20" s="50"/>
      <c r="Y20" s="50"/>
      <c r="Z20" s="50"/>
      <c r="AA20" s="18">
        <v>50000000</v>
      </c>
      <c r="AB20" s="9" t="s">
        <v>1431</v>
      </c>
      <c r="AC20" s="386"/>
    </row>
    <row r="21" spans="1:29" ht="11.25">
      <c r="A21" s="64" t="s">
        <v>37</v>
      </c>
      <c r="B21" s="64"/>
      <c r="C21" s="63"/>
      <c r="D21" s="63"/>
      <c r="E21" s="63"/>
      <c r="F21" s="63"/>
      <c r="G21" s="75"/>
      <c r="H21" s="75"/>
      <c r="I21" s="95"/>
      <c r="J21" s="75"/>
      <c r="K21" s="75"/>
      <c r="L21" s="75"/>
      <c r="M21" s="75"/>
      <c r="N21" s="75"/>
      <c r="O21" s="75"/>
      <c r="P21" s="75"/>
      <c r="Q21" s="75"/>
      <c r="R21" s="75"/>
      <c r="S21" s="75"/>
      <c r="T21" s="75"/>
      <c r="U21" s="75"/>
      <c r="V21" s="75"/>
      <c r="W21" s="75"/>
      <c r="X21" s="75"/>
      <c r="Y21" s="75"/>
      <c r="Z21" s="75"/>
      <c r="AA21" s="76">
        <f>+AA20</f>
        <v>50000000</v>
      </c>
      <c r="AB21" s="127"/>
      <c r="AC21" s="127"/>
    </row>
    <row r="22" spans="1:29" ht="11.25">
      <c r="A22" s="213" t="s">
        <v>178</v>
      </c>
      <c r="B22" s="213"/>
      <c r="C22" s="206"/>
      <c r="D22" s="206"/>
      <c r="E22" s="206"/>
      <c r="F22" s="206"/>
      <c r="G22" s="216"/>
      <c r="H22" s="216"/>
      <c r="I22" s="210"/>
      <c r="J22" s="210"/>
      <c r="K22" s="210"/>
      <c r="L22" s="215"/>
      <c r="M22" s="210"/>
      <c r="N22" s="210"/>
      <c r="O22" s="210"/>
      <c r="P22" s="210"/>
      <c r="Q22" s="210"/>
      <c r="R22" s="210"/>
      <c r="S22" s="210"/>
      <c r="T22" s="210"/>
      <c r="U22" s="210"/>
      <c r="V22" s="210"/>
      <c r="W22" s="210"/>
      <c r="X22" s="210"/>
      <c r="Y22" s="210"/>
      <c r="Z22" s="210"/>
      <c r="AA22" s="211">
        <f>+AA21</f>
        <v>50000000</v>
      </c>
      <c r="AB22" s="212"/>
      <c r="AC22" s="212"/>
    </row>
    <row r="23" spans="1:29" ht="78.75">
      <c r="A23" s="298" t="s">
        <v>149</v>
      </c>
      <c r="B23" s="298">
        <v>4</v>
      </c>
      <c r="C23" s="298"/>
      <c r="D23" s="298"/>
      <c r="E23" s="298" t="s">
        <v>150</v>
      </c>
      <c r="F23" s="298" t="s">
        <v>1491</v>
      </c>
      <c r="G23" s="298" t="s">
        <v>346</v>
      </c>
      <c r="H23" s="298" t="s">
        <v>1492</v>
      </c>
      <c r="I23" s="148" t="s">
        <v>347</v>
      </c>
      <c r="J23" s="170" t="s">
        <v>348</v>
      </c>
      <c r="K23" s="451">
        <f>+'[1]CONSOLIDADO'!$AK$533</f>
        <v>0.053000000000000005</v>
      </c>
      <c r="L23" s="170" t="s">
        <v>1200</v>
      </c>
      <c r="M23" s="17">
        <v>0</v>
      </c>
      <c r="N23" s="14">
        <v>0</v>
      </c>
      <c r="O23" s="148" t="s">
        <v>1202</v>
      </c>
      <c r="P23" s="71" t="s">
        <v>1771</v>
      </c>
      <c r="Q23" s="71"/>
      <c r="R23" s="66">
        <v>492187937.69</v>
      </c>
      <c r="S23" s="71"/>
      <c r="T23" s="71"/>
      <c r="U23" s="71"/>
      <c r="V23" s="71"/>
      <c r="W23" s="71"/>
      <c r="X23" s="71"/>
      <c r="Y23" s="71"/>
      <c r="Z23" s="71"/>
      <c r="AA23" s="18">
        <v>492187937.69</v>
      </c>
      <c r="AB23" s="9" t="s">
        <v>1431</v>
      </c>
      <c r="AC23" s="386"/>
    </row>
    <row r="24" spans="1:29" ht="101.25">
      <c r="A24" s="177"/>
      <c r="B24" s="177"/>
      <c r="C24" s="177"/>
      <c r="D24" s="177"/>
      <c r="E24" s="177"/>
      <c r="F24" s="177"/>
      <c r="G24" s="177"/>
      <c r="H24" s="177"/>
      <c r="I24" s="148" t="s">
        <v>349</v>
      </c>
      <c r="J24" s="170" t="s">
        <v>350</v>
      </c>
      <c r="K24" s="451">
        <f>+'[1]CONSOLIDADO'!$AK$534</f>
        <v>0.017499999999999998</v>
      </c>
      <c r="L24" s="170" t="s">
        <v>694</v>
      </c>
      <c r="M24" s="17">
        <v>0</v>
      </c>
      <c r="N24" s="14">
        <v>1</v>
      </c>
      <c r="O24" s="9" t="s">
        <v>695</v>
      </c>
      <c r="P24" s="344" t="s">
        <v>1698</v>
      </c>
      <c r="Q24" s="344"/>
      <c r="R24" s="66">
        <v>168377270.2</v>
      </c>
      <c r="S24" s="66"/>
      <c r="T24" s="66"/>
      <c r="U24" s="66"/>
      <c r="V24" s="66"/>
      <c r="W24" s="66"/>
      <c r="X24" s="66"/>
      <c r="Y24" s="66"/>
      <c r="Z24" s="66"/>
      <c r="AA24" s="18">
        <v>168377270.2</v>
      </c>
      <c r="AB24" s="9" t="s">
        <v>1431</v>
      </c>
      <c r="AC24" s="386"/>
    </row>
    <row r="25" spans="1:29" ht="78.75">
      <c r="A25" s="177"/>
      <c r="B25" s="177"/>
      <c r="C25" s="177"/>
      <c r="D25" s="177"/>
      <c r="E25" s="177"/>
      <c r="F25" s="177"/>
      <c r="G25" s="177"/>
      <c r="H25" s="177"/>
      <c r="I25" s="148" t="s">
        <v>351</v>
      </c>
      <c r="J25" s="170"/>
      <c r="K25" s="170"/>
      <c r="L25" s="170"/>
      <c r="M25" s="173"/>
      <c r="N25" s="171"/>
      <c r="O25" s="148" t="s">
        <v>351</v>
      </c>
      <c r="P25" s="72" t="s">
        <v>1772</v>
      </c>
      <c r="Q25" s="72"/>
      <c r="R25" s="66"/>
      <c r="S25" s="66"/>
      <c r="T25" s="66"/>
      <c r="U25" s="66">
        <v>580000000</v>
      </c>
      <c r="V25" s="66"/>
      <c r="W25" s="66"/>
      <c r="X25" s="66"/>
      <c r="Y25" s="66"/>
      <c r="Z25" s="66"/>
      <c r="AA25" s="18">
        <v>580000000</v>
      </c>
      <c r="AB25" s="9" t="s">
        <v>1431</v>
      </c>
      <c r="AC25" s="386"/>
    </row>
    <row r="26" spans="1:29" ht="45" customHeight="1">
      <c r="A26" s="177"/>
      <c r="B26" s="177"/>
      <c r="C26" s="177"/>
      <c r="D26" s="177"/>
      <c r="E26" s="177"/>
      <c r="F26" s="177"/>
      <c r="G26" s="177"/>
      <c r="H26" s="177"/>
      <c r="I26" s="248" t="s">
        <v>324</v>
      </c>
      <c r="J26" s="126" t="s">
        <v>352</v>
      </c>
      <c r="K26" s="465">
        <f>+'[1]CONSOLIDADO'!$AK$535</f>
        <v>0.008</v>
      </c>
      <c r="L26" s="200" t="s">
        <v>698</v>
      </c>
      <c r="M26" s="277">
        <v>0</v>
      </c>
      <c r="N26" s="47">
        <v>1</v>
      </c>
      <c r="O26" s="298" t="s">
        <v>699</v>
      </c>
      <c r="P26" s="136" t="s">
        <v>1773</v>
      </c>
      <c r="Q26" s="136"/>
      <c r="R26" s="66">
        <v>100000000</v>
      </c>
      <c r="S26" s="66"/>
      <c r="T26" s="66"/>
      <c r="U26" s="66"/>
      <c r="V26" s="66"/>
      <c r="W26" s="66"/>
      <c r="X26" s="66"/>
      <c r="Y26" s="66"/>
      <c r="Z26" s="66"/>
      <c r="AA26" s="256">
        <v>100000000</v>
      </c>
      <c r="AB26" s="256" t="s">
        <v>1431</v>
      </c>
      <c r="AC26" s="388"/>
    </row>
    <row r="27" spans="1:29" ht="56.25">
      <c r="A27" s="179"/>
      <c r="B27" s="179"/>
      <c r="C27" s="179"/>
      <c r="D27" s="179"/>
      <c r="E27" s="179"/>
      <c r="F27" s="179"/>
      <c r="G27" s="179"/>
      <c r="H27" s="179"/>
      <c r="I27" s="249"/>
      <c r="J27" s="32" t="s">
        <v>1207</v>
      </c>
      <c r="K27" s="466">
        <f>+'[1]CONSOLIDADO'!$AK$536</f>
        <v>0.021500000000000002</v>
      </c>
      <c r="L27" s="170" t="s">
        <v>1201</v>
      </c>
      <c r="M27" s="61">
        <v>0.09</v>
      </c>
      <c r="N27" s="276">
        <v>0.03</v>
      </c>
      <c r="O27" s="179"/>
      <c r="P27" s="179"/>
      <c r="Q27" s="179"/>
      <c r="R27" s="66"/>
      <c r="S27" s="66"/>
      <c r="T27" s="66"/>
      <c r="U27" s="66"/>
      <c r="V27" s="66"/>
      <c r="W27" s="66"/>
      <c r="X27" s="66"/>
      <c r="Y27" s="66"/>
      <c r="Z27" s="66"/>
      <c r="AA27" s="179"/>
      <c r="AB27" s="179"/>
      <c r="AC27" s="389"/>
    </row>
    <row r="28" spans="1:29" ht="11.25">
      <c r="A28" s="64" t="s">
        <v>37</v>
      </c>
      <c r="B28" s="64"/>
      <c r="C28" s="63"/>
      <c r="D28" s="63"/>
      <c r="E28" s="63"/>
      <c r="F28" s="63"/>
      <c r="G28" s="75"/>
      <c r="H28" s="75"/>
      <c r="I28" s="95"/>
      <c r="J28" s="75"/>
      <c r="K28" s="75"/>
      <c r="L28" s="75"/>
      <c r="M28" s="75"/>
      <c r="N28" s="75"/>
      <c r="O28" s="75"/>
      <c r="P28" s="75"/>
      <c r="Q28" s="75"/>
      <c r="R28" s="75"/>
      <c r="S28" s="75"/>
      <c r="T28" s="75"/>
      <c r="U28" s="75"/>
      <c r="V28" s="75"/>
      <c r="W28" s="75"/>
      <c r="X28" s="75"/>
      <c r="Y28" s="75"/>
      <c r="Z28" s="75"/>
      <c r="AA28" s="76">
        <f>SUM(AA23:AA27)</f>
        <v>1340565207.8899999</v>
      </c>
      <c r="AB28" s="127"/>
      <c r="AC28" s="127"/>
    </row>
    <row r="29" spans="1:29" ht="11.25">
      <c r="A29" s="213" t="s">
        <v>178</v>
      </c>
      <c r="B29" s="213"/>
      <c r="C29" s="206"/>
      <c r="D29" s="206"/>
      <c r="E29" s="206"/>
      <c r="F29" s="206"/>
      <c r="G29" s="216"/>
      <c r="H29" s="216"/>
      <c r="I29" s="210"/>
      <c r="J29" s="210"/>
      <c r="K29" s="210"/>
      <c r="L29" s="215"/>
      <c r="M29" s="210"/>
      <c r="N29" s="210"/>
      <c r="O29" s="210"/>
      <c r="P29" s="210"/>
      <c r="Q29" s="210"/>
      <c r="R29" s="210"/>
      <c r="S29" s="210"/>
      <c r="T29" s="210"/>
      <c r="U29" s="210"/>
      <c r="V29" s="210"/>
      <c r="W29" s="210"/>
      <c r="X29" s="210"/>
      <c r="Y29" s="210"/>
      <c r="Z29" s="210"/>
      <c r="AA29" s="217">
        <f>+AA28</f>
        <v>1340565207.8899999</v>
      </c>
      <c r="AB29" s="212"/>
      <c r="AC29" s="212"/>
    </row>
    <row r="30" spans="1:29" ht="11.25">
      <c r="A30" s="417" t="s">
        <v>1429</v>
      </c>
      <c r="B30" s="415"/>
      <c r="C30" s="415"/>
      <c r="D30" s="415"/>
      <c r="E30" s="415"/>
      <c r="F30" s="415"/>
      <c r="G30" s="416"/>
      <c r="H30" s="416"/>
      <c r="I30" s="416"/>
      <c r="J30" s="416"/>
      <c r="K30" s="416"/>
      <c r="L30" s="415"/>
      <c r="M30" s="415"/>
      <c r="N30" s="415"/>
      <c r="O30" s="416"/>
      <c r="P30" s="415"/>
      <c r="Q30" s="415"/>
      <c r="R30" s="415"/>
      <c r="S30" s="415"/>
      <c r="T30" s="415"/>
      <c r="U30" s="415"/>
      <c r="V30" s="415"/>
      <c r="W30" s="415"/>
      <c r="X30" s="415"/>
      <c r="Y30" s="415"/>
      <c r="Z30" s="415"/>
      <c r="AA30" s="418">
        <f>+AA29+AA22+AA19</f>
        <v>1442291231.8899999</v>
      </c>
      <c r="AB30" s="416"/>
      <c r="AC30" s="415"/>
    </row>
  </sheetData>
  <sheetProtection/>
  <mergeCells count="28">
    <mergeCell ref="B15:B16"/>
    <mergeCell ref="Q15:Q16"/>
    <mergeCell ref="R15:Z15"/>
    <mergeCell ref="P15:P16"/>
    <mergeCell ref="AA15:AA16"/>
    <mergeCell ref="I15:I16"/>
    <mergeCell ref="J15:J16"/>
    <mergeCell ref="L15:N15"/>
    <mergeCell ref="AC15:AC16"/>
    <mergeCell ref="D15:D16"/>
    <mergeCell ref="F15:F16"/>
    <mergeCell ref="H15:H16"/>
    <mergeCell ref="A1:AB1"/>
    <mergeCell ref="A2:AB2"/>
    <mergeCell ref="A3:AB3"/>
    <mergeCell ref="A4:AB4"/>
    <mergeCell ref="A5:AB5"/>
    <mergeCell ref="A7:AB7"/>
    <mergeCell ref="A8:AB8"/>
    <mergeCell ref="I11:J11"/>
    <mergeCell ref="I13:P13"/>
    <mergeCell ref="A15:A16"/>
    <mergeCell ref="C15:C16"/>
    <mergeCell ref="E15:E16"/>
    <mergeCell ref="G15:G16"/>
    <mergeCell ref="K15:K16"/>
    <mergeCell ref="AB15:AB16"/>
    <mergeCell ref="O15:O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109"/>
  <sheetViews>
    <sheetView zoomScale="40" zoomScaleNormal="40" zoomScalePageLayoutView="0" workbookViewId="0" topLeftCell="A16">
      <pane ySplit="1" topLeftCell="A103" activePane="bottomLeft" state="frozen"/>
      <selection pane="topLeft" activeCell="A16" sqref="A16"/>
      <selection pane="bottomLeft" activeCell="N72" sqref="N72"/>
    </sheetView>
  </sheetViews>
  <sheetFormatPr defaultColWidth="11.421875" defaultRowHeight="12.75"/>
  <cols>
    <col min="1" max="2" width="15.8515625" style="109" customWidth="1"/>
    <col min="3" max="4" width="17.140625" style="109" customWidth="1"/>
    <col min="5" max="6" width="15.140625" style="109" customWidth="1"/>
    <col min="7" max="8" width="15.28125" style="120" customWidth="1"/>
    <col min="9" max="9" width="18.28125" style="120" customWidth="1"/>
    <col min="10" max="10" width="25.140625" style="120" customWidth="1"/>
    <col min="11" max="11" width="18.57421875" style="120" customWidth="1"/>
    <col min="12" max="12" width="17.7109375" style="109" customWidth="1"/>
    <col min="13" max="14" width="11.421875" style="109" customWidth="1"/>
    <col min="15" max="15" width="27.57421875" style="120" customWidth="1"/>
    <col min="16" max="18" width="14.28125" style="120" customWidth="1"/>
    <col min="19" max="19" width="15.140625" style="120" bestFit="1" customWidth="1"/>
    <col min="20" max="20" width="14.28125" style="120" customWidth="1"/>
    <col min="21" max="21" width="15.140625" style="120" bestFit="1" customWidth="1"/>
    <col min="22" max="26" width="14.28125" style="120" customWidth="1"/>
    <col min="27" max="27" width="16.7109375" style="109" customWidth="1"/>
    <col min="28" max="28" width="16.7109375" style="120" customWidth="1"/>
    <col min="29" max="29" width="13.8515625" style="109" bestFit="1" customWidth="1"/>
    <col min="30" max="16384" width="11.421875" style="109" customWidth="1"/>
  </cols>
  <sheetData>
    <row r="1" spans="1:28" ht="11.25">
      <c r="A1" s="519" t="s">
        <v>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row>
    <row r="2" spans="1:28" ht="11.25">
      <c r="A2" s="519" t="s">
        <v>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row>
    <row r="3" spans="1:28" ht="11.25">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1:28" ht="11.25">
      <c r="A4" s="519" t="s">
        <v>161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row>
    <row r="5" spans="1:28" ht="11.25">
      <c r="A5" s="519" t="s">
        <v>162</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row>
    <row r="6" spans="1:28" ht="11.25">
      <c r="A6" s="53"/>
      <c r="B6" s="53"/>
      <c r="C6" s="53"/>
      <c r="D6" s="53"/>
      <c r="E6" s="53"/>
      <c r="F6" s="53"/>
      <c r="G6" s="54"/>
      <c r="H6" s="54"/>
      <c r="I6" s="54"/>
      <c r="J6" s="54"/>
      <c r="K6" s="54"/>
      <c r="L6" s="54"/>
      <c r="M6" s="54"/>
      <c r="N6" s="54"/>
      <c r="O6" s="54"/>
      <c r="P6" s="54"/>
      <c r="Q6" s="54"/>
      <c r="R6" s="54"/>
      <c r="S6" s="54"/>
      <c r="T6" s="54"/>
      <c r="U6" s="54"/>
      <c r="V6" s="54"/>
      <c r="W6" s="54"/>
      <c r="X6" s="54"/>
      <c r="Y6" s="54"/>
      <c r="Z6" s="54"/>
      <c r="AA6" s="54"/>
      <c r="AB6" s="54"/>
    </row>
    <row r="7" spans="1:28" ht="11.25">
      <c r="A7" s="520"/>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row>
    <row r="8" spans="1:28" ht="11.25">
      <c r="A8" s="513"/>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row>
    <row r="9" spans="1:28" ht="11.25" customHeight="1">
      <c r="A9" s="53"/>
      <c r="B9" s="53"/>
      <c r="C9" s="53"/>
      <c r="D9" s="53"/>
      <c r="E9" s="53"/>
      <c r="F9" s="53"/>
      <c r="G9" s="54"/>
      <c r="H9" s="54"/>
      <c r="I9" s="54"/>
      <c r="J9" s="54"/>
      <c r="K9" s="54"/>
      <c r="L9" s="54"/>
      <c r="M9" s="54"/>
      <c r="N9" s="54"/>
      <c r="O9" s="54"/>
      <c r="P9" s="54"/>
      <c r="Q9" s="54"/>
      <c r="R9" s="54"/>
      <c r="S9" s="54"/>
      <c r="T9" s="54"/>
      <c r="U9" s="54"/>
      <c r="V9" s="54"/>
      <c r="W9" s="54"/>
      <c r="X9" s="54"/>
      <c r="Y9" s="54"/>
      <c r="Z9" s="54"/>
      <c r="AA9" s="54"/>
      <c r="AB9" s="54"/>
    </row>
    <row r="10" spans="1:28" ht="11.25">
      <c r="A10" s="53"/>
      <c r="B10" s="53"/>
      <c r="C10" s="53"/>
      <c r="D10" s="53"/>
      <c r="E10" s="53"/>
      <c r="F10" s="53"/>
      <c r="G10" s="54"/>
      <c r="H10" s="54"/>
      <c r="I10" s="54"/>
      <c r="J10" s="54"/>
      <c r="K10" s="54"/>
      <c r="L10" s="54"/>
      <c r="M10" s="54"/>
      <c r="N10" s="54"/>
      <c r="O10" s="54"/>
      <c r="P10" s="54"/>
      <c r="Q10" s="54"/>
      <c r="R10" s="54"/>
      <c r="S10" s="54"/>
      <c r="T10" s="54"/>
      <c r="U10" s="54"/>
      <c r="V10" s="54"/>
      <c r="W10" s="54"/>
      <c r="X10" s="54"/>
      <c r="Y10" s="54"/>
      <c r="Z10" s="54"/>
      <c r="AA10" s="54"/>
      <c r="AB10" s="54"/>
    </row>
    <row r="11" spans="1:28" ht="11.25" customHeight="1">
      <c r="A11" s="53"/>
      <c r="B11" s="53"/>
      <c r="C11" s="53"/>
      <c r="D11" s="53"/>
      <c r="E11" s="53"/>
      <c r="F11" s="53"/>
      <c r="G11" s="92"/>
      <c r="H11" s="92"/>
      <c r="I11" s="514"/>
      <c r="J11" s="514"/>
      <c r="K11" s="105"/>
      <c r="L11" s="55"/>
      <c r="M11" s="55"/>
      <c r="N11" s="55"/>
      <c r="O11" s="92"/>
      <c r="P11" s="92"/>
      <c r="Q11" s="92"/>
      <c r="R11" s="92"/>
      <c r="S11" s="92"/>
      <c r="T11" s="92"/>
      <c r="U11" s="92"/>
      <c r="V11" s="92"/>
      <c r="W11" s="92"/>
      <c r="X11" s="92"/>
      <c r="Y11" s="92"/>
      <c r="Z11" s="92"/>
      <c r="AA11" s="57"/>
      <c r="AB11" s="93"/>
    </row>
    <row r="12" spans="1:28" ht="12.75" customHeight="1">
      <c r="A12" s="55" t="s">
        <v>21</v>
      </c>
      <c r="B12" s="55"/>
      <c r="C12" s="119" t="s">
        <v>1010</v>
      </c>
      <c r="D12" s="119"/>
      <c r="E12" s="105"/>
      <c r="F12" s="105"/>
      <c r="G12" s="55"/>
      <c r="H12" s="55"/>
      <c r="I12" s="55"/>
      <c r="J12" s="55"/>
      <c r="K12" s="55"/>
      <c r="L12" s="55"/>
      <c r="M12" s="55"/>
      <c r="N12" s="55"/>
      <c r="O12" s="55"/>
      <c r="P12" s="55"/>
      <c r="Q12" s="55"/>
      <c r="R12" s="55"/>
      <c r="S12" s="55"/>
      <c r="T12" s="55"/>
      <c r="U12" s="55"/>
      <c r="V12" s="55"/>
      <c r="W12" s="55"/>
      <c r="X12" s="55"/>
      <c r="Y12" s="55"/>
      <c r="Z12" s="55"/>
      <c r="AA12" s="57"/>
      <c r="AB12" s="93"/>
    </row>
    <row r="13" spans="1:28" ht="11.25" customHeight="1">
      <c r="A13" s="53"/>
      <c r="B13" s="53"/>
      <c r="C13" s="53"/>
      <c r="D13" s="53"/>
      <c r="E13" s="53"/>
      <c r="F13" s="53"/>
      <c r="G13" s="92"/>
      <c r="H13" s="92"/>
      <c r="I13" s="514"/>
      <c r="J13" s="514"/>
      <c r="K13" s="514"/>
      <c r="L13" s="514"/>
      <c r="M13" s="514"/>
      <c r="N13" s="514"/>
      <c r="O13" s="514"/>
      <c r="P13" s="514"/>
      <c r="Q13" s="105"/>
      <c r="R13" s="105"/>
      <c r="S13" s="105"/>
      <c r="T13" s="105"/>
      <c r="U13" s="105"/>
      <c r="V13" s="105"/>
      <c r="W13" s="105"/>
      <c r="X13" s="105"/>
      <c r="Y13" s="105"/>
      <c r="Z13" s="105"/>
      <c r="AA13" s="57"/>
      <c r="AB13" s="93"/>
    </row>
    <row r="14" spans="1:28" ht="12" thickBot="1">
      <c r="A14" s="53"/>
      <c r="B14" s="53"/>
      <c r="C14" s="53"/>
      <c r="D14" s="53"/>
      <c r="E14" s="53"/>
      <c r="F14" s="53"/>
      <c r="G14" s="52"/>
      <c r="H14" s="52"/>
      <c r="I14" s="52"/>
      <c r="J14" s="52"/>
      <c r="K14" s="52"/>
      <c r="L14" s="52"/>
      <c r="M14" s="52"/>
      <c r="N14" s="52"/>
      <c r="O14" s="52"/>
      <c r="P14" s="52"/>
      <c r="Q14" s="52"/>
      <c r="R14" s="52"/>
      <c r="S14" s="52"/>
      <c r="T14" s="52"/>
      <c r="U14" s="52"/>
      <c r="V14" s="52"/>
      <c r="W14" s="52"/>
      <c r="X14" s="52"/>
      <c r="Y14" s="52"/>
      <c r="Z14" s="52"/>
      <c r="AA14" s="58"/>
      <c r="AB14" s="52"/>
    </row>
    <row r="15" spans="1:29" ht="12.75" customHeight="1">
      <c r="A15" s="515" t="s">
        <v>9</v>
      </c>
      <c r="B15" s="521" t="s">
        <v>11</v>
      </c>
      <c r="C15" s="517" t="s">
        <v>0</v>
      </c>
      <c r="D15" s="521" t="s">
        <v>11</v>
      </c>
      <c r="E15" s="517" t="s">
        <v>13</v>
      </c>
      <c r="F15" s="521" t="s">
        <v>11</v>
      </c>
      <c r="G15" s="523" t="s">
        <v>22</v>
      </c>
      <c r="H15" s="521" t="s">
        <v>11</v>
      </c>
      <c r="I15" s="523" t="s">
        <v>1009</v>
      </c>
      <c r="J15" s="527" t="s">
        <v>226</v>
      </c>
      <c r="K15" s="527" t="s">
        <v>1419</v>
      </c>
      <c r="L15" s="523" t="s">
        <v>4</v>
      </c>
      <c r="M15" s="523"/>
      <c r="N15" s="523"/>
      <c r="O15" s="524" t="s">
        <v>12</v>
      </c>
      <c r="P15" s="525" t="s">
        <v>1413</v>
      </c>
      <c r="Q15" s="521" t="s">
        <v>27</v>
      </c>
      <c r="R15" s="529" t="s">
        <v>15</v>
      </c>
      <c r="S15" s="529"/>
      <c r="T15" s="529"/>
      <c r="U15" s="529"/>
      <c r="V15" s="529"/>
      <c r="W15" s="529"/>
      <c r="X15" s="529"/>
      <c r="Y15" s="529"/>
      <c r="Z15" s="529"/>
      <c r="AA15" s="529" t="s">
        <v>1421</v>
      </c>
      <c r="AB15" s="523" t="s">
        <v>3</v>
      </c>
      <c r="AC15" s="523" t="s">
        <v>1416</v>
      </c>
    </row>
    <row r="16" spans="1:29" ht="56.25">
      <c r="A16" s="516"/>
      <c r="B16" s="522"/>
      <c r="C16" s="518"/>
      <c r="D16" s="522"/>
      <c r="E16" s="518"/>
      <c r="F16" s="522"/>
      <c r="G16" s="524"/>
      <c r="H16" s="522"/>
      <c r="I16" s="524"/>
      <c r="J16" s="528"/>
      <c r="K16" s="528"/>
      <c r="L16" s="137" t="s">
        <v>25</v>
      </c>
      <c r="M16" s="137" t="s">
        <v>19</v>
      </c>
      <c r="N16" s="137" t="s">
        <v>20</v>
      </c>
      <c r="O16" s="524"/>
      <c r="P16" s="526"/>
      <c r="Q16" s="522"/>
      <c r="R16" s="362" t="s">
        <v>28</v>
      </c>
      <c r="S16" s="362" t="s">
        <v>8</v>
      </c>
      <c r="T16" s="362" t="s">
        <v>1</v>
      </c>
      <c r="U16" s="362" t="s">
        <v>7</v>
      </c>
      <c r="V16" s="362" t="s">
        <v>29</v>
      </c>
      <c r="W16" s="362" t="s">
        <v>2</v>
      </c>
      <c r="X16" s="362" t="s">
        <v>30</v>
      </c>
      <c r="Y16" s="362" t="s">
        <v>1414</v>
      </c>
      <c r="Z16" s="362" t="s">
        <v>31</v>
      </c>
      <c r="AA16" s="530"/>
      <c r="AB16" s="524"/>
      <c r="AC16" s="524"/>
    </row>
    <row r="17" spans="1:29" ht="67.5">
      <c r="A17" s="253" t="s">
        <v>48</v>
      </c>
      <c r="B17" s="253">
        <v>1</v>
      </c>
      <c r="C17" s="253"/>
      <c r="D17" s="253"/>
      <c r="E17" s="253" t="s">
        <v>49</v>
      </c>
      <c r="F17" s="253" t="s">
        <v>1489</v>
      </c>
      <c r="G17" s="253" t="s">
        <v>323</v>
      </c>
      <c r="H17" s="253" t="s">
        <v>1490</v>
      </c>
      <c r="I17" s="253" t="s">
        <v>353</v>
      </c>
      <c r="J17" s="253" t="s">
        <v>354</v>
      </c>
      <c r="K17" s="460">
        <f>+'[1]CONSOLIDADO'!$AK$34</f>
        <v>0.015840000000000003</v>
      </c>
      <c r="L17" s="253" t="s">
        <v>720</v>
      </c>
      <c r="M17" s="278">
        <v>1</v>
      </c>
      <c r="N17" s="278">
        <v>2</v>
      </c>
      <c r="O17" s="59" t="s">
        <v>1056</v>
      </c>
      <c r="P17" s="67" t="s">
        <v>1703</v>
      </c>
      <c r="Q17" s="274"/>
      <c r="R17" s="274"/>
      <c r="S17" s="492">
        <v>327182162.96000004</v>
      </c>
      <c r="T17" s="274"/>
      <c r="U17" s="274"/>
      <c r="V17" s="274"/>
      <c r="W17" s="274"/>
      <c r="X17" s="274"/>
      <c r="Y17" s="274"/>
      <c r="Z17" s="274"/>
      <c r="AA17" s="256">
        <v>327182162.96000004</v>
      </c>
      <c r="AB17" s="391" t="s">
        <v>1432</v>
      </c>
      <c r="AC17" s="388"/>
    </row>
    <row r="18" spans="1:29" ht="45">
      <c r="A18" s="261"/>
      <c r="B18" s="261"/>
      <c r="C18" s="261"/>
      <c r="D18" s="261"/>
      <c r="E18" s="261"/>
      <c r="F18" s="261"/>
      <c r="G18" s="261"/>
      <c r="H18" s="261"/>
      <c r="I18" s="261"/>
      <c r="J18" s="318" t="s">
        <v>1058</v>
      </c>
      <c r="K18" s="460">
        <f>+'[1]CONSOLIDADO'!$AK$35</f>
        <v>0.005600000000000001</v>
      </c>
      <c r="L18" s="318" t="s">
        <v>708</v>
      </c>
      <c r="M18" s="130">
        <v>0</v>
      </c>
      <c r="N18" s="130">
        <v>1</v>
      </c>
      <c r="O18" s="59" t="s">
        <v>1057</v>
      </c>
      <c r="P18" s="67" t="s">
        <v>1704</v>
      </c>
      <c r="Q18" s="274"/>
      <c r="R18" s="274"/>
      <c r="S18" s="274"/>
      <c r="T18" s="274"/>
      <c r="U18" s="274"/>
      <c r="V18" s="274"/>
      <c r="W18" s="274"/>
      <c r="X18" s="274"/>
      <c r="Y18" s="274"/>
      <c r="Z18" s="274"/>
      <c r="AA18" s="257"/>
      <c r="AB18" s="392"/>
      <c r="AC18" s="395"/>
    </row>
    <row r="19" spans="1:29" ht="33.75">
      <c r="A19" s="261"/>
      <c r="B19" s="261"/>
      <c r="C19" s="261"/>
      <c r="D19" s="261"/>
      <c r="E19" s="261"/>
      <c r="F19" s="261"/>
      <c r="G19" s="261"/>
      <c r="H19" s="261"/>
      <c r="I19" s="261"/>
      <c r="J19" s="318" t="s">
        <v>1059</v>
      </c>
      <c r="K19" s="460">
        <f>+'[1]CONSOLIDADO'!$AK$36</f>
        <v>0.009680000000000001</v>
      </c>
      <c r="L19" s="318" t="s">
        <v>1060</v>
      </c>
      <c r="M19" s="130">
        <v>0</v>
      </c>
      <c r="N19" s="130">
        <v>1</v>
      </c>
      <c r="O19" s="320" t="s">
        <v>719</v>
      </c>
      <c r="P19" s="323" t="s">
        <v>1705</v>
      </c>
      <c r="Q19" s="358"/>
      <c r="R19" s="358"/>
      <c r="S19" s="358"/>
      <c r="T19" s="358"/>
      <c r="U19" s="358"/>
      <c r="V19" s="358"/>
      <c r="W19" s="358"/>
      <c r="X19" s="358"/>
      <c r="Y19" s="358"/>
      <c r="Z19" s="358"/>
      <c r="AA19" s="257"/>
      <c r="AB19" s="392"/>
      <c r="AC19" s="395"/>
    </row>
    <row r="20" spans="1:29" ht="33.75">
      <c r="A20" s="261"/>
      <c r="B20" s="261"/>
      <c r="C20" s="261"/>
      <c r="D20" s="261"/>
      <c r="E20" s="261"/>
      <c r="F20" s="261"/>
      <c r="G20" s="261"/>
      <c r="H20" s="261"/>
      <c r="I20" s="261"/>
      <c r="J20" s="261" t="s">
        <v>1061</v>
      </c>
      <c r="K20" s="460">
        <f>+'[1]CONSOLIDADO'!$AK$38</f>
        <v>0.00536</v>
      </c>
      <c r="L20" s="261" t="s">
        <v>1062</v>
      </c>
      <c r="M20" s="130">
        <v>0</v>
      </c>
      <c r="N20" s="130">
        <v>1</v>
      </c>
      <c r="O20" s="321"/>
      <c r="P20" s="321"/>
      <c r="Q20" s="321"/>
      <c r="R20" s="321"/>
      <c r="S20" s="321"/>
      <c r="T20" s="321"/>
      <c r="U20" s="321"/>
      <c r="V20" s="321"/>
      <c r="W20" s="321"/>
      <c r="X20" s="321"/>
      <c r="Y20" s="321"/>
      <c r="Z20" s="321"/>
      <c r="AA20" s="257"/>
      <c r="AB20" s="392"/>
      <c r="AC20" s="395"/>
    </row>
    <row r="21" spans="1:29" ht="67.5">
      <c r="A21" s="261"/>
      <c r="B21" s="261"/>
      <c r="C21" s="261"/>
      <c r="D21" s="261"/>
      <c r="E21" s="261"/>
      <c r="F21" s="261"/>
      <c r="G21" s="261"/>
      <c r="H21" s="261"/>
      <c r="I21" s="261"/>
      <c r="J21" s="318" t="s">
        <v>1063</v>
      </c>
      <c r="K21" s="460">
        <f>+'[1]CONSOLIDADO'!$AK$39</f>
        <v>0.014079999999999999</v>
      </c>
      <c r="L21" s="318" t="s">
        <v>1064</v>
      </c>
      <c r="M21" s="130">
        <v>0</v>
      </c>
      <c r="N21" s="130">
        <v>1</v>
      </c>
      <c r="O21" s="322"/>
      <c r="P21" s="322"/>
      <c r="Q21" s="321"/>
      <c r="R21" s="321"/>
      <c r="S21" s="321"/>
      <c r="T21" s="321"/>
      <c r="U21" s="321"/>
      <c r="V21" s="321"/>
      <c r="W21" s="321"/>
      <c r="X21" s="321"/>
      <c r="Y21" s="321"/>
      <c r="Z21" s="321"/>
      <c r="AA21" s="257"/>
      <c r="AB21" s="392"/>
      <c r="AC21" s="389"/>
    </row>
    <row r="22" spans="1:29" ht="11.25" customHeight="1">
      <c r="A22" s="64" t="s">
        <v>37</v>
      </c>
      <c r="B22" s="64"/>
      <c r="C22" s="63"/>
      <c r="D22" s="63"/>
      <c r="E22" s="63"/>
      <c r="F22" s="63"/>
      <c r="G22" s="75"/>
      <c r="H22" s="75"/>
      <c r="I22" s="95"/>
      <c r="J22" s="75"/>
      <c r="K22" s="75"/>
      <c r="L22" s="75"/>
      <c r="M22" s="75"/>
      <c r="N22" s="75"/>
      <c r="O22" s="75"/>
      <c r="P22" s="75"/>
      <c r="Q22" s="75"/>
      <c r="R22" s="75"/>
      <c r="S22" s="75"/>
      <c r="T22" s="75"/>
      <c r="U22" s="75"/>
      <c r="V22" s="75"/>
      <c r="W22" s="75"/>
      <c r="X22" s="75"/>
      <c r="Y22" s="75"/>
      <c r="Z22" s="75"/>
      <c r="AA22" s="76">
        <f>SUM(AA17:AA21)</f>
        <v>327182162.96000004</v>
      </c>
      <c r="AB22" s="380"/>
      <c r="AC22" s="380"/>
    </row>
    <row r="23" spans="1:29" ht="11.25">
      <c r="A23" s="213" t="s">
        <v>178</v>
      </c>
      <c r="B23" s="213"/>
      <c r="C23" s="206"/>
      <c r="D23" s="206"/>
      <c r="E23" s="206"/>
      <c r="F23" s="311"/>
      <c r="G23" s="208"/>
      <c r="H23" s="208"/>
      <c r="I23" s="209"/>
      <c r="J23" s="209"/>
      <c r="K23" s="209"/>
      <c r="L23" s="207"/>
      <c r="M23" s="209"/>
      <c r="N23" s="209"/>
      <c r="O23" s="210"/>
      <c r="P23" s="210"/>
      <c r="Q23" s="210"/>
      <c r="R23" s="210"/>
      <c r="S23" s="210"/>
      <c r="T23" s="210"/>
      <c r="U23" s="210"/>
      <c r="V23" s="210"/>
      <c r="W23" s="210"/>
      <c r="X23" s="210"/>
      <c r="Y23" s="210"/>
      <c r="Z23" s="210"/>
      <c r="AA23" s="211">
        <f>+AA22</f>
        <v>327182162.96000004</v>
      </c>
      <c r="AB23" s="381"/>
      <c r="AC23" s="381"/>
    </row>
    <row r="24" spans="1:29" ht="112.5" customHeight="1">
      <c r="A24" s="176" t="s">
        <v>179</v>
      </c>
      <c r="B24" s="298">
        <v>2</v>
      </c>
      <c r="C24" s="176"/>
      <c r="D24" s="298"/>
      <c r="E24" s="176" t="s">
        <v>93</v>
      </c>
      <c r="F24" s="298" t="s">
        <v>1462</v>
      </c>
      <c r="G24" s="176" t="s">
        <v>101</v>
      </c>
      <c r="H24" s="298" t="s">
        <v>1464</v>
      </c>
      <c r="I24" s="248" t="s">
        <v>355</v>
      </c>
      <c r="J24" s="253" t="s">
        <v>356</v>
      </c>
      <c r="K24" s="460">
        <f>+'[1]CONSOLIDADO'!$AK$298</f>
        <v>0.012</v>
      </c>
      <c r="L24" s="253" t="s">
        <v>1011</v>
      </c>
      <c r="M24" s="304">
        <v>8</v>
      </c>
      <c r="N24" s="304">
        <v>12</v>
      </c>
      <c r="O24" s="9" t="s">
        <v>1075</v>
      </c>
      <c r="P24" s="9" t="s">
        <v>1706</v>
      </c>
      <c r="Q24" s="47"/>
      <c r="R24" s="47"/>
      <c r="S24" s="47"/>
      <c r="T24" s="47"/>
      <c r="U24" s="49">
        <v>150000000</v>
      </c>
      <c r="V24" s="47"/>
      <c r="W24" s="47"/>
      <c r="X24" s="47"/>
      <c r="Y24" s="47"/>
      <c r="Z24" s="47"/>
      <c r="AA24" s="267">
        <v>150000000</v>
      </c>
      <c r="AB24" s="393" t="s">
        <v>1410</v>
      </c>
      <c r="AC24" s="386"/>
    </row>
    <row r="25" spans="1:29" ht="45">
      <c r="A25" s="179"/>
      <c r="B25" s="179"/>
      <c r="C25" s="179"/>
      <c r="D25" s="179"/>
      <c r="E25" s="179"/>
      <c r="F25" s="179"/>
      <c r="G25" s="179"/>
      <c r="H25" s="179"/>
      <c r="I25" s="249"/>
      <c r="J25" s="170" t="s">
        <v>357</v>
      </c>
      <c r="K25" s="460">
        <f>+'[1]CONSOLIDADO'!$AK$301</f>
        <v>0.006</v>
      </c>
      <c r="L25" s="170" t="s">
        <v>1012</v>
      </c>
      <c r="M25" s="17">
        <v>0</v>
      </c>
      <c r="N25" s="14">
        <v>2</v>
      </c>
      <c r="O25" s="9" t="s">
        <v>1076</v>
      </c>
      <c r="P25" s="259" t="s">
        <v>1707</v>
      </c>
      <c r="Q25" s="313"/>
      <c r="R25" s="313"/>
      <c r="S25" s="313"/>
      <c r="T25" s="313"/>
      <c r="U25" s="313"/>
      <c r="V25" s="313"/>
      <c r="W25" s="313"/>
      <c r="X25" s="313"/>
      <c r="Y25" s="313"/>
      <c r="Z25" s="313"/>
      <c r="AA25" s="269"/>
      <c r="AB25" s="385"/>
      <c r="AC25" s="386"/>
    </row>
    <row r="26" spans="1:29" ht="168.75">
      <c r="A26" s="176"/>
      <c r="B26" s="298"/>
      <c r="C26" s="176"/>
      <c r="D26" s="298"/>
      <c r="E26" s="176" t="s">
        <v>111</v>
      </c>
      <c r="F26" s="298" t="s">
        <v>1466</v>
      </c>
      <c r="G26" s="176" t="s">
        <v>358</v>
      </c>
      <c r="H26" s="298" t="s">
        <v>1493</v>
      </c>
      <c r="I26" s="148" t="s">
        <v>359</v>
      </c>
      <c r="J26" s="170" t="s">
        <v>360</v>
      </c>
      <c r="K26" s="460">
        <f>+'[1]CONSOLIDADO'!$AK$316</f>
        <v>0.013800000000000002</v>
      </c>
      <c r="L26" s="170" t="s">
        <v>1013</v>
      </c>
      <c r="M26" s="17">
        <v>0</v>
      </c>
      <c r="N26" s="14">
        <v>3</v>
      </c>
      <c r="O26" s="9" t="s">
        <v>1209</v>
      </c>
      <c r="P26" s="346" t="s">
        <v>1708</v>
      </c>
      <c r="Q26" s="346"/>
      <c r="R26" s="346"/>
      <c r="S26" s="346"/>
      <c r="T26" s="346"/>
      <c r="U26" s="493">
        <v>100000000</v>
      </c>
      <c r="V26" s="346"/>
      <c r="W26" s="346"/>
      <c r="X26" s="346"/>
      <c r="Y26" s="346"/>
      <c r="Z26" s="346"/>
      <c r="AA26" s="18">
        <v>100000000</v>
      </c>
      <c r="AB26" s="393" t="s">
        <v>1410</v>
      </c>
      <c r="AC26" s="386"/>
    </row>
    <row r="27" spans="1:29" ht="112.5" customHeight="1">
      <c r="A27" s="32"/>
      <c r="B27" s="32"/>
      <c r="C27" s="32"/>
      <c r="D27" s="178"/>
      <c r="E27" s="177"/>
      <c r="F27" s="177"/>
      <c r="G27" s="177"/>
      <c r="H27" s="177"/>
      <c r="I27" s="248" t="s">
        <v>361</v>
      </c>
      <c r="J27" s="170" t="s">
        <v>362</v>
      </c>
      <c r="K27" s="460">
        <f>+'[1]CONSOLIDADO'!$AK$320</f>
        <v>0.005600000000000001</v>
      </c>
      <c r="L27" s="170" t="s">
        <v>1014</v>
      </c>
      <c r="M27" s="17">
        <v>0</v>
      </c>
      <c r="N27" s="14">
        <v>1</v>
      </c>
      <c r="O27" s="9" t="s">
        <v>1210</v>
      </c>
      <c r="P27" s="346" t="s">
        <v>1699</v>
      </c>
      <c r="Q27" s="346"/>
      <c r="R27" s="493">
        <v>130000000.00000001</v>
      </c>
      <c r="S27" s="346"/>
      <c r="T27" s="346"/>
      <c r="U27" s="346"/>
      <c r="V27" s="346"/>
      <c r="W27" s="346"/>
      <c r="X27" s="346"/>
      <c r="Y27" s="346"/>
      <c r="Z27" s="346"/>
      <c r="AA27" s="18">
        <v>130000000.00000001</v>
      </c>
      <c r="AB27" s="393" t="s">
        <v>1410</v>
      </c>
      <c r="AC27" s="386"/>
    </row>
    <row r="28" spans="1:29" ht="45">
      <c r="A28" s="32"/>
      <c r="B28" s="32"/>
      <c r="C28" s="32"/>
      <c r="D28" s="178"/>
      <c r="E28" s="177"/>
      <c r="F28" s="177"/>
      <c r="G28" s="177"/>
      <c r="H28" s="177"/>
      <c r="I28" s="249"/>
      <c r="J28" s="170" t="s">
        <v>363</v>
      </c>
      <c r="K28" s="460">
        <f>+'[1]CONSOLIDADO'!$AK$321</f>
        <v>0.0021000000000000003</v>
      </c>
      <c r="L28" s="170" t="s">
        <v>1015</v>
      </c>
      <c r="M28" s="17">
        <v>0</v>
      </c>
      <c r="N28" s="14">
        <v>1</v>
      </c>
      <c r="O28" s="9" t="s">
        <v>363</v>
      </c>
      <c r="P28" s="346" t="s">
        <v>1699</v>
      </c>
      <c r="Q28" s="259"/>
      <c r="R28" s="259"/>
      <c r="S28" s="259"/>
      <c r="T28" s="259"/>
      <c r="U28" s="259"/>
      <c r="V28" s="259"/>
      <c r="W28" s="259"/>
      <c r="X28" s="259"/>
      <c r="Y28" s="259"/>
      <c r="Z28" s="259"/>
      <c r="AA28" s="18"/>
      <c r="AB28" s="393" t="s">
        <v>1410</v>
      </c>
      <c r="AC28" s="386"/>
    </row>
    <row r="29" spans="1:29" ht="112.5" customHeight="1">
      <c r="A29" s="32"/>
      <c r="B29" s="32"/>
      <c r="C29" s="32"/>
      <c r="D29" s="178"/>
      <c r="E29" s="177"/>
      <c r="F29" s="177"/>
      <c r="G29" s="177"/>
      <c r="H29" s="177"/>
      <c r="I29" s="248" t="s">
        <v>364</v>
      </c>
      <c r="J29" s="170" t="s">
        <v>365</v>
      </c>
      <c r="K29" s="460">
        <f>+'[1]CONSOLIDADO'!$AK$322</f>
        <v>0.006500000000000001</v>
      </c>
      <c r="L29" s="170" t="s">
        <v>1016</v>
      </c>
      <c r="M29" s="17">
        <v>0</v>
      </c>
      <c r="N29" s="14">
        <v>1</v>
      </c>
      <c r="O29" s="9" t="s">
        <v>1212</v>
      </c>
      <c r="P29" s="259" t="s">
        <v>1708</v>
      </c>
      <c r="Q29" s="306"/>
      <c r="R29" s="306"/>
      <c r="S29" s="306"/>
      <c r="T29" s="306"/>
      <c r="U29" s="494">
        <v>100000000</v>
      </c>
      <c r="V29" s="306"/>
      <c r="W29" s="306"/>
      <c r="X29" s="306"/>
      <c r="Y29" s="306"/>
      <c r="Z29" s="306"/>
      <c r="AA29" s="267">
        <v>100000000</v>
      </c>
      <c r="AB29" s="393" t="s">
        <v>1410</v>
      </c>
      <c r="AC29" s="386"/>
    </row>
    <row r="30" spans="1:29" ht="56.25">
      <c r="A30" s="32"/>
      <c r="B30" s="32"/>
      <c r="C30" s="32"/>
      <c r="D30" s="178"/>
      <c r="E30" s="177"/>
      <c r="F30" s="177"/>
      <c r="G30" s="177"/>
      <c r="H30" s="177"/>
      <c r="I30" s="249"/>
      <c r="J30" s="170" t="s">
        <v>366</v>
      </c>
      <c r="K30" s="460">
        <f>+'[1]CONSOLIDADO'!$AK$323</f>
        <v>0.006200000000000001</v>
      </c>
      <c r="L30" s="170" t="s">
        <v>1017</v>
      </c>
      <c r="M30" s="17">
        <v>0</v>
      </c>
      <c r="N30" s="14">
        <v>1</v>
      </c>
      <c r="O30" s="9" t="s">
        <v>1211</v>
      </c>
      <c r="P30" s="9" t="s">
        <v>1709</v>
      </c>
      <c r="Q30" s="51"/>
      <c r="R30" s="51"/>
      <c r="S30" s="51"/>
      <c r="T30" s="51"/>
      <c r="U30" s="51"/>
      <c r="V30" s="51"/>
      <c r="W30" s="51"/>
      <c r="X30" s="51"/>
      <c r="Y30" s="51"/>
      <c r="Z30" s="51"/>
      <c r="AA30" s="269"/>
      <c r="AB30" s="393"/>
      <c r="AC30" s="386"/>
    </row>
    <row r="31" spans="1:29" ht="112.5">
      <c r="A31" s="32"/>
      <c r="B31" s="32"/>
      <c r="C31" s="32"/>
      <c r="D31" s="178"/>
      <c r="E31" s="177"/>
      <c r="F31" s="177"/>
      <c r="G31" s="179"/>
      <c r="H31" s="179"/>
      <c r="I31" s="148" t="s">
        <v>367</v>
      </c>
      <c r="J31" s="170" t="s">
        <v>368</v>
      </c>
      <c r="K31" s="460">
        <f>+'[1]CONSOLIDADO'!$AK$324</f>
        <v>0.0032</v>
      </c>
      <c r="L31" s="170" t="s">
        <v>1018</v>
      </c>
      <c r="M31" s="17">
        <v>0</v>
      </c>
      <c r="N31" s="14">
        <v>1</v>
      </c>
      <c r="O31" s="9" t="s">
        <v>1213</v>
      </c>
      <c r="P31" s="259" t="s">
        <v>1710</v>
      </c>
      <c r="Q31" s="259"/>
      <c r="R31" s="259"/>
      <c r="S31" s="259"/>
      <c r="T31" s="259"/>
      <c r="U31" s="259">
        <v>25000000</v>
      </c>
      <c r="V31" s="259"/>
      <c r="W31" s="259"/>
      <c r="X31" s="259"/>
      <c r="Y31" s="259"/>
      <c r="Z31" s="259"/>
      <c r="AA31" s="18">
        <v>25000000</v>
      </c>
      <c r="AB31" s="393" t="s">
        <v>1410</v>
      </c>
      <c r="AC31" s="386"/>
    </row>
    <row r="32" spans="1:29" ht="101.25">
      <c r="A32" s="199"/>
      <c r="B32" s="218"/>
      <c r="C32" s="178"/>
      <c r="D32" s="178"/>
      <c r="E32" s="177"/>
      <c r="F32" s="177"/>
      <c r="G32" s="32" t="s">
        <v>112</v>
      </c>
      <c r="H32" s="32" t="s">
        <v>1494</v>
      </c>
      <c r="I32" s="148" t="s">
        <v>369</v>
      </c>
      <c r="J32" s="170" t="s">
        <v>370</v>
      </c>
      <c r="K32" s="460">
        <f>+'[1]CONSOLIDADO'!$AK$334</f>
        <v>0.02672</v>
      </c>
      <c r="L32" s="170" t="s">
        <v>1019</v>
      </c>
      <c r="M32" s="17">
        <v>0</v>
      </c>
      <c r="N32" s="59">
        <v>0.25</v>
      </c>
      <c r="O32" s="51" t="s">
        <v>1214</v>
      </c>
      <c r="P32" s="313" t="s">
        <v>1711</v>
      </c>
      <c r="Q32" s="313"/>
      <c r="R32" s="495">
        <v>58100000</v>
      </c>
      <c r="S32" s="313"/>
      <c r="T32" s="313"/>
      <c r="U32" s="313"/>
      <c r="V32" s="313"/>
      <c r="W32" s="313"/>
      <c r="X32" s="313"/>
      <c r="Y32" s="313"/>
      <c r="Z32" s="313"/>
      <c r="AA32" s="18">
        <v>58100000</v>
      </c>
      <c r="AB32" s="393" t="s">
        <v>1410</v>
      </c>
      <c r="AC32" s="386"/>
    </row>
    <row r="33" spans="1:29" ht="123.75">
      <c r="A33" s="218"/>
      <c r="B33" s="218"/>
      <c r="C33" s="178"/>
      <c r="D33" s="178"/>
      <c r="E33" s="177"/>
      <c r="F33" s="177"/>
      <c r="G33" s="298" t="s">
        <v>371</v>
      </c>
      <c r="H33" s="298" t="s">
        <v>1495</v>
      </c>
      <c r="I33" s="248" t="s">
        <v>372</v>
      </c>
      <c r="J33" s="253" t="s">
        <v>373</v>
      </c>
      <c r="K33" s="460">
        <f>+'[1]CONSOLIDADO'!$AK$340</f>
        <v>0.0052</v>
      </c>
      <c r="L33" s="253" t="s">
        <v>1020</v>
      </c>
      <c r="M33" s="304">
        <v>0</v>
      </c>
      <c r="N33" s="304">
        <v>3</v>
      </c>
      <c r="O33" s="51" t="s">
        <v>1712</v>
      </c>
      <c r="P33" s="313" t="s">
        <v>1713</v>
      </c>
      <c r="Q33" s="390"/>
      <c r="R33" s="496">
        <v>100000000</v>
      </c>
      <c r="S33" s="390"/>
      <c r="T33" s="390"/>
      <c r="U33" s="390"/>
      <c r="V33" s="390"/>
      <c r="W33" s="390"/>
      <c r="X33" s="390"/>
      <c r="Y33" s="390"/>
      <c r="Z33" s="390"/>
      <c r="AA33" s="267">
        <v>100000000</v>
      </c>
      <c r="AB33" s="378" t="s">
        <v>1435</v>
      </c>
      <c r="AC33" s="386"/>
    </row>
    <row r="34" spans="1:29" ht="33.75">
      <c r="A34" s="218"/>
      <c r="B34" s="218"/>
      <c r="C34" s="178"/>
      <c r="D34" s="178"/>
      <c r="E34" s="177"/>
      <c r="F34" s="177"/>
      <c r="G34" s="177"/>
      <c r="H34" s="177"/>
      <c r="I34" s="250"/>
      <c r="J34" s="261"/>
      <c r="K34" s="261"/>
      <c r="L34" s="261"/>
      <c r="M34" s="261"/>
      <c r="N34" s="261"/>
      <c r="O34" s="51" t="s">
        <v>1042</v>
      </c>
      <c r="P34" s="313" t="s">
        <v>1714</v>
      </c>
      <c r="Q34" s="390"/>
      <c r="R34" s="390"/>
      <c r="S34" s="390"/>
      <c r="T34" s="390"/>
      <c r="U34" s="390"/>
      <c r="V34" s="390"/>
      <c r="W34" s="390"/>
      <c r="X34" s="390"/>
      <c r="Y34" s="390"/>
      <c r="Z34" s="390"/>
      <c r="AA34" s="268"/>
      <c r="AB34" s="382"/>
      <c r="AC34" s="386"/>
    </row>
    <row r="35" spans="1:29" ht="45">
      <c r="A35" s="218"/>
      <c r="B35" s="218"/>
      <c r="C35" s="178"/>
      <c r="D35" s="178"/>
      <c r="E35" s="177"/>
      <c r="F35" s="177"/>
      <c r="G35" s="177"/>
      <c r="H35" s="177"/>
      <c r="I35" s="249"/>
      <c r="J35" s="254"/>
      <c r="K35" s="254"/>
      <c r="L35" s="254"/>
      <c r="M35" s="254"/>
      <c r="N35" s="254"/>
      <c r="O35" s="51" t="s">
        <v>1043</v>
      </c>
      <c r="P35" s="313" t="s">
        <v>1715</v>
      </c>
      <c r="Q35" s="313"/>
      <c r="R35" s="313"/>
      <c r="S35" s="313"/>
      <c r="T35" s="313"/>
      <c r="U35" s="313"/>
      <c r="V35" s="313"/>
      <c r="W35" s="313"/>
      <c r="X35" s="313"/>
      <c r="Y35" s="313"/>
      <c r="Z35" s="313"/>
      <c r="AA35" s="269"/>
      <c r="AB35" s="378" t="s">
        <v>1435</v>
      </c>
      <c r="AC35" s="386"/>
    </row>
    <row r="36" spans="1:29" ht="112.5">
      <c r="A36" s="218"/>
      <c r="B36" s="218"/>
      <c r="C36" s="178"/>
      <c r="D36" s="178"/>
      <c r="E36" s="177"/>
      <c r="F36" s="177"/>
      <c r="G36" s="177"/>
      <c r="H36" s="177"/>
      <c r="I36" s="148" t="s">
        <v>374</v>
      </c>
      <c r="J36" s="170" t="s">
        <v>375</v>
      </c>
      <c r="K36" s="451">
        <f>+'[1]CONSOLIDADO'!$AK$342</f>
        <v>0.0016</v>
      </c>
      <c r="L36" s="170" t="s">
        <v>1021</v>
      </c>
      <c r="M36" s="17">
        <v>0</v>
      </c>
      <c r="N36" s="315">
        <v>0.4</v>
      </c>
      <c r="O36" s="51" t="s">
        <v>1044</v>
      </c>
      <c r="P36" s="313" t="s">
        <v>1716</v>
      </c>
      <c r="Q36" s="313"/>
      <c r="R36" s="495">
        <v>70000000</v>
      </c>
      <c r="S36" s="313"/>
      <c r="T36" s="313"/>
      <c r="U36" s="313"/>
      <c r="V36" s="313"/>
      <c r="W36" s="313"/>
      <c r="X36" s="313"/>
      <c r="Y36" s="313"/>
      <c r="Z36" s="313"/>
      <c r="AA36" s="18">
        <v>70000000</v>
      </c>
      <c r="AB36" s="378" t="s">
        <v>1435</v>
      </c>
      <c r="AC36" s="386"/>
    </row>
    <row r="37" spans="1:29" ht="90" customHeight="1">
      <c r="A37" s="218"/>
      <c r="B37" s="218"/>
      <c r="C37" s="178"/>
      <c r="D37" s="178"/>
      <c r="E37" s="177"/>
      <c r="F37" s="177"/>
      <c r="G37" s="177"/>
      <c r="H37" s="177"/>
      <c r="I37" s="148" t="s">
        <v>376</v>
      </c>
      <c r="J37" s="253" t="s">
        <v>377</v>
      </c>
      <c r="K37" s="451">
        <f>+'[1]CONSOLIDADO'!$AK$344</f>
        <v>0.006200000000000001</v>
      </c>
      <c r="L37" s="253" t="s">
        <v>698</v>
      </c>
      <c r="M37" s="304">
        <v>0</v>
      </c>
      <c r="N37" s="304">
        <v>0.25</v>
      </c>
      <c r="O37" s="318" t="s">
        <v>1045</v>
      </c>
      <c r="P37" s="313" t="s">
        <v>1717</v>
      </c>
      <c r="Q37" s="313"/>
      <c r="R37" s="18">
        <v>50000000</v>
      </c>
      <c r="S37" s="313"/>
      <c r="T37" s="313"/>
      <c r="U37" s="313"/>
      <c r="V37" s="313"/>
      <c r="W37" s="313"/>
      <c r="X37" s="313"/>
      <c r="Y37" s="313"/>
      <c r="Z37" s="313"/>
      <c r="AA37" s="18">
        <v>50000000</v>
      </c>
      <c r="AB37" s="378" t="s">
        <v>1435</v>
      </c>
      <c r="AC37" s="386"/>
    </row>
    <row r="38" spans="1:29" ht="56.25" customHeight="1">
      <c r="A38" s="218"/>
      <c r="B38" s="218"/>
      <c r="C38" s="178"/>
      <c r="D38" s="178"/>
      <c r="E38" s="177"/>
      <c r="F38" s="177"/>
      <c r="G38" s="177"/>
      <c r="H38" s="177"/>
      <c r="I38" s="533" t="s">
        <v>979</v>
      </c>
      <c r="J38" s="261"/>
      <c r="K38" s="261"/>
      <c r="L38" s="261"/>
      <c r="M38" s="261"/>
      <c r="N38" s="261"/>
      <c r="O38" s="254" t="s">
        <v>1046</v>
      </c>
      <c r="P38" s="313" t="s">
        <v>1718</v>
      </c>
      <c r="Q38" s="390"/>
      <c r="R38" s="267">
        <v>200000000</v>
      </c>
      <c r="S38" s="390"/>
      <c r="T38" s="390"/>
      <c r="U38" s="390"/>
      <c r="V38" s="390"/>
      <c r="W38" s="390"/>
      <c r="X38" s="390"/>
      <c r="Y38" s="390"/>
      <c r="Z38" s="390"/>
      <c r="AA38" s="267">
        <v>200000000</v>
      </c>
      <c r="AB38" s="378" t="s">
        <v>1435</v>
      </c>
      <c r="AC38" s="386"/>
    </row>
    <row r="39" spans="1:29" ht="45">
      <c r="A39" s="218"/>
      <c r="B39" s="218"/>
      <c r="C39" s="178"/>
      <c r="D39" s="178"/>
      <c r="E39" s="177"/>
      <c r="F39" s="177"/>
      <c r="G39" s="177"/>
      <c r="H39" s="177"/>
      <c r="I39" s="535"/>
      <c r="J39" s="261"/>
      <c r="K39" s="261"/>
      <c r="L39" s="261"/>
      <c r="M39" s="261"/>
      <c r="N39" s="261"/>
      <c r="O39" s="254" t="s">
        <v>1047</v>
      </c>
      <c r="P39" s="313" t="s">
        <v>1719</v>
      </c>
      <c r="Q39" s="390"/>
      <c r="R39" s="390"/>
      <c r="S39" s="390"/>
      <c r="T39" s="390"/>
      <c r="U39" s="390"/>
      <c r="V39" s="390"/>
      <c r="W39" s="390"/>
      <c r="X39" s="390"/>
      <c r="Y39" s="390"/>
      <c r="Z39" s="390"/>
      <c r="AA39" s="268"/>
      <c r="AB39" s="382"/>
      <c r="AC39" s="386"/>
    </row>
    <row r="40" spans="1:29" ht="33.75">
      <c r="A40" s="218"/>
      <c r="B40" s="218"/>
      <c r="C40" s="178"/>
      <c r="D40" s="178"/>
      <c r="E40" s="177"/>
      <c r="F40" s="177"/>
      <c r="G40" s="177"/>
      <c r="H40" s="177"/>
      <c r="I40" s="534"/>
      <c r="J40" s="254"/>
      <c r="K40" s="254"/>
      <c r="L40" s="254"/>
      <c r="M40" s="254"/>
      <c r="N40" s="254"/>
      <c r="O40" s="254" t="s">
        <v>1048</v>
      </c>
      <c r="P40" s="313" t="s">
        <v>1720</v>
      </c>
      <c r="Q40" s="313"/>
      <c r="R40" s="313"/>
      <c r="S40" s="313"/>
      <c r="T40" s="313"/>
      <c r="U40" s="313"/>
      <c r="V40" s="313"/>
      <c r="W40" s="313"/>
      <c r="X40" s="313"/>
      <c r="Y40" s="313"/>
      <c r="Z40" s="313"/>
      <c r="AA40" s="269"/>
      <c r="AB40" s="383"/>
      <c r="AC40" s="386"/>
    </row>
    <row r="41" spans="1:29" ht="191.25">
      <c r="A41" s="218"/>
      <c r="B41" s="218"/>
      <c r="C41" s="178"/>
      <c r="D41" s="178"/>
      <c r="E41" s="177"/>
      <c r="F41" s="177"/>
      <c r="G41" s="179"/>
      <c r="H41" s="179"/>
      <c r="I41" s="148" t="s">
        <v>1000</v>
      </c>
      <c r="J41" s="170" t="s">
        <v>1022</v>
      </c>
      <c r="K41" s="451">
        <f>+'[1]CONSOLIDADO'!$AK$343</f>
        <v>0.025</v>
      </c>
      <c r="L41" s="170" t="s">
        <v>1023</v>
      </c>
      <c r="M41" s="17">
        <v>0</v>
      </c>
      <c r="N41" s="315">
        <v>0.3</v>
      </c>
      <c r="O41" s="51" t="s">
        <v>1049</v>
      </c>
      <c r="P41" s="313" t="s">
        <v>1721</v>
      </c>
      <c r="Q41" s="313"/>
      <c r="R41" s="313"/>
      <c r="S41" s="313"/>
      <c r="T41" s="18">
        <v>400000000</v>
      </c>
      <c r="U41" s="313"/>
      <c r="V41" s="313"/>
      <c r="W41" s="313"/>
      <c r="X41" s="313"/>
      <c r="Y41" s="313"/>
      <c r="Z41" s="313"/>
      <c r="AA41" s="18">
        <v>400000000</v>
      </c>
      <c r="AB41" s="378" t="s">
        <v>1435</v>
      </c>
      <c r="AC41" s="386"/>
    </row>
    <row r="42" spans="1:29" ht="123.75">
      <c r="A42" s="218"/>
      <c r="B42" s="218"/>
      <c r="C42" s="178"/>
      <c r="D42" s="178"/>
      <c r="E42" s="177"/>
      <c r="F42" s="177"/>
      <c r="G42" s="298" t="s">
        <v>116</v>
      </c>
      <c r="H42" s="298" t="s">
        <v>1496</v>
      </c>
      <c r="I42" s="148" t="s">
        <v>378</v>
      </c>
      <c r="J42" s="170" t="s">
        <v>379</v>
      </c>
      <c r="K42" s="451">
        <f>+'[1]CONSOLIDADO'!$AK$346</f>
        <v>0.0005</v>
      </c>
      <c r="L42" s="170" t="s">
        <v>700</v>
      </c>
      <c r="M42" s="319">
        <v>0</v>
      </c>
      <c r="N42" s="226">
        <v>1</v>
      </c>
      <c r="O42" s="51" t="s">
        <v>701</v>
      </c>
      <c r="P42" s="313" t="s">
        <v>1722</v>
      </c>
      <c r="Q42" s="313"/>
      <c r="R42" s="18">
        <v>60244973.5</v>
      </c>
      <c r="S42" s="313"/>
      <c r="T42" s="313"/>
      <c r="U42" s="313"/>
      <c r="V42" s="313"/>
      <c r="W42" s="313"/>
      <c r="X42" s="313"/>
      <c r="Y42" s="313"/>
      <c r="Z42" s="313"/>
      <c r="AA42" s="18">
        <v>60244973.5</v>
      </c>
      <c r="AB42" s="393" t="s">
        <v>1433</v>
      </c>
      <c r="AC42" s="386"/>
    </row>
    <row r="43" spans="1:29" ht="67.5">
      <c r="A43" s="218"/>
      <c r="B43" s="218"/>
      <c r="C43" s="178"/>
      <c r="D43" s="178"/>
      <c r="E43" s="177"/>
      <c r="F43" s="177"/>
      <c r="G43" s="177"/>
      <c r="H43" s="177"/>
      <c r="I43" s="148" t="s">
        <v>380</v>
      </c>
      <c r="J43" s="253" t="s">
        <v>381</v>
      </c>
      <c r="K43" s="460">
        <f>+'[1]CONSOLIDADO'!$AK$362</f>
        <v>0.00030000000000000003</v>
      </c>
      <c r="L43" s="170" t="s">
        <v>702</v>
      </c>
      <c r="M43" s="17">
        <v>0</v>
      </c>
      <c r="N43" s="14">
        <v>1</v>
      </c>
      <c r="O43" s="51" t="s">
        <v>703</v>
      </c>
      <c r="P43" s="313" t="s">
        <v>1723</v>
      </c>
      <c r="Q43" s="313"/>
      <c r="R43" s="18">
        <v>100000000</v>
      </c>
      <c r="S43" s="313"/>
      <c r="T43" s="313"/>
      <c r="U43" s="313"/>
      <c r="V43" s="313"/>
      <c r="W43" s="313"/>
      <c r="X43" s="313"/>
      <c r="Y43" s="313"/>
      <c r="Z43" s="313"/>
      <c r="AA43" s="18">
        <v>100000000</v>
      </c>
      <c r="AB43" s="393" t="s">
        <v>1433</v>
      </c>
      <c r="AC43" s="386"/>
    </row>
    <row r="44" spans="1:29" ht="56.25" customHeight="1">
      <c r="A44" s="218"/>
      <c r="B44" s="218"/>
      <c r="C44" s="178"/>
      <c r="D44" s="178"/>
      <c r="E44" s="177"/>
      <c r="F44" s="177"/>
      <c r="G44" s="177"/>
      <c r="H44" s="177"/>
      <c r="I44" s="248" t="s">
        <v>980</v>
      </c>
      <c r="J44" s="261"/>
      <c r="K44" s="469"/>
      <c r="L44" s="253" t="s">
        <v>1024</v>
      </c>
      <c r="M44" s="304">
        <v>3</v>
      </c>
      <c r="N44" s="304">
        <v>4</v>
      </c>
      <c r="O44" s="51" t="s">
        <v>1078</v>
      </c>
      <c r="P44" s="313" t="s">
        <v>1555</v>
      </c>
      <c r="Q44" s="390"/>
      <c r="R44" s="267">
        <v>300000000</v>
      </c>
      <c r="S44" s="390"/>
      <c r="T44" s="390"/>
      <c r="U44" s="390"/>
      <c r="V44" s="390"/>
      <c r="W44" s="390"/>
      <c r="X44" s="390"/>
      <c r="Y44" s="390"/>
      <c r="Z44" s="390"/>
      <c r="AA44" s="267">
        <v>300000000</v>
      </c>
      <c r="AB44" s="393" t="s">
        <v>1433</v>
      </c>
      <c r="AC44" s="386"/>
    </row>
    <row r="45" spans="1:29" ht="45">
      <c r="A45" s="218"/>
      <c r="B45" s="218"/>
      <c r="C45" s="178"/>
      <c r="D45" s="178"/>
      <c r="E45" s="177"/>
      <c r="F45" s="177"/>
      <c r="G45" s="177"/>
      <c r="H45" s="177"/>
      <c r="I45" s="250"/>
      <c r="J45" s="261"/>
      <c r="K45" s="469"/>
      <c r="L45" s="261"/>
      <c r="M45" s="261"/>
      <c r="N45" s="261"/>
      <c r="O45" s="51" t="s">
        <v>1079</v>
      </c>
      <c r="P45" s="313" t="s">
        <v>1724</v>
      </c>
      <c r="Q45" s="390"/>
      <c r="R45" s="390"/>
      <c r="S45" s="390"/>
      <c r="T45" s="390"/>
      <c r="U45" s="390"/>
      <c r="V45" s="390"/>
      <c r="W45" s="390"/>
      <c r="X45" s="390"/>
      <c r="Y45" s="390"/>
      <c r="Z45" s="390"/>
      <c r="AA45" s="268"/>
      <c r="AB45" s="394"/>
      <c r="AC45" s="386"/>
    </row>
    <row r="46" spans="1:29" ht="45">
      <c r="A46" s="218"/>
      <c r="B46" s="218"/>
      <c r="C46" s="178"/>
      <c r="D46" s="178"/>
      <c r="E46" s="177"/>
      <c r="F46" s="177"/>
      <c r="G46" s="177"/>
      <c r="H46" s="177"/>
      <c r="I46" s="249"/>
      <c r="J46" s="254"/>
      <c r="K46" s="470"/>
      <c r="L46" s="254"/>
      <c r="M46" s="254"/>
      <c r="N46" s="254"/>
      <c r="O46" s="51" t="s">
        <v>1080</v>
      </c>
      <c r="P46" s="313" t="s">
        <v>1725</v>
      </c>
      <c r="Q46" s="313"/>
      <c r="R46" s="313"/>
      <c r="S46" s="313"/>
      <c r="T46" s="313"/>
      <c r="U46" s="313"/>
      <c r="V46" s="313"/>
      <c r="W46" s="313"/>
      <c r="X46" s="313"/>
      <c r="Y46" s="313"/>
      <c r="Z46" s="313"/>
      <c r="AA46" s="269"/>
      <c r="AB46" s="385"/>
      <c r="AC46" s="386"/>
    </row>
    <row r="47" spans="1:29" ht="45">
      <c r="A47" s="218"/>
      <c r="B47" s="218"/>
      <c r="C47" s="178"/>
      <c r="D47" s="178"/>
      <c r="E47" s="177"/>
      <c r="F47" s="177"/>
      <c r="G47" s="177"/>
      <c r="H47" s="177"/>
      <c r="I47" s="148" t="s">
        <v>382</v>
      </c>
      <c r="J47" s="170" t="s">
        <v>383</v>
      </c>
      <c r="K47" s="451">
        <f>+'[1]CONSOLIDADO'!$AK$363</f>
        <v>0.0013</v>
      </c>
      <c r="L47" s="170" t="s">
        <v>704</v>
      </c>
      <c r="M47" s="17">
        <v>0</v>
      </c>
      <c r="N47" s="14">
        <v>1</v>
      </c>
      <c r="O47" s="51" t="s">
        <v>1051</v>
      </c>
      <c r="P47" s="313" t="s">
        <v>1726</v>
      </c>
      <c r="Q47" s="313"/>
      <c r="R47" s="18">
        <v>50000000</v>
      </c>
      <c r="S47" s="313"/>
      <c r="T47" s="313"/>
      <c r="U47" s="313"/>
      <c r="V47" s="313"/>
      <c r="W47" s="313"/>
      <c r="X47" s="313"/>
      <c r="Y47" s="313"/>
      <c r="Z47" s="313"/>
      <c r="AA47" s="18">
        <v>50000000</v>
      </c>
      <c r="AB47" s="393" t="s">
        <v>1433</v>
      </c>
      <c r="AC47" s="386"/>
    </row>
    <row r="48" spans="1:29" ht="67.5" customHeight="1">
      <c r="A48" s="218"/>
      <c r="B48" s="218"/>
      <c r="C48" s="178"/>
      <c r="D48" s="178"/>
      <c r="E48" s="177"/>
      <c r="F48" s="177"/>
      <c r="G48" s="179"/>
      <c r="H48" s="177"/>
      <c r="I48" s="314" t="s">
        <v>981</v>
      </c>
      <c r="J48" s="253" t="s">
        <v>1025</v>
      </c>
      <c r="K48" s="451">
        <f>+'[1]CONSOLIDADO'!$AK$361</f>
        <v>0.0007000000000000001</v>
      </c>
      <c r="L48" s="253" t="s">
        <v>1026</v>
      </c>
      <c r="M48" s="304">
        <v>1</v>
      </c>
      <c r="N48" s="304">
        <v>2</v>
      </c>
      <c r="O48" s="310" t="s">
        <v>1077</v>
      </c>
      <c r="P48" s="313" t="s">
        <v>1727</v>
      </c>
      <c r="Q48" s="9"/>
      <c r="R48" s="497">
        <v>524519513.54</v>
      </c>
      <c r="S48" s="9"/>
      <c r="T48" s="9"/>
      <c r="U48" s="9"/>
      <c r="V48" s="9"/>
      <c r="W48" s="9"/>
      <c r="X48" s="9"/>
      <c r="Y48" s="9"/>
      <c r="Z48" s="9"/>
      <c r="AA48" s="256">
        <v>524519513.54</v>
      </c>
      <c r="AB48" s="393" t="s">
        <v>1433</v>
      </c>
      <c r="AC48" s="386"/>
    </row>
    <row r="49" spans="1:29" ht="67.5" customHeight="1">
      <c r="A49" s="218"/>
      <c r="B49" s="218"/>
      <c r="C49" s="178"/>
      <c r="D49" s="178"/>
      <c r="E49" s="177"/>
      <c r="F49" s="177"/>
      <c r="G49" s="298" t="s">
        <v>119</v>
      </c>
      <c r="H49" s="298" t="s">
        <v>1497</v>
      </c>
      <c r="I49" s="298" t="s">
        <v>384</v>
      </c>
      <c r="J49" s="298" t="s">
        <v>385</v>
      </c>
      <c r="K49" s="451">
        <f>+'[1]CONSOLIDADO'!$AK$397</f>
        <v>0.0054</v>
      </c>
      <c r="L49" s="298" t="s">
        <v>705</v>
      </c>
      <c r="M49" s="136">
        <v>0</v>
      </c>
      <c r="N49" s="136">
        <v>1</v>
      </c>
      <c r="O49" s="51" t="s">
        <v>1072</v>
      </c>
      <c r="P49" s="313" t="s">
        <v>1728</v>
      </c>
      <c r="Q49" s="313"/>
      <c r="R49" s="313"/>
      <c r="S49" s="313"/>
      <c r="T49" s="313"/>
      <c r="U49" s="18">
        <v>200000000</v>
      </c>
      <c r="V49" s="313"/>
      <c r="W49" s="313"/>
      <c r="X49" s="313"/>
      <c r="Y49" s="313"/>
      <c r="Z49" s="313"/>
      <c r="AA49" s="18">
        <v>200000000</v>
      </c>
      <c r="AB49" s="393" t="s">
        <v>1434</v>
      </c>
      <c r="AC49" s="386"/>
    </row>
    <row r="50" spans="1:29" ht="56.25">
      <c r="A50" s="218"/>
      <c r="B50" s="218"/>
      <c r="C50" s="178"/>
      <c r="D50" s="178"/>
      <c r="E50" s="177"/>
      <c r="F50" s="177"/>
      <c r="G50" s="179"/>
      <c r="H50" s="179"/>
      <c r="I50" s="299" t="s">
        <v>982</v>
      </c>
      <c r="J50" s="299" t="s">
        <v>1074</v>
      </c>
      <c r="K50" s="451">
        <f>+'[1]CONSOLIDADO'!$AK$400</f>
        <v>0.005000000000000001</v>
      </c>
      <c r="L50" s="299" t="s">
        <v>1081</v>
      </c>
      <c r="M50" s="136">
        <v>0</v>
      </c>
      <c r="N50" s="136">
        <v>1</v>
      </c>
      <c r="O50" s="9" t="s">
        <v>1073</v>
      </c>
      <c r="P50" s="259" t="s">
        <v>1729</v>
      </c>
      <c r="Q50" s="259"/>
      <c r="R50" s="259"/>
      <c r="S50" s="259"/>
      <c r="T50" s="259"/>
      <c r="U50" s="18">
        <v>100000000</v>
      </c>
      <c r="V50" s="259"/>
      <c r="W50" s="259"/>
      <c r="X50" s="259"/>
      <c r="Y50" s="259"/>
      <c r="Z50" s="259"/>
      <c r="AA50" s="18">
        <v>100000000</v>
      </c>
      <c r="AB50" s="393" t="s">
        <v>1434</v>
      </c>
      <c r="AC50" s="386"/>
    </row>
    <row r="51" spans="1:29" ht="90">
      <c r="A51" s="218"/>
      <c r="B51" s="218"/>
      <c r="C51" s="178"/>
      <c r="D51" s="178"/>
      <c r="E51" s="177"/>
      <c r="F51" s="177"/>
      <c r="G51" s="32" t="s">
        <v>305</v>
      </c>
      <c r="H51" s="32" t="s">
        <v>1498</v>
      </c>
      <c r="I51" s="148" t="s">
        <v>386</v>
      </c>
      <c r="J51" s="170" t="s">
        <v>387</v>
      </c>
      <c r="K51" s="451">
        <f>+'[1]CONSOLIDADO'!$AK$411</f>
        <v>0.0036</v>
      </c>
      <c r="L51" s="170" t="s">
        <v>1027</v>
      </c>
      <c r="M51" s="17">
        <v>4</v>
      </c>
      <c r="N51" s="14">
        <v>6</v>
      </c>
      <c r="O51" s="51" t="s">
        <v>1052</v>
      </c>
      <c r="P51" s="313" t="s">
        <v>1700</v>
      </c>
      <c r="Q51" s="313"/>
      <c r="R51" s="313"/>
      <c r="S51" s="301"/>
      <c r="T51" s="313"/>
      <c r="U51" s="18">
        <v>500000000</v>
      </c>
      <c r="V51" s="313"/>
      <c r="W51" s="313"/>
      <c r="X51" s="313"/>
      <c r="Y51" s="313"/>
      <c r="Z51" s="313"/>
      <c r="AA51" s="18">
        <v>500000000</v>
      </c>
      <c r="AB51" s="378" t="s">
        <v>1436</v>
      </c>
      <c r="AC51" s="386"/>
    </row>
    <row r="52" spans="1:29" ht="90">
      <c r="A52" s="218"/>
      <c r="B52" s="218"/>
      <c r="C52" s="178"/>
      <c r="D52" s="178"/>
      <c r="E52" s="177"/>
      <c r="F52" s="177"/>
      <c r="G52" s="176" t="s">
        <v>388</v>
      </c>
      <c r="H52" s="298" t="s">
        <v>1499</v>
      </c>
      <c r="I52" s="148" t="s">
        <v>386</v>
      </c>
      <c r="J52" s="253" t="s">
        <v>389</v>
      </c>
      <c r="K52" s="304">
        <f>+'[1]CONSOLIDADO'!$AK$415</f>
        <v>0.036</v>
      </c>
      <c r="L52" s="253" t="s">
        <v>1028</v>
      </c>
      <c r="M52" s="304">
        <v>2</v>
      </c>
      <c r="N52" s="304">
        <v>2</v>
      </c>
      <c r="O52" s="51" t="s">
        <v>1052</v>
      </c>
      <c r="P52" s="313" t="s">
        <v>1700</v>
      </c>
      <c r="Q52" s="313"/>
      <c r="R52" s="313"/>
      <c r="S52" s="301">
        <v>403608814.68</v>
      </c>
      <c r="T52" s="313"/>
      <c r="U52" s="313"/>
      <c r="V52" s="313"/>
      <c r="W52" s="313"/>
      <c r="X52" s="313"/>
      <c r="Y52" s="313"/>
      <c r="Z52" s="313"/>
      <c r="AA52" s="18">
        <v>403608814.68</v>
      </c>
      <c r="AB52" s="299" t="s">
        <v>1437</v>
      </c>
      <c r="AC52" s="386"/>
    </row>
    <row r="53" spans="1:29" ht="45">
      <c r="A53" s="218"/>
      <c r="B53" s="218"/>
      <c r="C53" s="178"/>
      <c r="D53" s="178"/>
      <c r="E53" s="177"/>
      <c r="F53" s="177"/>
      <c r="G53" s="177"/>
      <c r="H53" s="177"/>
      <c r="I53" s="148" t="s">
        <v>390</v>
      </c>
      <c r="J53" s="254"/>
      <c r="K53" s="254"/>
      <c r="L53" s="318" t="s">
        <v>1028</v>
      </c>
      <c r="M53" s="130">
        <v>2</v>
      </c>
      <c r="N53" s="130">
        <v>2</v>
      </c>
      <c r="O53" s="51" t="s">
        <v>1053</v>
      </c>
      <c r="P53" s="313" t="s">
        <v>1730</v>
      </c>
      <c r="Q53" s="313"/>
      <c r="R53" s="313"/>
      <c r="S53" s="18">
        <v>287529740.1</v>
      </c>
      <c r="T53" s="313"/>
      <c r="U53" s="313"/>
      <c r="V53" s="313"/>
      <c r="W53" s="313"/>
      <c r="X53" s="313"/>
      <c r="Y53" s="313"/>
      <c r="Z53" s="313"/>
      <c r="AA53" s="18">
        <v>287529740.1</v>
      </c>
      <c r="AB53" s="299" t="s">
        <v>1437</v>
      </c>
      <c r="AC53" s="386"/>
    </row>
    <row r="54" spans="1:29" ht="90" customHeight="1">
      <c r="A54" s="218"/>
      <c r="B54" s="218"/>
      <c r="C54" s="178"/>
      <c r="D54" s="178"/>
      <c r="E54" s="177"/>
      <c r="F54" s="177"/>
      <c r="G54" s="177"/>
      <c r="H54" s="177"/>
      <c r="I54" s="148" t="s">
        <v>391</v>
      </c>
      <c r="J54" s="253" t="s">
        <v>393</v>
      </c>
      <c r="K54" s="460">
        <f>+'[1]CONSOLIDADO'!$AK$416</f>
        <v>0.010000000000000002</v>
      </c>
      <c r="L54" s="170" t="s">
        <v>1029</v>
      </c>
      <c r="M54" s="17">
        <v>0</v>
      </c>
      <c r="N54" s="14">
        <v>200</v>
      </c>
      <c r="O54" s="51" t="s">
        <v>1054</v>
      </c>
      <c r="P54" s="313" t="s">
        <v>1731</v>
      </c>
      <c r="Q54" s="313"/>
      <c r="R54" s="313"/>
      <c r="S54" s="18">
        <v>268921029.7</v>
      </c>
      <c r="T54" s="313"/>
      <c r="U54" s="313"/>
      <c r="V54" s="313"/>
      <c r="W54" s="313"/>
      <c r="X54" s="313"/>
      <c r="Y54" s="313"/>
      <c r="Z54" s="313"/>
      <c r="AA54" s="18">
        <v>268921029.7</v>
      </c>
      <c r="AB54" s="299" t="s">
        <v>1437</v>
      </c>
      <c r="AC54" s="386"/>
    </row>
    <row r="55" spans="1:29" ht="101.25">
      <c r="A55" s="218"/>
      <c r="B55" s="218"/>
      <c r="C55" s="178"/>
      <c r="D55" s="178"/>
      <c r="E55" s="177"/>
      <c r="F55" s="177"/>
      <c r="G55" s="179"/>
      <c r="H55" s="179"/>
      <c r="I55" s="148" t="s">
        <v>392</v>
      </c>
      <c r="J55" s="254"/>
      <c r="K55" s="254"/>
      <c r="L55" s="170" t="s">
        <v>1029</v>
      </c>
      <c r="M55" s="17">
        <v>0</v>
      </c>
      <c r="N55" s="14">
        <v>200</v>
      </c>
      <c r="O55" s="51" t="s">
        <v>1055</v>
      </c>
      <c r="P55" s="313" t="s">
        <v>1724</v>
      </c>
      <c r="Q55" s="313"/>
      <c r="R55" s="18">
        <v>50000000</v>
      </c>
      <c r="S55" s="18"/>
      <c r="T55" s="313"/>
      <c r="U55" s="313"/>
      <c r="V55" s="313"/>
      <c r="W55" s="313"/>
      <c r="X55" s="313"/>
      <c r="Y55" s="313"/>
      <c r="Z55" s="313"/>
      <c r="AA55" s="18">
        <v>50000000</v>
      </c>
      <c r="AB55" s="299" t="s">
        <v>1437</v>
      </c>
      <c r="AC55" s="386"/>
    </row>
    <row r="56" spans="1:29" ht="135">
      <c r="A56" s="218"/>
      <c r="B56" s="218"/>
      <c r="C56" s="178"/>
      <c r="D56" s="178"/>
      <c r="E56" s="177"/>
      <c r="F56" s="177"/>
      <c r="G56" s="176" t="s">
        <v>394</v>
      </c>
      <c r="H56" s="298" t="s">
        <v>1500</v>
      </c>
      <c r="I56" s="148" t="s">
        <v>395</v>
      </c>
      <c r="J56" s="170" t="s">
        <v>396</v>
      </c>
      <c r="K56" s="451">
        <f>+'[1]CONSOLIDADO'!$AK$418</f>
        <v>0.0344</v>
      </c>
      <c r="L56" s="170" t="s">
        <v>1030</v>
      </c>
      <c r="M56" s="17">
        <v>0</v>
      </c>
      <c r="N56" s="14">
        <v>1</v>
      </c>
      <c r="O56" s="51" t="s">
        <v>1215</v>
      </c>
      <c r="P56" s="313" t="s">
        <v>1732</v>
      </c>
      <c r="Q56" s="313"/>
      <c r="R56" s="18">
        <v>50000000</v>
      </c>
      <c r="S56" s="313"/>
      <c r="T56" s="313"/>
      <c r="U56" s="313"/>
      <c r="V56" s="313"/>
      <c r="W56" s="313"/>
      <c r="X56" s="313"/>
      <c r="Y56" s="313"/>
      <c r="Z56" s="313"/>
      <c r="AA56" s="18">
        <v>50000000</v>
      </c>
      <c r="AB56" s="393" t="s">
        <v>1438</v>
      </c>
      <c r="AC56" s="386"/>
    </row>
    <row r="57" spans="1:29" ht="135">
      <c r="A57" s="218"/>
      <c r="B57" s="218"/>
      <c r="C57" s="178"/>
      <c r="D57" s="178"/>
      <c r="E57" s="179"/>
      <c r="F57" s="179"/>
      <c r="G57" s="179"/>
      <c r="H57" s="179"/>
      <c r="I57" s="148" t="s">
        <v>1216</v>
      </c>
      <c r="J57" s="170" t="s">
        <v>397</v>
      </c>
      <c r="K57" s="451">
        <f>+'[1]CONSOLIDADO'!$AK$420</f>
        <v>0.0016</v>
      </c>
      <c r="L57" s="170" t="s">
        <v>1031</v>
      </c>
      <c r="M57" s="17">
        <v>0</v>
      </c>
      <c r="N57" s="14">
        <v>7</v>
      </c>
      <c r="O57" s="51" t="s">
        <v>1215</v>
      </c>
      <c r="P57" s="313" t="s">
        <v>1732</v>
      </c>
      <c r="Q57" s="313"/>
      <c r="R57" s="18">
        <v>50000000</v>
      </c>
      <c r="S57" s="313"/>
      <c r="T57" s="313"/>
      <c r="U57" s="313"/>
      <c r="V57" s="313"/>
      <c r="W57" s="313"/>
      <c r="X57" s="313"/>
      <c r="Y57" s="313"/>
      <c r="Z57" s="313"/>
      <c r="AA57" s="18">
        <v>50000000</v>
      </c>
      <c r="AB57" s="393" t="s">
        <v>1438</v>
      </c>
      <c r="AC57" s="386"/>
    </row>
    <row r="58" spans="1:29" ht="11.25" customHeight="1">
      <c r="A58" s="64" t="s">
        <v>37</v>
      </c>
      <c r="B58" s="64"/>
      <c r="C58" s="63"/>
      <c r="D58" s="63"/>
      <c r="E58" s="63"/>
      <c r="F58" s="63"/>
      <c r="G58" s="75"/>
      <c r="H58" s="75"/>
      <c r="I58" s="95"/>
      <c r="J58" s="75"/>
      <c r="K58" s="75"/>
      <c r="L58" s="75"/>
      <c r="M58" s="75"/>
      <c r="N58" s="75"/>
      <c r="O58" s="75"/>
      <c r="P58" s="75"/>
      <c r="Q58" s="75"/>
      <c r="R58" s="75"/>
      <c r="S58" s="75"/>
      <c r="T58" s="75"/>
      <c r="U58" s="75"/>
      <c r="V58" s="75"/>
      <c r="W58" s="75"/>
      <c r="X58" s="75"/>
      <c r="Y58" s="75"/>
      <c r="Z58" s="75"/>
      <c r="AA58" s="76">
        <f>SUM(AA24:AA57)</f>
        <v>4327924071.5199995</v>
      </c>
      <c r="AB58" s="380"/>
      <c r="AC58" s="380"/>
    </row>
    <row r="59" spans="1:29" ht="11.25">
      <c r="A59" s="213" t="s">
        <v>178</v>
      </c>
      <c r="B59" s="213"/>
      <c r="C59" s="206"/>
      <c r="D59" s="206"/>
      <c r="E59" s="206"/>
      <c r="F59" s="206"/>
      <c r="G59" s="216"/>
      <c r="H59" s="216"/>
      <c r="I59" s="210"/>
      <c r="J59" s="210"/>
      <c r="K59" s="210"/>
      <c r="L59" s="215"/>
      <c r="M59" s="210"/>
      <c r="N59" s="210"/>
      <c r="O59" s="210"/>
      <c r="P59" s="210"/>
      <c r="Q59" s="210"/>
      <c r="R59" s="210"/>
      <c r="S59" s="210"/>
      <c r="T59" s="210"/>
      <c r="U59" s="210"/>
      <c r="V59" s="210"/>
      <c r="W59" s="210"/>
      <c r="X59" s="210"/>
      <c r="Y59" s="210"/>
      <c r="Z59" s="210"/>
      <c r="AA59" s="217">
        <f>+AA58</f>
        <v>4327924071.5199995</v>
      </c>
      <c r="AB59" s="381"/>
      <c r="AC59" s="381"/>
    </row>
    <row r="60" spans="1:29" ht="56.25">
      <c r="A60" s="176" t="s">
        <v>149</v>
      </c>
      <c r="B60" s="298">
        <v>4</v>
      </c>
      <c r="C60" s="176"/>
      <c r="D60" s="298"/>
      <c r="E60" s="176" t="s">
        <v>150</v>
      </c>
      <c r="F60" s="298" t="s">
        <v>1491</v>
      </c>
      <c r="G60" s="176" t="s">
        <v>151</v>
      </c>
      <c r="H60" s="298" t="s">
        <v>1501</v>
      </c>
      <c r="I60" s="148" t="s">
        <v>398</v>
      </c>
      <c r="J60" s="170" t="s">
        <v>399</v>
      </c>
      <c r="K60" s="451">
        <f>+'[1]CONSOLIDADO'!$AK$538</f>
        <v>0.013750000000000002</v>
      </c>
      <c r="L60" s="170" t="s">
        <v>1032</v>
      </c>
      <c r="M60" s="17">
        <v>4</v>
      </c>
      <c r="N60" s="14">
        <v>5</v>
      </c>
      <c r="O60" s="9" t="s">
        <v>1065</v>
      </c>
      <c r="P60" s="259" t="s">
        <v>1692</v>
      </c>
      <c r="Q60" s="259"/>
      <c r="R60" s="18">
        <v>50000000</v>
      </c>
      <c r="S60" s="259"/>
      <c r="T60" s="259"/>
      <c r="U60" s="259"/>
      <c r="V60" s="259"/>
      <c r="W60" s="259"/>
      <c r="X60" s="259"/>
      <c r="Y60" s="259"/>
      <c r="Z60" s="259"/>
      <c r="AA60" s="18">
        <v>50000000</v>
      </c>
      <c r="AB60" s="393" t="s">
        <v>1439</v>
      </c>
      <c r="AC60" s="386"/>
    </row>
    <row r="61" spans="1:29" ht="67.5" customHeight="1">
      <c r="A61" s="177"/>
      <c r="B61" s="177"/>
      <c r="C61" s="177"/>
      <c r="D61" s="177"/>
      <c r="E61" s="177"/>
      <c r="F61" s="177"/>
      <c r="G61" s="177"/>
      <c r="H61" s="177"/>
      <c r="I61" s="248" t="s">
        <v>400</v>
      </c>
      <c r="J61" s="253" t="s">
        <v>401</v>
      </c>
      <c r="K61" s="451">
        <f>+'[1]CONSOLIDADO'!$AK$539</f>
        <v>0.006900000000000001</v>
      </c>
      <c r="L61" s="253" t="s">
        <v>1033</v>
      </c>
      <c r="M61" s="304">
        <v>1</v>
      </c>
      <c r="N61" s="304">
        <v>2</v>
      </c>
      <c r="O61" s="9" t="s">
        <v>1067</v>
      </c>
      <c r="P61" s="259" t="s">
        <v>1733</v>
      </c>
      <c r="Q61" s="259"/>
      <c r="R61" s="18">
        <v>150000000</v>
      </c>
      <c r="S61" s="259"/>
      <c r="T61" s="259"/>
      <c r="U61" s="259"/>
      <c r="V61" s="259"/>
      <c r="W61" s="259"/>
      <c r="X61" s="259"/>
      <c r="Y61" s="259"/>
      <c r="Z61" s="259"/>
      <c r="AA61" s="18">
        <v>150000000</v>
      </c>
      <c r="AB61" s="393" t="s">
        <v>1439</v>
      </c>
      <c r="AC61" s="386"/>
    </row>
    <row r="62" spans="1:29" ht="33.75">
      <c r="A62" s="177"/>
      <c r="B62" s="177"/>
      <c r="C62" s="177"/>
      <c r="D62" s="177"/>
      <c r="E62" s="177"/>
      <c r="F62" s="177"/>
      <c r="G62" s="177"/>
      <c r="H62" s="177"/>
      <c r="I62" s="249"/>
      <c r="J62" s="254"/>
      <c r="K62" s="451"/>
      <c r="L62" s="254"/>
      <c r="M62" s="254"/>
      <c r="N62" s="254"/>
      <c r="O62" s="51" t="s">
        <v>1066</v>
      </c>
      <c r="P62" s="313" t="s">
        <v>1734</v>
      </c>
      <c r="Q62" s="313"/>
      <c r="R62" s="313"/>
      <c r="S62" s="313"/>
      <c r="T62" s="313"/>
      <c r="U62" s="313"/>
      <c r="V62" s="313"/>
      <c r="W62" s="313"/>
      <c r="X62" s="313"/>
      <c r="Y62" s="313"/>
      <c r="Z62" s="313"/>
      <c r="AA62" s="18"/>
      <c r="AB62" s="393"/>
      <c r="AC62" s="386"/>
    </row>
    <row r="63" spans="1:29" ht="67.5">
      <c r="A63" s="177"/>
      <c r="B63" s="177"/>
      <c r="C63" s="177"/>
      <c r="D63" s="177"/>
      <c r="E63" s="177"/>
      <c r="F63" s="177"/>
      <c r="G63" s="177"/>
      <c r="H63" s="177"/>
      <c r="I63" s="148" t="s">
        <v>402</v>
      </c>
      <c r="J63" s="170" t="s">
        <v>403</v>
      </c>
      <c r="K63" s="451">
        <f>+'[1]CONSOLIDADO'!$AK$541</f>
        <v>0.0091</v>
      </c>
      <c r="L63" s="170" t="s">
        <v>1034</v>
      </c>
      <c r="M63" s="17">
        <v>0</v>
      </c>
      <c r="N63" s="59">
        <v>0.25</v>
      </c>
      <c r="O63" s="51" t="s">
        <v>1068</v>
      </c>
      <c r="P63" s="313" t="s">
        <v>1735</v>
      </c>
      <c r="Q63" s="313"/>
      <c r="R63" s="18">
        <v>50000000</v>
      </c>
      <c r="S63" s="313"/>
      <c r="T63" s="313"/>
      <c r="U63" s="313"/>
      <c r="V63" s="313"/>
      <c r="W63" s="313"/>
      <c r="X63" s="313"/>
      <c r="Y63" s="313"/>
      <c r="Z63" s="313"/>
      <c r="AA63" s="18">
        <v>50000000</v>
      </c>
      <c r="AB63" s="393" t="s">
        <v>1439</v>
      </c>
      <c r="AC63" s="386"/>
    </row>
    <row r="64" spans="1:29" ht="90">
      <c r="A64" s="177"/>
      <c r="B64" s="177"/>
      <c r="C64" s="177"/>
      <c r="D64" s="177"/>
      <c r="E64" s="177"/>
      <c r="F64" s="177"/>
      <c r="G64" s="177"/>
      <c r="H64" s="177"/>
      <c r="I64" s="148" t="s">
        <v>404</v>
      </c>
      <c r="J64" s="170" t="s">
        <v>405</v>
      </c>
      <c r="K64" s="451">
        <f>+'[1]CONSOLIDADO'!$AK$542</f>
        <v>0.01195</v>
      </c>
      <c r="L64" s="170" t="s">
        <v>1035</v>
      </c>
      <c r="M64" s="17">
        <v>0</v>
      </c>
      <c r="N64" s="14">
        <v>1</v>
      </c>
      <c r="O64" s="9" t="s">
        <v>1069</v>
      </c>
      <c r="P64" s="259" t="s">
        <v>1736</v>
      </c>
      <c r="Q64" s="259"/>
      <c r="R64" s="18">
        <v>50000000</v>
      </c>
      <c r="S64" s="259"/>
      <c r="T64" s="259"/>
      <c r="U64" s="259"/>
      <c r="V64" s="259"/>
      <c r="W64" s="259"/>
      <c r="X64" s="259"/>
      <c r="Y64" s="259"/>
      <c r="Z64" s="259"/>
      <c r="AA64" s="18">
        <v>50000000</v>
      </c>
      <c r="AB64" s="393" t="s">
        <v>1439</v>
      </c>
      <c r="AC64" s="386"/>
    </row>
    <row r="65" spans="1:29" ht="78.75" customHeight="1">
      <c r="A65" s="179"/>
      <c r="B65" s="179"/>
      <c r="C65" s="179"/>
      <c r="D65" s="179"/>
      <c r="E65" s="179"/>
      <c r="F65" s="179"/>
      <c r="G65" s="179"/>
      <c r="H65" s="177"/>
      <c r="I65" s="248" t="s">
        <v>406</v>
      </c>
      <c r="J65" s="253" t="s">
        <v>407</v>
      </c>
      <c r="K65" s="460">
        <f>+'[1]CONSOLIDADO'!$AK$543</f>
        <v>0.006900000000000001</v>
      </c>
      <c r="L65" s="253" t="s">
        <v>1036</v>
      </c>
      <c r="M65" s="304">
        <v>0</v>
      </c>
      <c r="N65" s="304">
        <v>0.5</v>
      </c>
      <c r="O65" s="9" t="s">
        <v>1070</v>
      </c>
      <c r="P65" s="9" t="s">
        <v>1679</v>
      </c>
      <c r="Q65" s="9"/>
      <c r="R65" s="18">
        <v>25000000</v>
      </c>
      <c r="S65" s="9"/>
      <c r="T65" s="9"/>
      <c r="U65" s="9"/>
      <c r="V65" s="9"/>
      <c r="W65" s="9"/>
      <c r="X65" s="9"/>
      <c r="Y65" s="9"/>
      <c r="Z65" s="9"/>
      <c r="AA65" s="18">
        <v>25000000</v>
      </c>
      <c r="AB65" s="393" t="s">
        <v>1439</v>
      </c>
      <c r="AC65" s="386"/>
    </row>
    <row r="66" spans="1:29" ht="33.75">
      <c r="A66" s="179"/>
      <c r="B66" s="179"/>
      <c r="C66" s="179"/>
      <c r="D66" s="179"/>
      <c r="E66" s="179"/>
      <c r="F66" s="179"/>
      <c r="G66" s="179"/>
      <c r="H66" s="179"/>
      <c r="I66" s="249"/>
      <c r="J66" s="254"/>
      <c r="K66" s="470"/>
      <c r="L66" s="254"/>
      <c r="M66" s="254"/>
      <c r="N66" s="254"/>
      <c r="O66" s="9" t="s">
        <v>1071</v>
      </c>
      <c r="P66" s="9" t="s">
        <v>1679</v>
      </c>
      <c r="Q66" s="9"/>
      <c r="R66" s="9"/>
      <c r="S66" s="9"/>
      <c r="T66" s="9"/>
      <c r="U66" s="9"/>
      <c r="V66" s="9"/>
      <c r="W66" s="9"/>
      <c r="X66" s="9"/>
      <c r="Y66" s="9"/>
      <c r="Z66" s="9"/>
      <c r="AA66" s="18"/>
      <c r="AB66" s="393"/>
      <c r="AC66" s="386"/>
    </row>
    <row r="67" spans="1:29" ht="22.5">
      <c r="A67" s="64" t="s">
        <v>37</v>
      </c>
      <c r="B67" s="64"/>
      <c r="C67" s="63"/>
      <c r="D67" s="63"/>
      <c r="E67" s="63"/>
      <c r="F67" s="63"/>
      <c r="G67" s="75"/>
      <c r="H67" s="75"/>
      <c r="I67" s="95"/>
      <c r="J67" s="75"/>
      <c r="K67" s="75"/>
      <c r="L67" s="75"/>
      <c r="M67" s="75"/>
      <c r="N67" s="75"/>
      <c r="O67" s="75"/>
      <c r="P67" s="75"/>
      <c r="Q67" s="75"/>
      <c r="R67" s="75"/>
      <c r="S67" s="75"/>
      <c r="T67" s="75"/>
      <c r="U67" s="75"/>
      <c r="V67" s="75"/>
      <c r="W67" s="75"/>
      <c r="X67" s="75"/>
      <c r="Y67" s="75"/>
      <c r="Z67" s="75"/>
      <c r="AA67" s="76">
        <f>SUM(AA60:AA66)</f>
        <v>325000000</v>
      </c>
      <c r="AB67" s="380"/>
      <c r="AC67" s="380"/>
    </row>
    <row r="68" spans="1:29" ht="67.5">
      <c r="A68" s="298" t="s">
        <v>149</v>
      </c>
      <c r="B68" s="298">
        <v>4</v>
      </c>
      <c r="C68" s="298"/>
      <c r="D68" s="298"/>
      <c r="E68" s="176" t="s">
        <v>408</v>
      </c>
      <c r="F68" s="298" t="s">
        <v>1502</v>
      </c>
      <c r="G68" s="298" t="s">
        <v>409</v>
      </c>
      <c r="H68" s="298" t="s">
        <v>1503</v>
      </c>
      <c r="I68" s="148" t="s">
        <v>410</v>
      </c>
      <c r="J68" s="170" t="s">
        <v>411</v>
      </c>
      <c r="K68" s="451">
        <f>+'[1]CONSOLIDADO'!$AK$571</f>
        <v>0.0151</v>
      </c>
      <c r="L68" s="170" t="s">
        <v>1037</v>
      </c>
      <c r="M68" s="17">
        <v>1</v>
      </c>
      <c r="N68" s="14">
        <v>2</v>
      </c>
      <c r="O68" s="9" t="s">
        <v>1082</v>
      </c>
      <c r="P68" s="259" t="s">
        <v>1737</v>
      </c>
      <c r="Q68" s="259"/>
      <c r="R68" s="18">
        <v>100000000</v>
      </c>
      <c r="S68" s="259"/>
      <c r="T68" s="259"/>
      <c r="U68" s="259"/>
      <c r="V68" s="259"/>
      <c r="W68" s="259"/>
      <c r="X68" s="259"/>
      <c r="Y68" s="259"/>
      <c r="Z68" s="259"/>
      <c r="AA68" s="18">
        <v>100000000</v>
      </c>
      <c r="AB68" s="393" t="s">
        <v>1440</v>
      </c>
      <c r="AC68" s="386"/>
    </row>
    <row r="69" spans="1:29" ht="56.25">
      <c r="A69" s="177"/>
      <c r="B69" s="177"/>
      <c r="C69" s="177"/>
      <c r="D69" s="177"/>
      <c r="E69" s="177"/>
      <c r="F69" s="177"/>
      <c r="G69" s="179"/>
      <c r="H69" s="179"/>
      <c r="I69" s="148" t="s">
        <v>1005</v>
      </c>
      <c r="J69" s="170" t="s">
        <v>1038</v>
      </c>
      <c r="K69" s="451">
        <f>+'[1]CONSOLIDADO'!$AK$568</f>
        <v>0.054700000000000006</v>
      </c>
      <c r="L69" s="170" t="s">
        <v>1039</v>
      </c>
      <c r="M69" s="17">
        <v>0</v>
      </c>
      <c r="N69" s="14">
        <v>1</v>
      </c>
      <c r="O69" s="9" t="s">
        <v>1083</v>
      </c>
      <c r="P69" s="259" t="s">
        <v>1738</v>
      </c>
      <c r="Q69" s="259"/>
      <c r="R69" s="259"/>
      <c r="S69" s="259"/>
      <c r="T69" s="259"/>
      <c r="U69" s="18">
        <v>2000000000</v>
      </c>
      <c r="V69" s="259"/>
      <c r="W69" s="259"/>
      <c r="X69" s="259"/>
      <c r="Y69" s="259"/>
      <c r="Z69" s="259"/>
      <c r="AA69" s="18">
        <v>2000000000</v>
      </c>
      <c r="AB69" s="393" t="s">
        <v>1440</v>
      </c>
      <c r="AC69" s="386"/>
    </row>
    <row r="70" spans="1:29" ht="45">
      <c r="A70" s="177"/>
      <c r="B70" s="177"/>
      <c r="C70" s="177"/>
      <c r="D70" s="177"/>
      <c r="E70" s="177"/>
      <c r="F70" s="177"/>
      <c r="G70" s="176" t="s">
        <v>412</v>
      </c>
      <c r="H70" s="298" t="s">
        <v>1504</v>
      </c>
      <c r="I70" s="148" t="s">
        <v>413</v>
      </c>
      <c r="J70" s="170" t="s">
        <v>414</v>
      </c>
      <c r="K70" s="451">
        <f>+'[1]CONSOLIDADO'!$AK$576</f>
        <v>0.01</v>
      </c>
      <c r="L70" s="170" t="s">
        <v>706</v>
      </c>
      <c r="M70" s="17">
        <v>0</v>
      </c>
      <c r="N70" s="14">
        <v>1</v>
      </c>
      <c r="O70" s="9" t="s">
        <v>707</v>
      </c>
      <c r="P70" s="259" t="s">
        <v>1739</v>
      </c>
      <c r="Q70" s="259"/>
      <c r="R70" s="18">
        <v>70000000</v>
      </c>
      <c r="S70" s="259"/>
      <c r="T70" s="259"/>
      <c r="U70" s="259"/>
      <c r="V70" s="259"/>
      <c r="W70" s="259"/>
      <c r="X70" s="259"/>
      <c r="Y70" s="259"/>
      <c r="Z70" s="259"/>
      <c r="AA70" s="18">
        <v>70000000</v>
      </c>
      <c r="AB70" s="393" t="s">
        <v>1410</v>
      </c>
      <c r="AC70" s="386"/>
    </row>
    <row r="71" spans="1:29" ht="78.75">
      <c r="A71" s="177"/>
      <c r="B71" s="177"/>
      <c r="C71" s="177"/>
      <c r="D71" s="177"/>
      <c r="E71" s="177"/>
      <c r="F71" s="177"/>
      <c r="G71" s="177"/>
      <c r="H71" s="177"/>
      <c r="I71" s="248" t="s">
        <v>415</v>
      </c>
      <c r="J71" s="170" t="s">
        <v>416</v>
      </c>
      <c r="K71" s="451">
        <f>+'[1]CONSOLIDADO'!$AK$573</f>
        <v>0.01</v>
      </c>
      <c r="L71" s="170" t="s">
        <v>708</v>
      </c>
      <c r="M71" s="17">
        <v>1</v>
      </c>
      <c r="N71" s="14">
        <v>1</v>
      </c>
      <c r="O71" s="298" t="s">
        <v>709</v>
      </c>
      <c r="P71" s="298" t="s">
        <v>1692</v>
      </c>
      <c r="Q71" s="259"/>
      <c r="R71" s="18">
        <v>49999999.6</v>
      </c>
      <c r="S71" s="259"/>
      <c r="T71" s="259"/>
      <c r="U71" s="259"/>
      <c r="V71" s="259"/>
      <c r="W71" s="259"/>
      <c r="X71" s="259"/>
      <c r="Y71" s="259"/>
      <c r="Z71" s="259"/>
      <c r="AA71" s="18">
        <v>49999999.6</v>
      </c>
      <c r="AB71" s="393" t="s">
        <v>1410</v>
      </c>
      <c r="AC71" s="386"/>
    </row>
    <row r="72" spans="1:29" ht="45">
      <c r="A72" s="177"/>
      <c r="B72" s="177"/>
      <c r="C72" s="177"/>
      <c r="D72" s="177"/>
      <c r="E72" s="177"/>
      <c r="F72" s="177"/>
      <c r="G72" s="177"/>
      <c r="H72" s="177"/>
      <c r="I72" s="249"/>
      <c r="J72" s="170" t="s">
        <v>417</v>
      </c>
      <c r="K72" s="451">
        <f>+'[1]CONSOLIDADO'!$AK$574</f>
        <v>0.01</v>
      </c>
      <c r="L72" s="170" t="s">
        <v>1040</v>
      </c>
      <c r="M72" s="17">
        <v>18</v>
      </c>
      <c r="N72" s="14">
        <v>1</v>
      </c>
      <c r="O72" s="179"/>
      <c r="P72" s="179"/>
      <c r="Q72" s="259"/>
      <c r="R72" s="259"/>
      <c r="S72" s="259"/>
      <c r="T72" s="259"/>
      <c r="U72" s="259"/>
      <c r="V72" s="259"/>
      <c r="W72" s="259"/>
      <c r="X72" s="259"/>
      <c r="Y72" s="259"/>
      <c r="Z72" s="259"/>
      <c r="AA72" s="18"/>
      <c r="AB72" s="393"/>
      <c r="AC72" s="386"/>
    </row>
    <row r="73" spans="1:29" ht="105" customHeight="1">
      <c r="A73" s="177"/>
      <c r="B73" s="177"/>
      <c r="C73" s="177"/>
      <c r="D73" s="177"/>
      <c r="E73" s="177"/>
      <c r="F73" s="177"/>
      <c r="G73" s="177"/>
      <c r="H73" s="177"/>
      <c r="I73" s="248" t="s">
        <v>418</v>
      </c>
      <c r="J73" s="170" t="s">
        <v>419</v>
      </c>
      <c r="K73" s="451">
        <f>+'[1]CONSOLIDADO'!$AK$577</f>
        <v>0.01</v>
      </c>
      <c r="L73" s="170" t="s">
        <v>711</v>
      </c>
      <c r="M73" s="17">
        <v>0</v>
      </c>
      <c r="N73" s="14">
        <v>1</v>
      </c>
      <c r="O73" s="176" t="s">
        <v>710</v>
      </c>
      <c r="P73" s="298" t="s">
        <v>1740</v>
      </c>
      <c r="Q73" s="298"/>
      <c r="R73" s="267">
        <v>70000000</v>
      </c>
      <c r="S73" s="298"/>
      <c r="T73" s="298"/>
      <c r="U73" s="298"/>
      <c r="V73" s="298"/>
      <c r="W73" s="298"/>
      <c r="X73" s="298"/>
      <c r="Y73" s="298"/>
      <c r="Z73" s="298"/>
      <c r="AA73" s="267">
        <v>70000000</v>
      </c>
      <c r="AB73" s="393" t="s">
        <v>1410</v>
      </c>
      <c r="AC73" s="386"/>
    </row>
    <row r="74" spans="1:29" ht="56.25">
      <c r="A74" s="177"/>
      <c r="B74" s="177"/>
      <c r="C74" s="177"/>
      <c r="D74" s="177"/>
      <c r="E74" s="177"/>
      <c r="F74" s="177"/>
      <c r="G74" s="177"/>
      <c r="H74" s="177"/>
      <c r="I74" s="250"/>
      <c r="J74" s="170" t="s">
        <v>420</v>
      </c>
      <c r="K74" s="451">
        <f>+'[1]CONSOLIDADO'!$AK$578</f>
        <v>0.01</v>
      </c>
      <c r="L74" s="170" t="s">
        <v>712</v>
      </c>
      <c r="M74" s="17">
        <v>0</v>
      </c>
      <c r="N74" s="14">
        <v>1</v>
      </c>
      <c r="O74" s="177"/>
      <c r="P74" s="177"/>
      <c r="Q74" s="177"/>
      <c r="R74" s="177"/>
      <c r="S74" s="177"/>
      <c r="T74" s="177"/>
      <c r="U74" s="177"/>
      <c r="V74" s="177"/>
      <c r="W74" s="177"/>
      <c r="X74" s="177"/>
      <c r="Y74" s="177"/>
      <c r="Z74" s="177"/>
      <c r="AA74" s="268"/>
      <c r="AB74" s="394"/>
      <c r="AC74" s="386"/>
    </row>
    <row r="75" spans="1:29" ht="56.25">
      <c r="A75" s="177"/>
      <c r="B75" s="177"/>
      <c r="C75" s="177"/>
      <c r="D75" s="177"/>
      <c r="E75" s="179"/>
      <c r="F75" s="179"/>
      <c r="G75" s="179"/>
      <c r="H75" s="179"/>
      <c r="I75" s="249"/>
      <c r="J75" s="126" t="s">
        <v>421</v>
      </c>
      <c r="K75" s="451">
        <f>+'[1]CONSOLIDADO'!$AK$582</f>
        <v>0.01</v>
      </c>
      <c r="L75" s="200" t="s">
        <v>713</v>
      </c>
      <c r="M75" s="17">
        <v>0</v>
      </c>
      <c r="N75" s="14">
        <v>1</v>
      </c>
      <c r="O75" s="179"/>
      <c r="P75" s="179"/>
      <c r="Q75" s="179"/>
      <c r="R75" s="179"/>
      <c r="S75" s="179"/>
      <c r="T75" s="179"/>
      <c r="U75" s="179"/>
      <c r="V75" s="179"/>
      <c r="W75" s="179"/>
      <c r="X75" s="179"/>
      <c r="Y75" s="179"/>
      <c r="Z75" s="179"/>
      <c r="AA75" s="269"/>
      <c r="AB75" s="385"/>
      <c r="AC75" s="386"/>
    </row>
    <row r="76" spans="1:29" ht="45">
      <c r="A76" s="177"/>
      <c r="B76" s="177"/>
      <c r="C76" s="177"/>
      <c r="D76" s="177"/>
      <c r="E76" s="248" t="s">
        <v>408</v>
      </c>
      <c r="F76" s="248" t="s">
        <v>1502</v>
      </c>
      <c r="G76" s="248" t="s">
        <v>594</v>
      </c>
      <c r="H76" s="248" t="s">
        <v>1505</v>
      </c>
      <c r="I76" s="248" t="s">
        <v>595</v>
      </c>
      <c r="J76" s="126" t="s">
        <v>596</v>
      </c>
      <c r="K76" s="451">
        <f>+'[1]CONSOLIDADO'!$AK$556</f>
        <v>0.006666666666666667</v>
      </c>
      <c r="L76" s="200" t="s">
        <v>714</v>
      </c>
      <c r="M76" s="17">
        <v>0</v>
      </c>
      <c r="N76" s="14">
        <v>1</v>
      </c>
      <c r="O76" s="298" t="s">
        <v>1084</v>
      </c>
      <c r="P76" s="298" t="s">
        <v>1660</v>
      </c>
      <c r="Q76" s="306"/>
      <c r="R76" s="306"/>
      <c r="S76" s="305">
        <v>281640425</v>
      </c>
      <c r="T76" s="306"/>
      <c r="U76" s="306"/>
      <c r="V76" s="306"/>
      <c r="W76" s="306"/>
      <c r="X76" s="306"/>
      <c r="Y76" s="306"/>
      <c r="Z76" s="306"/>
      <c r="AA76" s="205">
        <v>281640425</v>
      </c>
      <c r="AB76" s="393" t="s">
        <v>1440</v>
      </c>
      <c r="AC76" s="386"/>
    </row>
    <row r="77" spans="1:29" ht="45">
      <c r="A77" s="177"/>
      <c r="B77" s="177"/>
      <c r="C77" s="177"/>
      <c r="D77" s="177"/>
      <c r="E77" s="250"/>
      <c r="F77" s="250"/>
      <c r="G77" s="250"/>
      <c r="H77" s="250"/>
      <c r="I77" s="249"/>
      <c r="J77" s="126" t="s">
        <v>597</v>
      </c>
      <c r="K77" s="451">
        <f>+'[1]CONSOLIDADO'!$AK$557</f>
        <v>0.006666666666666667</v>
      </c>
      <c r="L77" s="200" t="s">
        <v>715</v>
      </c>
      <c r="M77" s="17">
        <v>0</v>
      </c>
      <c r="N77" s="14">
        <v>1</v>
      </c>
      <c r="O77" s="179"/>
      <c r="P77" s="179"/>
      <c r="Q77" s="306"/>
      <c r="R77" s="306"/>
      <c r="S77" s="306"/>
      <c r="T77" s="306"/>
      <c r="U77" s="306"/>
      <c r="V77" s="306"/>
      <c r="W77" s="306"/>
      <c r="X77" s="306"/>
      <c r="Y77" s="306"/>
      <c r="Z77" s="306"/>
      <c r="AA77" s="205"/>
      <c r="AB77" s="393"/>
      <c r="AC77" s="386"/>
    </row>
    <row r="78" spans="1:29" ht="90">
      <c r="A78" s="177"/>
      <c r="B78" s="177"/>
      <c r="C78" s="177"/>
      <c r="D78" s="177"/>
      <c r="E78" s="250"/>
      <c r="F78" s="250"/>
      <c r="G78" s="250"/>
      <c r="H78" s="250"/>
      <c r="I78" s="249" t="s">
        <v>598</v>
      </c>
      <c r="J78" s="298" t="s">
        <v>599</v>
      </c>
      <c r="K78" s="472">
        <f>+'[1]CONSOLIDADO'!$AK$558</f>
        <v>0.006666666666666667</v>
      </c>
      <c r="L78" s="200" t="s">
        <v>716</v>
      </c>
      <c r="M78" s="17">
        <v>0</v>
      </c>
      <c r="N78" s="14">
        <v>1</v>
      </c>
      <c r="O78" s="47" t="s">
        <v>1085</v>
      </c>
      <c r="P78" s="306" t="s">
        <v>1741</v>
      </c>
      <c r="Q78" s="306"/>
      <c r="R78" s="306"/>
      <c r="S78" s="305">
        <v>11401200</v>
      </c>
      <c r="T78" s="306"/>
      <c r="U78" s="306"/>
      <c r="V78" s="306"/>
      <c r="W78" s="306"/>
      <c r="X78" s="306"/>
      <c r="Y78" s="306"/>
      <c r="Z78" s="306"/>
      <c r="AA78" s="205">
        <v>11401200</v>
      </c>
      <c r="AB78" s="393" t="s">
        <v>1440</v>
      </c>
      <c r="AC78" s="386"/>
    </row>
    <row r="79" spans="1:29" ht="67.5" customHeight="1">
      <c r="A79" s="177"/>
      <c r="B79" s="177"/>
      <c r="C79" s="177"/>
      <c r="D79" s="177"/>
      <c r="E79" s="250"/>
      <c r="F79" s="250"/>
      <c r="G79" s="250"/>
      <c r="H79" s="250"/>
      <c r="I79" s="533" t="s">
        <v>600</v>
      </c>
      <c r="J79" s="177"/>
      <c r="K79" s="177"/>
      <c r="L79" s="200" t="s">
        <v>716</v>
      </c>
      <c r="M79" s="17">
        <v>0</v>
      </c>
      <c r="N79" s="14">
        <v>1</v>
      </c>
      <c r="O79" s="47" t="s">
        <v>1742</v>
      </c>
      <c r="P79" s="306" t="s">
        <v>1743</v>
      </c>
      <c r="Q79" s="306"/>
      <c r="R79" s="306"/>
      <c r="S79" s="305">
        <v>117882606.85</v>
      </c>
      <c r="T79" s="306"/>
      <c r="U79" s="306"/>
      <c r="V79" s="306"/>
      <c r="W79" s="306"/>
      <c r="X79" s="306"/>
      <c r="Y79" s="306"/>
      <c r="Z79" s="306"/>
      <c r="AA79" s="205">
        <v>117882606.85</v>
      </c>
      <c r="AB79" s="393" t="s">
        <v>1440</v>
      </c>
      <c r="AC79" s="386"/>
    </row>
    <row r="80" spans="1:29" ht="33.75">
      <c r="A80" s="177"/>
      <c r="B80" s="177"/>
      <c r="C80" s="177"/>
      <c r="D80" s="177"/>
      <c r="E80" s="250"/>
      <c r="F80" s="250"/>
      <c r="G80" s="250"/>
      <c r="H80" s="250"/>
      <c r="I80" s="534"/>
      <c r="J80" s="179"/>
      <c r="K80" s="179"/>
      <c r="L80" s="200"/>
      <c r="M80" s="17"/>
      <c r="N80" s="14"/>
      <c r="O80" s="47" t="s">
        <v>1086</v>
      </c>
      <c r="P80" s="306" t="s">
        <v>1744</v>
      </c>
      <c r="Q80" s="306"/>
      <c r="R80" s="306"/>
      <c r="S80" s="306"/>
      <c r="T80" s="306"/>
      <c r="U80" s="306"/>
      <c r="V80" s="306"/>
      <c r="W80" s="306"/>
      <c r="X80" s="306"/>
      <c r="Y80" s="306"/>
      <c r="Z80" s="306"/>
      <c r="AA80" s="305"/>
      <c r="AB80" s="393"/>
      <c r="AC80" s="386"/>
    </row>
    <row r="81" spans="1:29" ht="56.25">
      <c r="A81" s="177"/>
      <c r="B81" s="177"/>
      <c r="C81" s="177"/>
      <c r="D81" s="177"/>
      <c r="E81" s="250"/>
      <c r="F81" s="250"/>
      <c r="G81" s="250"/>
      <c r="H81" s="250"/>
      <c r="I81" s="249" t="s">
        <v>601</v>
      </c>
      <c r="J81" s="126" t="s">
        <v>602</v>
      </c>
      <c r="K81" s="451">
        <f>+'[1]CONSOLIDADO'!$AK$559</f>
        <v>0.006666666666666667</v>
      </c>
      <c r="L81" s="200" t="s">
        <v>717</v>
      </c>
      <c r="M81" s="17">
        <v>0</v>
      </c>
      <c r="N81" s="14">
        <v>1</v>
      </c>
      <c r="O81" s="47" t="s">
        <v>1087</v>
      </c>
      <c r="P81" s="306" t="s">
        <v>1745</v>
      </c>
      <c r="Q81" s="306"/>
      <c r="R81" s="306"/>
      <c r="S81" s="305">
        <v>100000000</v>
      </c>
      <c r="T81" s="306"/>
      <c r="U81" s="306"/>
      <c r="V81" s="306"/>
      <c r="W81" s="306"/>
      <c r="X81" s="306"/>
      <c r="Y81" s="306"/>
      <c r="Z81" s="306"/>
      <c r="AA81" s="205">
        <v>100000000</v>
      </c>
      <c r="AB81" s="393" t="s">
        <v>1440</v>
      </c>
      <c r="AC81" s="386"/>
    </row>
    <row r="82" spans="1:29" ht="45">
      <c r="A82" s="177"/>
      <c r="B82" s="177"/>
      <c r="C82" s="177"/>
      <c r="D82" s="177"/>
      <c r="E82" s="250"/>
      <c r="F82" s="250"/>
      <c r="G82" s="250"/>
      <c r="H82" s="250"/>
      <c r="I82" s="249" t="s">
        <v>603</v>
      </c>
      <c r="J82" s="126" t="s">
        <v>604</v>
      </c>
      <c r="K82" s="451">
        <f>+'[1]CONSOLIDADO'!$AK$561</f>
        <v>0.006666666666666667</v>
      </c>
      <c r="L82" s="200" t="s">
        <v>718</v>
      </c>
      <c r="M82" s="17">
        <v>0</v>
      </c>
      <c r="N82" s="14">
        <v>1</v>
      </c>
      <c r="O82" s="47" t="s">
        <v>1088</v>
      </c>
      <c r="P82" s="306" t="s">
        <v>1746</v>
      </c>
      <c r="Q82" s="306"/>
      <c r="R82" s="306"/>
      <c r="S82" s="305">
        <v>100000000</v>
      </c>
      <c r="T82" s="306"/>
      <c r="U82" s="306"/>
      <c r="V82" s="306"/>
      <c r="W82" s="306"/>
      <c r="X82" s="306"/>
      <c r="Y82" s="306"/>
      <c r="Z82" s="306"/>
      <c r="AA82" s="205">
        <v>100000000</v>
      </c>
      <c r="AB82" s="393" t="s">
        <v>1440</v>
      </c>
      <c r="AC82" s="386"/>
    </row>
    <row r="83" spans="1:29" ht="78.75" customHeight="1">
      <c r="A83" s="177"/>
      <c r="B83" s="177"/>
      <c r="C83" s="177"/>
      <c r="D83" s="177"/>
      <c r="E83" s="250"/>
      <c r="F83" s="250"/>
      <c r="G83" s="250"/>
      <c r="H83" s="250"/>
      <c r="I83" s="248" t="s">
        <v>605</v>
      </c>
      <c r="J83" s="298" t="s">
        <v>606</v>
      </c>
      <c r="K83" s="468">
        <f>+'[1]CONSOLIDADO'!$AK$562</f>
        <v>0.006666666666666667</v>
      </c>
      <c r="L83" s="136" t="s">
        <v>711</v>
      </c>
      <c r="M83" s="136">
        <v>0</v>
      </c>
      <c r="N83" s="136">
        <v>1</v>
      </c>
      <c r="O83" s="47" t="s">
        <v>1089</v>
      </c>
      <c r="P83" s="306" t="s">
        <v>1747</v>
      </c>
      <c r="Q83" s="306"/>
      <c r="R83" s="306"/>
      <c r="S83" s="305">
        <v>100000000</v>
      </c>
      <c r="T83" s="306"/>
      <c r="U83" s="306"/>
      <c r="V83" s="306"/>
      <c r="W83" s="306"/>
      <c r="X83" s="306"/>
      <c r="Y83" s="306"/>
      <c r="Z83" s="306"/>
      <c r="AA83" s="205">
        <v>100000000</v>
      </c>
      <c r="AB83" s="393" t="s">
        <v>1440</v>
      </c>
      <c r="AC83" s="386"/>
    </row>
    <row r="84" spans="1:29" ht="22.5">
      <c r="A84" s="177"/>
      <c r="B84" s="177"/>
      <c r="C84" s="177"/>
      <c r="D84" s="177"/>
      <c r="E84" s="250"/>
      <c r="F84" s="250"/>
      <c r="G84" s="250"/>
      <c r="H84" s="250"/>
      <c r="I84" s="249"/>
      <c r="J84" s="179"/>
      <c r="K84" s="467"/>
      <c r="L84" s="317"/>
      <c r="M84" s="317"/>
      <c r="N84" s="317"/>
      <c r="O84" s="47" t="s">
        <v>1090</v>
      </c>
      <c r="P84" s="306" t="s">
        <v>1748</v>
      </c>
      <c r="Q84" s="306"/>
      <c r="R84" s="306"/>
      <c r="S84" s="306"/>
      <c r="T84" s="306"/>
      <c r="U84" s="306"/>
      <c r="V84" s="306"/>
      <c r="W84" s="306"/>
      <c r="X84" s="306"/>
      <c r="Y84" s="306"/>
      <c r="Z84" s="306"/>
      <c r="AA84" s="305"/>
      <c r="AB84" s="393"/>
      <c r="AC84" s="386"/>
    </row>
    <row r="85" spans="1:29" ht="67.5">
      <c r="A85" s="177"/>
      <c r="B85" s="177"/>
      <c r="C85" s="177"/>
      <c r="D85" s="177"/>
      <c r="E85" s="250"/>
      <c r="F85" s="250"/>
      <c r="G85" s="250"/>
      <c r="H85" s="250"/>
      <c r="I85" s="249" t="s">
        <v>607</v>
      </c>
      <c r="J85" s="126" t="s">
        <v>608</v>
      </c>
      <c r="K85" s="451">
        <f>+'[1]CONSOLIDADO'!$AK$563</f>
        <v>0.006666666666666667</v>
      </c>
      <c r="L85" s="200" t="s">
        <v>716</v>
      </c>
      <c r="M85" s="17">
        <v>0</v>
      </c>
      <c r="N85" s="14">
        <v>1</v>
      </c>
      <c r="O85" s="136" t="s">
        <v>1217</v>
      </c>
      <c r="P85" s="306" t="s">
        <v>866</v>
      </c>
      <c r="Q85" s="306"/>
      <c r="R85" s="306"/>
      <c r="S85" s="305">
        <v>100000000</v>
      </c>
      <c r="T85" s="306"/>
      <c r="U85" s="306"/>
      <c r="V85" s="306"/>
      <c r="W85" s="306"/>
      <c r="X85" s="306"/>
      <c r="Y85" s="306"/>
      <c r="Z85" s="306"/>
      <c r="AA85" s="205">
        <v>100000000</v>
      </c>
      <c r="AB85" s="393" t="s">
        <v>1440</v>
      </c>
      <c r="AC85" s="386"/>
    </row>
    <row r="86" spans="1:29" ht="56.25">
      <c r="A86" s="177"/>
      <c r="B86" s="177"/>
      <c r="C86" s="177"/>
      <c r="D86" s="177"/>
      <c r="E86" s="250"/>
      <c r="F86" s="250"/>
      <c r="G86" s="250"/>
      <c r="H86" s="250"/>
      <c r="I86" s="249" t="s">
        <v>609</v>
      </c>
      <c r="J86" s="126" t="s">
        <v>610</v>
      </c>
      <c r="K86" s="451">
        <f>+'[1]CONSOLIDADO'!$AK$564</f>
        <v>0.006666666666666667</v>
      </c>
      <c r="L86" s="170" t="s">
        <v>711</v>
      </c>
      <c r="M86" s="17">
        <v>0</v>
      </c>
      <c r="N86" s="14">
        <v>1</v>
      </c>
      <c r="O86" s="9" t="s">
        <v>1091</v>
      </c>
      <c r="P86" s="306" t="s">
        <v>1749</v>
      </c>
      <c r="Q86" s="306"/>
      <c r="R86" s="306"/>
      <c r="S86" s="305">
        <v>170939967</v>
      </c>
      <c r="T86" s="306"/>
      <c r="U86" s="306"/>
      <c r="V86" s="306"/>
      <c r="W86" s="306"/>
      <c r="X86" s="306"/>
      <c r="Y86" s="306"/>
      <c r="Z86" s="306"/>
      <c r="AA86" s="205">
        <v>170939967</v>
      </c>
      <c r="AB86" s="393" t="s">
        <v>1440</v>
      </c>
      <c r="AC86" s="386"/>
    </row>
    <row r="87" spans="1:29" ht="67.5">
      <c r="A87" s="177"/>
      <c r="B87" s="177"/>
      <c r="C87" s="177"/>
      <c r="D87" s="177"/>
      <c r="E87" s="250"/>
      <c r="F87" s="250"/>
      <c r="G87" s="250"/>
      <c r="H87" s="250"/>
      <c r="I87" s="249" t="s">
        <v>611</v>
      </c>
      <c r="J87" s="176" t="s">
        <v>612</v>
      </c>
      <c r="K87" s="451">
        <f>+'[1]CONSOLIDADO'!$AK$565</f>
        <v>0.006666666666666667</v>
      </c>
      <c r="L87" s="176" t="s">
        <v>714</v>
      </c>
      <c r="M87" s="136">
        <v>0</v>
      </c>
      <c r="N87" s="136">
        <v>1</v>
      </c>
      <c r="O87" s="249" t="s">
        <v>611</v>
      </c>
      <c r="P87" s="306" t="s">
        <v>1750</v>
      </c>
      <c r="Q87" s="306"/>
      <c r="R87" s="306"/>
      <c r="S87" s="305">
        <v>920000000</v>
      </c>
      <c r="T87" s="306"/>
      <c r="U87" s="306"/>
      <c r="V87" s="306"/>
      <c r="W87" s="306"/>
      <c r="X87" s="306"/>
      <c r="Y87" s="306"/>
      <c r="Z87" s="306"/>
      <c r="AA87" s="205">
        <v>920000000</v>
      </c>
      <c r="AB87" s="393" t="s">
        <v>1440</v>
      </c>
      <c r="AC87" s="386"/>
    </row>
    <row r="88" spans="1:29" ht="67.5">
      <c r="A88" s="177"/>
      <c r="B88" s="177"/>
      <c r="C88" s="177"/>
      <c r="D88" s="177"/>
      <c r="E88" s="250"/>
      <c r="F88" s="250"/>
      <c r="G88" s="250"/>
      <c r="H88" s="250"/>
      <c r="I88" s="249" t="s">
        <v>613</v>
      </c>
      <c r="J88" s="177"/>
      <c r="K88" s="177"/>
      <c r="L88" s="177"/>
      <c r="M88" s="177"/>
      <c r="N88" s="177"/>
      <c r="O88" s="9" t="s">
        <v>1751</v>
      </c>
      <c r="P88" s="306" t="s">
        <v>1752</v>
      </c>
      <c r="Q88" s="306"/>
      <c r="R88" s="306"/>
      <c r="S88" s="305">
        <v>715999998.07</v>
      </c>
      <c r="T88" s="306"/>
      <c r="U88" s="306"/>
      <c r="V88" s="306"/>
      <c r="W88" s="306"/>
      <c r="X88" s="306"/>
      <c r="Y88" s="306"/>
      <c r="Z88" s="306"/>
      <c r="AA88" s="205">
        <v>715999998.07</v>
      </c>
      <c r="AB88" s="393" t="s">
        <v>1440</v>
      </c>
      <c r="AC88" s="386"/>
    </row>
    <row r="89" spans="1:29" ht="101.25">
      <c r="A89" s="177"/>
      <c r="B89" s="177"/>
      <c r="C89" s="177"/>
      <c r="D89" s="177"/>
      <c r="E89" s="250"/>
      <c r="F89" s="250"/>
      <c r="G89" s="250"/>
      <c r="H89" s="250"/>
      <c r="I89" s="249" t="s">
        <v>614</v>
      </c>
      <c r="J89" s="177"/>
      <c r="K89" s="177"/>
      <c r="L89" s="177"/>
      <c r="M89" s="177"/>
      <c r="N89" s="177"/>
      <c r="O89" s="249" t="s">
        <v>614</v>
      </c>
      <c r="P89" s="306" t="s">
        <v>1753</v>
      </c>
      <c r="Q89" s="306"/>
      <c r="R89" s="306"/>
      <c r="S89" s="305">
        <v>1600000000</v>
      </c>
      <c r="T89" s="306"/>
      <c r="U89" s="306"/>
      <c r="V89" s="306"/>
      <c r="W89" s="306"/>
      <c r="X89" s="306"/>
      <c r="Y89" s="306"/>
      <c r="Z89" s="306"/>
      <c r="AA89" s="205">
        <v>1600000000</v>
      </c>
      <c r="AB89" s="393" t="s">
        <v>1440</v>
      </c>
      <c r="AC89" s="386"/>
    </row>
    <row r="90" spans="1:29" ht="90">
      <c r="A90" s="177"/>
      <c r="B90" s="177"/>
      <c r="C90" s="177"/>
      <c r="D90" s="177"/>
      <c r="E90" s="250"/>
      <c r="F90" s="250"/>
      <c r="G90" s="250"/>
      <c r="H90" s="250"/>
      <c r="I90" s="249" t="s">
        <v>615</v>
      </c>
      <c r="J90" s="177"/>
      <c r="K90" s="177"/>
      <c r="L90" s="177"/>
      <c r="M90" s="177"/>
      <c r="N90" s="177"/>
      <c r="O90" s="47" t="s">
        <v>1218</v>
      </c>
      <c r="P90" s="306" t="s">
        <v>1754</v>
      </c>
      <c r="Q90" s="306"/>
      <c r="R90" s="306"/>
      <c r="S90" s="305">
        <v>175000000</v>
      </c>
      <c r="T90" s="306"/>
      <c r="U90" s="306"/>
      <c r="V90" s="306"/>
      <c r="W90" s="306"/>
      <c r="X90" s="306"/>
      <c r="Y90" s="306"/>
      <c r="Z90" s="306"/>
      <c r="AA90" s="205">
        <v>175000000</v>
      </c>
      <c r="AB90" s="393" t="s">
        <v>1440</v>
      </c>
      <c r="AC90" s="386"/>
    </row>
    <row r="91" spans="1:29" ht="90">
      <c r="A91" s="177"/>
      <c r="B91" s="177"/>
      <c r="C91" s="177"/>
      <c r="D91" s="177"/>
      <c r="E91" s="250"/>
      <c r="F91" s="250"/>
      <c r="G91" s="250"/>
      <c r="H91" s="250"/>
      <c r="I91" s="249" t="s">
        <v>616</v>
      </c>
      <c r="J91" s="177"/>
      <c r="K91" s="177"/>
      <c r="L91" s="177"/>
      <c r="M91" s="177"/>
      <c r="N91" s="177"/>
      <c r="O91" s="47" t="s">
        <v>1092</v>
      </c>
      <c r="P91" s="306" t="s">
        <v>1755</v>
      </c>
      <c r="Q91" s="306"/>
      <c r="R91" s="306"/>
      <c r="S91" s="305">
        <v>150000000</v>
      </c>
      <c r="T91" s="306"/>
      <c r="U91" s="306"/>
      <c r="V91" s="306"/>
      <c r="W91" s="306"/>
      <c r="X91" s="306"/>
      <c r="Y91" s="306"/>
      <c r="Z91" s="306"/>
      <c r="AA91" s="205">
        <v>150000000</v>
      </c>
      <c r="AB91" s="393" t="s">
        <v>1440</v>
      </c>
      <c r="AC91" s="386"/>
    </row>
    <row r="92" spans="1:29" ht="78.75">
      <c r="A92" s="177"/>
      <c r="B92" s="177"/>
      <c r="C92" s="177"/>
      <c r="D92" s="177"/>
      <c r="E92" s="250"/>
      <c r="F92" s="250"/>
      <c r="G92" s="250"/>
      <c r="H92" s="250"/>
      <c r="I92" s="249" t="s">
        <v>617</v>
      </c>
      <c r="J92" s="177"/>
      <c r="K92" s="177"/>
      <c r="L92" s="177"/>
      <c r="M92" s="177"/>
      <c r="N92" s="177"/>
      <c r="O92" s="47" t="s">
        <v>617</v>
      </c>
      <c r="P92" s="306" t="s">
        <v>1753</v>
      </c>
      <c r="Q92" s="306"/>
      <c r="R92" s="306"/>
      <c r="S92" s="305">
        <v>700000000</v>
      </c>
      <c r="T92" s="306"/>
      <c r="U92" s="306"/>
      <c r="V92" s="306"/>
      <c r="W92" s="306"/>
      <c r="X92" s="306"/>
      <c r="Y92" s="306"/>
      <c r="Z92" s="306"/>
      <c r="AA92" s="205">
        <v>700000000</v>
      </c>
      <c r="AB92" s="393" t="s">
        <v>1440</v>
      </c>
      <c r="AC92" s="386"/>
    </row>
    <row r="93" spans="1:29" ht="56.25">
      <c r="A93" s="179"/>
      <c r="B93" s="179"/>
      <c r="C93" s="179"/>
      <c r="D93" s="179"/>
      <c r="E93" s="249"/>
      <c r="F93" s="249"/>
      <c r="G93" s="249"/>
      <c r="H93" s="249"/>
      <c r="I93" s="249" t="s">
        <v>618</v>
      </c>
      <c r="J93" s="179"/>
      <c r="K93" s="179"/>
      <c r="L93" s="179"/>
      <c r="M93" s="179"/>
      <c r="N93" s="179"/>
      <c r="O93" s="47" t="s">
        <v>1093</v>
      </c>
      <c r="P93" s="306" t="s">
        <v>1756</v>
      </c>
      <c r="Q93" s="306"/>
      <c r="R93" s="306"/>
      <c r="S93" s="305">
        <v>2500000000</v>
      </c>
      <c r="T93" s="306"/>
      <c r="U93" s="306"/>
      <c r="V93" s="306"/>
      <c r="W93" s="306"/>
      <c r="X93" s="306"/>
      <c r="Y93" s="306"/>
      <c r="Z93" s="306"/>
      <c r="AA93" s="205">
        <v>2500000000</v>
      </c>
      <c r="AB93" s="393" t="s">
        <v>1440</v>
      </c>
      <c r="AC93" s="386"/>
    </row>
    <row r="94" spans="1:29" ht="101.25">
      <c r="A94" s="32" t="s">
        <v>319</v>
      </c>
      <c r="B94" s="32"/>
      <c r="C94" s="32" t="s">
        <v>903</v>
      </c>
      <c r="D94" s="180"/>
      <c r="E94" s="249" t="s">
        <v>904</v>
      </c>
      <c r="F94" s="249"/>
      <c r="G94" s="249" t="s">
        <v>905</v>
      </c>
      <c r="H94" s="249"/>
      <c r="I94" s="249" t="s">
        <v>906</v>
      </c>
      <c r="J94" s="179" t="s">
        <v>45</v>
      </c>
      <c r="K94" s="179"/>
      <c r="L94" s="179"/>
      <c r="M94" s="179"/>
      <c r="N94" s="179"/>
      <c r="O94" s="47" t="s">
        <v>906</v>
      </c>
      <c r="P94" s="306"/>
      <c r="Q94" s="306"/>
      <c r="R94" s="306"/>
      <c r="S94" s="305">
        <v>13389900</v>
      </c>
      <c r="T94" s="306"/>
      <c r="U94" s="306"/>
      <c r="V94" s="306"/>
      <c r="W94" s="306"/>
      <c r="X94" s="306"/>
      <c r="Y94" s="306"/>
      <c r="Z94" s="306"/>
      <c r="AA94" s="205">
        <v>13389900</v>
      </c>
      <c r="AB94" s="393" t="s">
        <v>1440</v>
      </c>
      <c r="AC94" s="386"/>
    </row>
    <row r="95" spans="1:29" ht="22.5">
      <c r="A95" s="64" t="s">
        <v>37</v>
      </c>
      <c r="B95" s="64"/>
      <c r="C95" s="63"/>
      <c r="D95" s="63"/>
      <c r="E95" s="63"/>
      <c r="F95" s="63"/>
      <c r="G95" s="75"/>
      <c r="H95" s="75"/>
      <c r="I95" s="95"/>
      <c r="J95" s="75"/>
      <c r="K95" s="75"/>
      <c r="L95" s="75"/>
      <c r="M95" s="75"/>
      <c r="N95" s="75"/>
      <c r="O95" s="75"/>
      <c r="P95" s="75"/>
      <c r="Q95" s="75"/>
      <c r="R95" s="75"/>
      <c r="S95" s="75"/>
      <c r="T95" s="75"/>
      <c r="U95" s="75"/>
      <c r="V95" s="75"/>
      <c r="W95" s="75"/>
      <c r="X95" s="75"/>
      <c r="Y95" s="75"/>
      <c r="Z95" s="75"/>
      <c r="AA95" s="76">
        <f>SUM(AA68:AA94)</f>
        <v>10046254096.52</v>
      </c>
      <c r="AB95" s="380"/>
      <c r="AC95" s="380"/>
    </row>
    <row r="96" spans="1:29" ht="11.25" customHeight="1">
      <c r="A96" s="213" t="s">
        <v>178</v>
      </c>
      <c r="B96" s="213"/>
      <c r="C96" s="206"/>
      <c r="D96" s="206"/>
      <c r="E96" s="206"/>
      <c r="F96" s="206"/>
      <c r="G96" s="216"/>
      <c r="H96" s="216"/>
      <c r="I96" s="210"/>
      <c r="J96" s="210"/>
      <c r="K96" s="210"/>
      <c r="L96" s="215"/>
      <c r="M96" s="210"/>
      <c r="N96" s="210"/>
      <c r="O96" s="210"/>
      <c r="P96" s="210"/>
      <c r="Q96" s="210"/>
      <c r="R96" s="210"/>
      <c r="S96" s="210"/>
      <c r="T96" s="210"/>
      <c r="U96" s="210"/>
      <c r="V96" s="210"/>
      <c r="W96" s="210"/>
      <c r="X96" s="210"/>
      <c r="Y96" s="210"/>
      <c r="Z96" s="210"/>
      <c r="AA96" s="217">
        <f>+AA95+AA67</f>
        <v>10371254096.52</v>
      </c>
      <c r="AB96" s="381"/>
      <c r="AC96" s="381"/>
    </row>
    <row r="97" spans="1:29" ht="67.5">
      <c r="A97" s="298" t="s">
        <v>422</v>
      </c>
      <c r="B97" s="298">
        <v>5</v>
      </c>
      <c r="C97" s="298"/>
      <c r="D97" s="298"/>
      <c r="E97" s="298" t="s">
        <v>423</v>
      </c>
      <c r="F97" s="298" t="s">
        <v>1506</v>
      </c>
      <c r="G97" s="298" t="s">
        <v>424</v>
      </c>
      <c r="H97" s="298" t="s">
        <v>1507</v>
      </c>
      <c r="I97" s="148" t="s">
        <v>425</v>
      </c>
      <c r="J97" s="32" t="s">
        <v>426</v>
      </c>
      <c r="K97" s="466">
        <f>+'[1]CONSOLIDADO'!$AK$24</f>
        <v>0.00294</v>
      </c>
      <c r="L97" s="4" t="s">
        <v>722</v>
      </c>
      <c r="M97" s="17">
        <v>4</v>
      </c>
      <c r="N97" s="9">
        <v>4.2</v>
      </c>
      <c r="O97" s="9" t="s">
        <v>721</v>
      </c>
      <c r="P97" s="9" t="s">
        <v>1757</v>
      </c>
      <c r="Q97" s="9"/>
      <c r="R97" s="305">
        <v>150000000</v>
      </c>
      <c r="S97" s="9"/>
      <c r="T97" s="9"/>
      <c r="U97" s="9"/>
      <c r="V97" s="9"/>
      <c r="W97" s="9"/>
      <c r="X97" s="9"/>
      <c r="Y97" s="9"/>
      <c r="Z97" s="9"/>
      <c r="AA97" s="205">
        <v>150000000</v>
      </c>
      <c r="AB97" s="393" t="s">
        <v>1381</v>
      </c>
      <c r="AC97" s="386"/>
    </row>
    <row r="98" spans="1:29" ht="67.5">
      <c r="A98" s="177"/>
      <c r="B98" s="177"/>
      <c r="C98" s="177"/>
      <c r="D98" s="177"/>
      <c r="E98" s="177"/>
      <c r="F98" s="177"/>
      <c r="G98" s="177"/>
      <c r="H98" s="177"/>
      <c r="I98" s="148" t="s">
        <v>427</v>
      </c>
      <c r="J98" s="298" t="s">
        <v>428</v>
      </c>
      <c r="K98" s="136">
        <f>+'[1]CONSOLIDADO'!$AK$26</f>
        <v>0.09198</v>
      </c>
      <c r="L98" s="298" t="s">
        <v>724</v>
      </c>
      <c r="M98" s="136">
        <v>0</v>
      </c>
      <c r="N98" s="136">
        <v>0.5</v>
      </c>
      <c r="O98" s="9" t="s">
        <v>723</v>
      </c>
      <c r="P98" s="9" t="s">
        <v>1758</v>
      </c>
      <c r="Q98" s="9"/>
      <c r="R98" s="9"/>
      <c r="S98" s="9"/>
      <c r="T98" s="9"/>
      <c r="U98" s="305">
        <v>2000000000</v>
      </c>
      <c r="V98" s="9"/>
      <c r="W98" s="9"/>
      <c r="X98" s="9"/>
      <c r="Y98" s="9"/>
      <c r="Z98" s="9"/>
      <c r="AA98" s="205">
        <v>2000000000</v>
      </c>
      <c r="AB98" s="393" t="s">
        <v>1381</v>
      </c>
      <c r="AC98" s="386"/>
    </row>
    <row r="99" spans="1:29" ht="101.25">
      <c r="A99" s="177"/>
      <c r="B99" s="177"/>
      <c r="C99" s="177"/>
      <c r="D99" s="177"/>
      <c r="E99" s="177"/>
      <c r="F99" s="177"/>
      <c r="G99" s="177"/>
      <c r="H99" s="177"/>
      <c r="I99" s="148" t="s">
        <v>429</v>
      </c>
      <c r="J99" s="177"/>
      <c r="K99" s="177"/>
      <c r="L99" s="177"/>
      <c r="M99" s="177"/>
      <c r="N99" s="177"/>
      <c r="O99" s="51" t="s">
        <v>1379</v>
      </c>
      <c r="P99" s="51" t="s">
        <v>1759</v>
      </c>
      <c r="Q99" s="51"/>
      <c r="R99" s="51"/>
      <c r="S99" s="51"/>
      <c r="T99" s="51"/>
      <c r="U99" s="305">
        <v>1100000000</v>
      </c>
      <c r="V99" s="51"/>
      <c r="W99" s="51"/>
      <c r="X99" s="51"/>
      <c r="Y99" s="51"/>
      <c r="Z99" s="51"/>
      <c r="AA99" s="205">
        <v>1100000000</v>
      </c>
      <c r="AB99" s="393" t="s">
        <v>1381</v>
      </c>
      <c r="AC99" s="386"/>
    </row>
    <row r="100" spans="1:29" ht="90">
      <c r="A100" s="177"/>
      <c r="B100" s="177"/>
      <c r="C100" s="177"/>
      <c r="D100" s="177"/>
      <c r="E100" s="177"/>
      <c r="F100" s="177"/>
      <c r="G100" s="177"/>
      <c r="H100" s="177"/>
      <c r="I100" s="148" t="s">
        <v>430</v>
      </c>
      <c r="J100" s="177"/>
      <c r="K100" s="177"/>
      <c r="L100" s="177"/>
      <c r="M100" s="177"/>
      <c r="N100" s="177"/>
      <c r="O100" s="51" t="s">
        <v>1760</v>
      </c>
      <c r="P100" s="51" t="s">
        <v>1761</v>
      </c>
      <c r="Q100" s="51"/>
      <c r="R100" s="51"/>
      <c r="S100" s="51"/>
      <c r="T100" s="51"/>
      <c r="U100" s="305">
        <v>1000000000</v>
      </c>
      <c r="V100" s="51"/>
      <c r="W100" s="51"/>
      <c r="X100" s="51"/>
      <c r="Y100" s="51"/>
      <c r="Z100" s="51"/>
      <c r="AA100" s="205">
        <v>1000000000</v>
      </c>
      <c r="AB100" s="393" t="s">
        <v>1381</v>
      </c>
      <c r="AC100" s="386"/>
    </row>
    <row r="101" spans="1:29" ht="56.25">
      <c r="A101" s="177"/>
      <c r="B101" s="177"/>
      <c r="C101" s="177"/>
      <c r="D101" s="177"/>
      <c r="E101" s="177"/>
      <c r="F101" s="177"/>
      <c r="G101" s="177"/>
      <c r="H101" s="177"/>
      <c r="I101" s="148" t="s">
        <v>1001</v>
      </c>
      <c r="J101" s="179"/>
      <c r="K101" s="179"/>
      <c r="L101" s="179"/>
      <c r="M101" s="179"/>
      <c r="N101" s="179"/>
      <c r="O101" s="51" t="s">
        <v>1380</v>
      </c>
      <c r="P101" s="51" t="s">
        <v>1762</v>
      </c>
      <c r="Q101" s="51"/>
      <c r="R101" s="51"/>
      <c r="S101" s="51"/>
      <c r="T101" s="51"/>
      <c r="U101" s="66">
        <v>1251579270.81</v>
      </c>
      <c r="V101" s="51"/>
      <c r="W101" s="51"/>
      <c r="X101" s="51"/>
      <c r="Y101" s="51"/>
      <c r="Z101" s="51"/>
      <c r="AA101" s="305">
        <v>1251579270.81</v>
      </c>
      <c r="AB101" s="393" t="s">
        <v>1381</v>
      </c>
      <c r="AC101" s="386"/>
    </row>
    <row r="102" spans="1:29" ht="112.5">
      <c r="A102" s="177"/>
      <c r="B102" s="177"/>
      <c r="C102" s="177"/>
      <c r="D102" s="177"/>
      <c r="E102" s="177"/>
      <c r="F102" s="177"/>
      <c r="G102" s="177"/>
      <c r="H102" s="177"/>
      <c r="I102" s="148" t="s">
        <v>431</v>
      </c>
      <c r="J102" s="298" t="s">
        <v>432</v>
      </c>
      <c r="K102" s="472">
        <f>+'[1]CONSOLIDADO'!$AK$27</f>
        <v>0.00254</v>
      </c>
      <c r="L102" s="202" t="s">
        <v>725</v>
      </c>
      <c r="M102" s="279">
        <v>0</v>
      </c>
      <c r="N102" s="51">
        <v>1</v>
      </c>
      <c r="O102" s="51" t="s">
        <v>1763</v>
      </c>
      <c r="P102" s="51" t="s">
        <v>1764</v>
      </c>
      <c r="Q102" s="51"/>
      <c r="R102" s="305">
        <v>65000000</v>
      </c>
      <c r="S102" s="51"/>
      <c r="T102" s="51"/>
      <c r="U102" s="51"/>
      <c r="V102" s="51"/>
      <c r="W102" s="51"/>
      <c r="X102" s="51"/>
      <c r="Y102" s="51"/>
      <c r="Z102" s="51"/>
      <c r="AA102" s="205">
        <v>65000000</v>
      </c>
      <c r="AB102" s="393" t="s">
        <v>1381</v>
      </c>
      <c r="AC102" s="386"/>
    </row>
    <row r="103" spans="1:29" ht="56.25">
      <c r="A103" s="177"/>
      <c r="B103" s="177"/>
      <c r="C103" s="177"/>
      <c r="D103" s="177"/>
      <c r="E103" s="177"/>
      <c r="F103" s="177"/>
      <c r="G103" s="177"/>
      <c r="H103" s="177"/>
      <c r="I103" s="148" t="s">
        <v>433</v>
      </c>
      <c r="J103" s="179"/>
      <c r="K103" s="473"/>
      <c r="L103" s="202" t="s">
        <v>725</v>
      </c>
      <c r="M103" s="279">
        <v>0</v>
      </c>
      <c r="N103" s="51">
        <v>3</v>
      </c>
      <c r="O103" s="51" t="s">
        <v>726</v>
      </c>
      <c r="P103" s="51" t="s">
        <v>1765</v>
      </c>
      <c r="Q103" s="51"/>
      <c r="R103" s="301">
        <v>84999999.5</v>
      </c>
      <c r="S103" s="51"/>
      <c r="T103" s="51"/>
      <c r="U103" s="301">
        <v>91000000</v>
      </c>
      <c r="V103" s="51"/>
      <c r="W103" s="51"/>
      <c r="X103" s="51"/>
      <c r="Y103" s="51"/>
      <c r="Z103" s="51"/>
      <c r="AA103" s="205">
        <v>175999999.5</v>
      </c>
      <c r="AB103" s="393" t="s">
        <v>1381</v>
      </c>
      <c r="AC103" s="386"/>
    </row>
    <row r="104" spans="1:29" ht="56.25">
      <c r="A104" s="177"/>
      <c r="B104" s="177"/>
      <c r="C104" s="177"/>
      <c r="D104" s="177"/>
      <c r="E104" s="177"/>
      <c r="F104" s="177"/>
      <c r="G104" s="177"/>
      <c r="H104" s="177"/>
      <c r="I104" s="148" t="s">
        <v>434</v>
      </c>
      <c r="J104" s="180" t="s">
        <v>435</v>
      </c>
      <c r="K104" s="472">
        <f>+'[1]CONSOLIDADO'!$AK$28</f>
        <v>0.001</v>
      </c>
      <c r="L104" s="202" t="s">
        <v>727</v>
      </c>
      <c r="M104" s="279">
        <v>0</v>
      </c>
      <c r="N104" s="51">
        <v>1</v>
      </c>
      <c r="O104" s="51" t="s">
        <v>728</v>
      </c>
      <c r="P104" s="51" t="s">
        <v>1766</v>
      </c>
      <c r="Q104" s="51"/>
      <c r="R104" s="301">
        <v>50000000</v>
      </c>
      <c r="S104" s="51"/>
      <c r="T104" s="51"/>
      <c r="U104" s="51"/>
      <c r="V104" s="51"/>
      <c r="W104" s="51"/>
      <c r="X104" s="51"/>
      <c r="Y104" s="51"/>
      <c r="Z104" s="301">
        <v>1811441.42</v>
      </c>
      <c r="AA104" s="205">
        <v>51811441.42</v>
      </c>
      <c r="AB104" s="393" t="s">
        <v>1381</v>
      </c>
      <c r="AC104" s="386"/>
    </row>
    <row r="105" spans="1:29" ht="56.25">
      <c r="A105" s="177"/>
      <c r="B105" s="177"/>
      <c r="C105" s="177"/>
      <c r="D105" s="177"/>
      <c r="E105" s="177"/>
      <c r="F105" s="177"/>
      <c r="G105" s="177"/>
      <c r="H105" s="177"/>
      <c r="I105" s="148" t="s">
        <v>436</v>
      </c>
      <c r="J105" s="180" t="s">
        <v>437</v>
      </c>
      <c r="K105" s="472">
        <f>+'[1]CONSOLIDADO'!$AK$29</f>
        <v>0.00054</v>
      </c>
      <c r="L105" s="202" t="s">
        <v>708</v>
      </c>
      <c r="M105" s="279">
        <v>0</v>
      </c>
      <c r="N105" s="51">
        <v>1</v>
      </c>
      <c r="O105" s="51" t="s">
        <v>729</v>
      </c>
      <c r="P105" s="361" t="s">
        <v>1767</v>
      </c>
      <c r="Q105" s="361"/>
      <c r="R105" s="66">
        <v>50000000</v>
      </c>
      <c r="S105" s="361"/>
      <c r="T105" s="361"/>
      <c r="U105" s="361"/>
      <c r="V105" s="361"/>
      <c r="W105" s="361"/>
      <c r="X105" s="361"/>
      <c r="Y105" s="361"/>
      <c r="Z105" s="361"/>
      <c r="AA105" s="205">
        <v>50000000</v>
      </c>
      <c r="AB105" s="393" t="s">
        <v>1381</v>
      </c>
      <c r="AC105" s="386"/>
    </row>
    <row r="106" spans="1:29" ht="78.75">
      <c r="A106" s="179"/>
      <c r="B106" s="179"/>
      <c r="C106" s="179"/>
      <c r="D106" s="179"/>
      <c r="E106" s="179"/>
      <c r="F106" s="179"/>
      <c r="G106" s="179"/>
      <c r="H106" s="179"/>
      <c r="I106" s="148" t="s">
        <v>438</v>
      </c>
      <c r="J106" s="180" t="s">
        <v>439</v>
      </c>
      <c r="K106" s="472">
        <f>+'[1]CONSOLIDADO'!$AK$30</f>
        <v>0.0009</v>
      </c>
      <c r="L106" s="202" t="s">
        <v>730</v>
      </c>
      <c r="M106" s="279">
        <v>0</v>
      </c>
      <c r="N106" s="51">
        <v>2</v>
      </c>
      <c r="O106" s="51" t="s">
        <v>731</v>
      </c>
      <c r="P106" s="51" t="s">
        <v>1768</v>
      </c>
      <c r="Q106" s="51"/>
      <c r="R106" s="66">
        <v>50000000</v>
      </c>
      <c r="S106" s="51"/>
      <c r="T106" s="51"/>
      <c r="U106" s="51"/>
      <c r="V106" s="51"/>
      <c r="W106" s="51"/>
      <c r="X106" s="51"/>
      <c r="Y106" s="51"/>
      <c r="Z106" s="51"/>
      <c r="AA106" s="205">
        <v>50000000</v>
      </c>
      <c r="AB106" s="393" t="s">
        <v>1381</v>
      </c>
      <c r="AC106" s="386"/>
    </row>
    <row r="107" spans="1:29" ht="22.5">
      <c r="A107" s="64" t="s">
        <v>37</v>
      </c>
      <c r="B107" s="64"/>
      <c r="C107" s="64"/>
      <c r="D107" s="64"/>
      <c r="E107" s="64"/>
      <c r="F107" s="312"/>
      <c r="G107" s="121"/>
      <c r="H107" s="121"/>
      <c r="I107" s="96"/>
      <c r="J107" s="68"/>
      <c r="K107" s="68"/>
      <c r="L107" s="68"/>
      <c r="M107" s="68"/>
      <c r="N107" s="69"/>
      <c r="O107" s="69"/>
      <c r="P107" s="69"/>
      <c r="Q107" s="69"/>
      <c r="R107" s="69"/>
      <c r="S107" s="69"/>
      <c r="T107" s="69"/>
      <c r="U107" s="69"/>
      <c r="V107" s="69"/>
      <c r="W107" s="69"/>
      <c r="X107" s="69"/>
      <c r="Y107" s="69"/>
      <c r="Z107" s="69"/>
      <c r="AA107" s="65">
        <f>SUM(AA97:AA106)</f>
        <v>5894390711.73</v>
      </c>
      <c r="AB107" s="97"/>
      <c r="AC107" s="97"/>
    </row>
    <row r="108" spans="1:29" ht="11.25" customHeight="1">
      <c r="A108" s="213" t="s">
        <v>178</v>
      </c>
      <c r="B108" s="213"/>
      <c r="C108" s="206"/>
      <c r="D108" s="206"/>
      <c r="E108" s="206"/>
      <c r="F108" s="206"/>
      <c r="G108" s="216"/>
      <c r="H108" s="216"/>
      <c r="I108" s="210"/>
      <c r="J108" s="210"/>
      <c r="K108" s="210"/>
      <c r="L108" s="215"/>
      <c r="M108" s="210"/>
      <c r="N108" s="210"/>
      <c r="O108" s="210"/>
      <c r="P108" s="210"/>
      <c r="Q108" s="210"/>
      <c r="R108" s="210"/>
      <c r="S108" s="210"/>
      <c r="T108" s="210"/>
      <c r="U108" s="210"/>
      <c r="V108" s="210"/>
      <c r="W108" s="210"/>
      <c r="X108" s="210"/>
      <c r="Y108" s="210"/>
      <c r="Z108" s="210"/>
      <c r="AA108" s="217">
        <f>+AA107</f>
        <v>5894390711.73</v>
      </c>
      <c r="AB108" s="381"/>
      <c r="AC108" s="381"/>
    </row>
    <row r="109" spans="1:29" ht="11.25">
      <c r="A109" s="417" t="s">
        <v>1429</v>
      </c>
      <c r="B109" s="415"/>
      <c r="C109" s="415"/>
      <c r="D109" s="415"/>
      <c r="E109" s="415"/>
      <c r="F109" s="415"/>
      <c r="G109" s="416"/>
      <c r="H109" s="416"/>
      <c r="I109" s="416"/>
      <c r="J109" s="416"/>
      <c r="K109" s="416"/>
      <c r="L109" s="415"/>
      <c r="M109" s="415"/>
      <c r="N109" s="415"/>
      <c r="O109" s="416"/>
      <c r="P109" s="416"/>
      <c r="Q109" s="416"/>
      <c r="R109" s="416"/>
      <c r="S109" s="416"/>
      <c r="T109" s="416"/>
      <c r="U109" s="416"/>
      <c r="V109" s="416"/>
      <c r="W109" s="416"/>
      <c r="X109" s="416"/>
      <c r="Y109" s="416"/>
      <c r="Z109" s="416"/>
      <c r="AA109" s="418">
        <f>+AA108+AA96+AA59+AA23</f>
        <v>20920751042.73</v>
      </c>
      <c r="AB109" s="416"/>
      <c r="AC109" s="415"/>
    </row>
  </sheetData>
  <sheetProtection/>
  <mergeCells count="30">
    <mergeCell ref="F15:F16"/>
    <mergeCell ref="H15:H16"/>
    <mergeCell ref="P15:P16"/>
    <mergeCell ref="Q15:Q16"/>
    <mergeCell ref="R15:Z15"/>
    <mergeCell ref="AC15:AC16"/>
    <mergeCell ref="AB15:AB16"/>
    <mergeCell ref="AA15:AA16"/>
    <mergeCell ref="L15:N15"/>
    <mergeCell ref="O15:O16"/>
    <mergeCell ref="I79:I80"/>
    <mergeCell ref="I38:I40"/>
    <mergeCell ref="A1:AB1"/>
    <mergeCell ref="A2:AB2"/>
    <mergeCell ref="A3:AB3"/>
    <mergeCell ref="A4:AB4"/>
    <mergeCell ref="A5:AB5"/>
    <mergeCell ref="A7:AB7"/>
    <mergeCell ref="A8:AB8"/>
    <mergeCell ref="I11:J11"/>
    <mergeCell ref="I13:P13"/>
    <mergeCell ref="A15:A16"/>
    <mergeCell ref="C15:C16"/>
    <mergeCell ref="E15:E16"/>
    <mergeCell ref="G15:G16"/>
    <mergeCell ref="K15:K16"/>
    <mergeCell ref="B15:B16"/>
    <mergeCell ref="D15:D16"/>
    <mergeCell ref="I15:I16"/>
    <mergeCell ref="J15:J16"/>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6"/>
  <sheetViews>
    <sheetView zoomScale="30" zoomScaleNormal="30" zoomScalePageLayoutView="0" workbookViewId="0" topLeftCell="A12">
      <pane ySplit="5" topLeftCell="A17" activePane="bottomLeft" state="frozen"/>
      <selection pane="topLeft" activeCell="H12" sqref="H12"/>
      <selection pane="bottomLeft" activeCell="AB35" sqref="AB35"/>
    </sheetView>
  </sheetViews>
  <sheetFormatPr defaultColWidth="11.421875" defaultRowHeight="12.75"/>
  <cols>
    <col min="1" max="2" width="15.8515625" style="109" customWidth="1"/>
    <col min="3" max="4" width="17.140625" style="109" customWidth="1"/>
    <col min="5" max="6" width="15.140625" style="109" customWidth="1"/>
    <col min="7" max="7" width="20.140625" style="120" customWidth="1"/>
    <col min="8" max="8" width="15.28125" style="120" customWidth="1"/>
    <col min="9" max="9" width="26.00390625" style="120" customWidth="1"/>
    <col min="10" max="11" width="25.140625" style="120" customWidth="1"/>
    <col min="12" max="12" width="17.7109375" style="109" customWidth="1"/>
    <col min="13" max="13" width="17.8515625" style="109" customWidth="1"/>
    <col min="14" max="14" width="16.28125" style="109" customWidth="1"/>
    <col min="15" max="15" width="32.57421875" style="120" customWidth="1"/>
    <col min="16" max="26" width="18.8515625" style="109" customWidth="1"/>
    <col min="27" max="27" width="20.00390625" style="109" customWidth="1"/>
    <col min="28" max="28" width="16.7109375" style="120" customWidth="1"/>
    <col min="29" max="29" width="25.7109375" style="109" customWidth="1"/>
    <col min="30" max="16384" width="11.421875" style="109" customWidth="1"/>
  </cols>
  <sheetData>
    <row r="1" spans="1:28" ht="11.25">
      <c r="A1" s="519" t="s">
        <v>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row>
    <row r="2" spans="1:28" ht="11.25">
      <c r="A2" s="519" t="s">
        <v>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row>
    <row r="3" spans="1:28" ht="11.25">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1:28" ht="11.25">
      <c r="A4" s="519" t="s">
        <v>161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row>
    <row r="5" spans="1:28" ht="11.25">
      <c r="A5" s="519" t="s">
        <v>162</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row>
    <row r="6" spans="1:28" ht="11.25">
      <c r="A6" s="53"/>
      <c r="B6" s="53"/>
      <c r="C6" s="53"/>
      <c r="D6" s="53"/>
      <c r="E6" s="53"/>
      <c r="F6" s="53"/>
      <c r="G6" s="54"/>
      <c r="H6" s="54"/>
      <c r="I6" s="54"/>
      <c r="J6" s="54"/>
      <c r="K6" s="54"/>
      <c r="L6" s="54"/>
      <c r="M6" s="54"/>
      <c r="N6" s="54"/>
      <c r="O6" s="54"/>
      <c r="P6" s="54"/>
      <c r="Q6" s="54"/>
      <c r="R6" s="54"/>
      <c r="S6" s="54"/>
      <c r="T6" s="54"/>
      <c r="U6" s="54"/>
      <c r="V6" s="54"/>
      <c r="W6" s="54"/>
      <c r="X6" s="54"/>
      <c r="Y6" s="54"/>
      <c r="Z6" s="54"/>
      <c r="AA6" s="54"/>
      <c r="AB6" s="54"/>
    </row>
    <row r="7" spans="1:29" ht="11.25">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row>
    <row r="8" spans="1:29" ht="11.25">
      <c r="A8" s="399"/>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row>
    <row r="9" spans="1:28" ht="11.25">
      <c r="A9" s="53"/>
      <c r="B9" s="53"/>
      <c r="C9" s="53"/>
      <c r="D9" s="53"/>
      <c r="E9" s="53"/>
      <c r="F9" s="53"/>
      <c r="G9" s="54"/>
      <c r="H9" s="54"/>
      <c r="I9" s="54"/>
      <c r="J9" s="54"/>
      <c r="K9" s="54"/>
      <c r="L9" s="54"/>
      <c r="M9" s="54"/>
      <c r="N9" s="54"/>
      <c r="O9" s="54"/>
      <c r="P9" s="54"/>
      <c r="Q9" s="54"/>
      <c r="R9" s="54"/>
      <c r="S9" s="54"/>
      <c r="T9" s="54"/>
      <c r="U9" s="54"/>
      <c r="V9" s="54"/>
      <c r="W9" s="54"/>
      <c r="X9" s="54"/>
      <c r="Y9" s="54"/>
      <c r="Z9" s="54"/>
      <c r="AA9" s="54"/>
      <c r="AB9" s="54"/>
    </row>
    <row r="10" spans="1:28" ht="11.25">
      <c r="A10" s="53"/>
      <c r="B10" s="53"/>
      <c r="C10" s="53"/>
      <c r="D10" s="53"/>
      <c r="E10" s="53"/>
      <c r="F10" s="53"/>
      <c r="G10" s="54"/>
      <c r="H10" s="54"/>
      <c r="I10" s="54"/>
      <c r="J10" s="54"/>
      <c r="K10" s="54"/>
      <c r="L10" s="54"/>
      <c r="M10" s="54"/>
      <c r="N10" s="54"/>
      <c r="O10" s="54"/>
      <c r="P10" s="54"/>
      <c r="Q10" s="54"/>
      <c r="R10" s="54"/>
      <c r="S10" s="54"/>
      <c r="T10" s="54"/>
      <c r="U10" s="54"/>
      <c r="V10" s="54"/>
      <c r="W10" s="54"/>
      <c r="X10" s="54"/>
      <c r="Y10" s="54"/>
      <c r="Z10" s="54"/>
      <c r="AA10" s="54"/>
      <c r="AB10" s="54"/>
    </row>
    <row r="11" spans="1:28" ht="11.25">
      <c r="A11" s="53"/>
      <c r="B11" s="53"/>
      <c r="C11" s="53"/>
      <c r="D11" s="53"/>
      <c r="E11" s="53"/>
      <c r="F11" s="53"/>
      <c r="G11" s="92"/>
      <c r="H11" s="92"/>
      <c r="I11" s="514"/>
      <c r="J11" s="514"/>
      <c r="K11" s="105"/>
      <c r="L11" s="55"/>
      <c r="M11" s="55"/>
      <c r="N11" s="55"/>
      <c r="O11" s="92"/>
      <c r="P11" s="55"/>
      <c r="Q11" s="55"/>
      <c r="R11" s="55"/>
      <c r="S11" s="55"/>
      <c r="T11" s="55"/>
      <c r="U11" s="55"/>
      <c r="V11" s="55"/>
      <c r="W11" s="55"/>
      <c r="X11" s="55"/>
      <c r="Y11" s="55"/>
      <c r="Z11" s="55"/>
      <c r="AA11" s="57"/>
      <c r="AB11" s="93"/>
    </row>
    <row r="12" spans="1:28" ht="12.75" customHeight="1">
      <c r="A12" s="55" t="s">
        <v>21</v>
      </c>
      <c r="B12" s="55"/>
      <c r="C12" s="119" t="s">
        <v>1208</v>
      </c>
      <c r="D12" s="119"/>
      <c r="E12" s="105"/>
      <c r="F12" s="105"/>
      <c r="G12" s="55"/>
      <c r="H12" s="55"/>
      <c r="I12" s="55"/>
      <c r="J12" s="55"/>
      <c r="K12" s="55"/>
      <c r="L12" s="55"/>
      <c r="M12" s="55"/>
      <c r="N12" s="55"/>
      <c r="O12" s="55"/>
      <c r="P12" s="55"/>
      <c r="Q12" s="55"/>
      <c r="R12" s="55"/>
      <c r="S12" s="55"/>
      <c r="T12" s="55"/>
      <c r="U12" s="55"/>
      <c r="V12" s="55"/>
      <c r="W12" s="55"/>
      <c r="X12" s="55"/>
      <c r="Y12" s="55"/>
      <c r="Z12" s="55"/>
      <c r="AA12" s="57"/>
      <c r="AB12" s="93"/>
    </row>
    <row r="13" spans="1:28" ht="11.25">
      <c r="A13" s="53"/>
      <c r="B13" s="53"/>
      <c r="C13" s="53"/>
      <c r="D13" s="53"/>
      <c r="E13" s="53"/>
      <c r="F13" s="53"/>
      <c r="G13" s="92"/>
      <c r="H13" s="92"/>
      <c r="I13" s="514"/>
      <c r="J13" s="514"/>
      <c r="K13" s="514"/>
      <c r="L13" s="514"/>
      <c r="M13" s="514"/>
      <c r="N13" s="514"/>
      <c r="O13" s="514"/>
      <c r="P13" s="514"/>
      <c r="Q13" s="105"/>
      <c r="R13" s="105"/>
      <c r="S13" s="105"/>
      <c r="T13" s="105"/>
      <c r="U13" s="105"/>
      <c r="V13" s="105"/>
      <c r="W13" s="105"/>
      <c r="X13" s="105"/>
      <c r="Y13" s="105"/>
      <c r="Z13" s="105"/>
      <c r="AA13" s="57"/>
      <c r="AB13" s="93"/>
    </row>
    <row r="14" spans="1:28" ht="12" thickBot="1">
      <c r="A14" s="53"/>
      <c r="B14" s="53"/>
      <c r="C14" s="53"/>
      <c r="D14" s="53"/>
      <c r="E14" s="53"/>
      <c r="F14" s="53"/>
      <c r="G14" s="52"/>
      <c r="H14" s="52"/>
      <c r="I14" s="52"/>
      <c r="J14" s="52"/>
      <c r="K14" s="52"/>
      <c r="L14" s="52"/>
      <c r="M14" s="52"/>
      <c r="N14" s="52"/>
      <c r="O14" s="52"/>
      <c r="P14" s="52"/>
      <c r="Q14" s="52"/>
      <c r="R14" s="52"/>
      <c r="S14" s="52"/>
      <c r="T14" s="52"/>
      <c r="U14" s="52"/>
      <c r="V14" s="52"/>
      <c r="W14" s="52"/>
      <c r="X14" s="52"/>
      <c r="Y14" s="52"/>
      <c r="Z14" s="52"/>
      <c r="AA14" s="58"/>
      <c r="AB14" s="52"/>
    </row>
    <row r="15" spans="1:29" ht="12.75" customHeight="1">
      <c r="A15" s="515" t="s">
        <v>9</v>
      </c>
      <c r="B15" s="521" t="s">
        <v>11</v>
      </c>
      <c r="C15" s="517" t="s">
        <v>0</v>
      </c>
      <c r="D15" s="521" t="s">
        <v>11</v>
      </c>
      <c r="E15" s="517" t="s">
        <v>13</v>
      </c>
      <c r="F15" s="521" t="s">
        <v>11</v>
      </c>
      <c r="G15" s="523" t="s">
        <v>22</v>
      </c>
      <c r="H15" s="521" t="s">
        <v>11</v>
      </c>
      <c r="I15" s="523" t="s">
        <v>23</v>
      </c>
      <c r="J15" s="527" t="s">
        <v>226</v>
      </c>
      <c r="K15" s="527" t="s">
        <v>1419</v>
      </c>
      <c r="L15" s="523" t="s">
        <v>4</v>
      </c>
      <c r="M15" s="523"/>
      <c r="N15" s="523"/>
      <c r="O15" s="525" t="s">
        <v>1412</v>
      </c>
      <c r="P15" s="525" t="s">
        <v>1413</v>
      </c>
      <c r="Q15" s="521" t="s">
        <v>27</v>
      </c>
      <c r="R15" s="529" t="s">
        <v>15</v>
      </c>
      <c r="S15" s="529"/>
      <c r="T15" s="529"/>
      <c r="U15" s="529"/>
      <c r="V15" s="529"/>
      <c r="W15" s="529"/>
      <c r="X15" s="529"/>
      <c r="Y15" s="529"/>
      <c r="Z15" s="529"/>
      <c r="AA15" s="529" t="s">
        <v>1421</v>
      </c>
      <c r="AB15" s="523" t="s">
        <v>3</v>
      </c>
      <c r="AC15" s="523" t="s">
        <v>1416</v>
      </c>
    </row>
    <row r="16" spans="1:29" ht="33.75">
      <c r="A16" s="516"/>
      <c r="B16" s="522"/>
      <c r="C16" s="518"/>
      <c r="D16" s="522"/>
      <c r="E16" s="518"/>
      <c r="F16" s="522"/>
      <c r="G16" s="524"/>
      <c r="H16" s="522"/>
      <c r="I16" s="524"/>
      <c r="J16" s="528"/>
      <c r="K16" s="528"/>
      <c r="L16" s="137" t="s">
        <v>25</v>
      </c>
      <c r="M16" s="137" t="s">
        <v>19</v>
      </c>
      <c r="N16" s="137" t="s">
        <v>20</v>
      </c>
      <c r="O16" s="526"/>
      <c r="P16" s="526"/>
      <c r="Q16" s="522"/>
      <c r="R16" s="362" t="s">
        <v>28</v>
      </c>
      <c r="S16" s="362" t="s">
        <v>8</v>
      </c>
      <c r="T16" s="362" t="s">
        <v>1</v>
      </c>
      <c r="U16" s="362" t="s">
        <v>7</v>
      </c>
      <c r="V16" s="362" t="s">
        <v>29</v>
      </c>
      <c r="W16" s="362" t="s">
        <v>2</v>
      </c>
      <c r="X16" s="362" t="s">
        <v>30</v>
      </c>
      <c r="Y16" s="362" t="s">
        <v>1414</v>
      </c>
      <c r="Z16" s="362" t="s">
        <v>31</v>
      </c>
      <c r="AA16" s="530"/>
      <c r="AB16" s="524"/>
      <c r="AC16" s="524"/>
    </row>
    <row r="17" spans="1:29" ht="233.25" customHeight="1">
      <c r="A17" s="253" t="s">
        <v>149</v>
      </c>
      <c r="B17" s="253">
        <v>4</v>
      </c>
      <c r="C17" s="253"/>
      <c r="D17" s="253"/>
      <c r="E17" s="253" t="s">
        <v>150</v>
      </c>
      <c r="F17" s="253" t="s">
        <v>1452</v>
      </c>
      <c r="G17" s="253" t="s">
        <v>440</v>
      </c>
      <c r="H17" s="253" t="s">
        <v>1454</v>
      </c>
      <c r="I17" s="253" t="s">
        <v>441</v>
      </c>
      <c r="J17" s="253" t="s">
        <v>442</v>
      </c>
      <c r="K17" s="460">
        <f>+'[1]CONSOLIDADO'!$AK$522</f>
        <v>0.004050000000000001</v>
      </c>
      <c r="L17" s="253" t="s">
        <v>732</v>
      </c>
      <c r="M17" s="304">
        <v>0</v>
      </c>
      <c r="N17" s="343">
        <v>0.1</v>
      </c>
      <c r="O17" s="59" t="s">
        <v>733</v>
      </c>
      <c r="P17" s="60" t="s">
        <v>1697</v>
      </c>
      <c r="Q17" s="60"/>
      <c r="R17" s="1">
        <v>615686315</v>
      </c>
      <c r="S17" s="60"/>
      <c r="T17" s="60"/>
      <c r="U17" s="60"/>
      <c r="V17" s="60"/>
      <c r="W17" s="60"/>
      <c r="X17" s="60"/>
      <c r="Y17" s="60"/>
      <c r="Z17" s="60"/>
      <c r="AA17" s="1">
        <v>615686315</v>
      </c>
      <c r="AB17" s="379" t="s">
        <v>1441</v>
      </c>
      <c r="AC17" s="34"/>
    </row>
    <row r="18" spans="1:29" ht="270">
      <c r="A18" s="261"/>
      <c r="B18" s="261"/>
      <c r="C18" s="261"/>
      <c r="D18" s="261"/>
      <c r="E18" s="261"/>
      <c r="F18" s="261"/>
      <c r="G18" s="261"/>
      <c r="H18" s="261"/>
      <c r="I18" s="254"/>
      <c r="J18" s="254"/>
      <c r="K18" s="254"/>
      <c r="L18" s="254"/>
      <c r="M18" s="254"/>
      <c r="N18" s="254"/>
      <c r="O18" s="59" t="s">
        <v>734</v>
      </c>
      <c r="P18" s="60" t="s">
        <v>1697</v>
      </c>
      <c r="Q18" s="60"/>
      <c r="R18" s="60"/>
      <c r="S18" s="60"/>
      <c r="T18" s="60"/>
      <c r="U18" s="60"/>
      <c r="V18" s="60"/>
      <c r="W18" s="60"/>
      <c r="X18" s="60"/>
      <c r="Y18" s="60"/>
      <c r="Z18" s="60"/>
      <c r="AA18" s="1"/>
      <c r="AB18" s="379" t="s">
        <v>1441</v>
      </c>
      <c r="AC18" s="34"/>
    </row>
    <row r="19" spans="1:29" ht="56.25">
      <c r="A19" s="261"/>
      <c r="B19" s="261"/>
      <c r="C19" s="261"/>
      <c r="D19" s="261"/>
      <c r="E19" s="261"/>
      <c r="F19" s="261"/>
      <c r="G19" s="261"/>
      <c r="H19" s="261"/>
      <c r="I19" s="130" t="s">
        <v>443</v>
      </c>
      <c r="J19" s="253" t="s">
        <v>444</v>
      </c>
      <c r="K19" s="460">
        <f>+'[1]CONSOLIDADO'!$AK$525</f>
        <v>0.0037</v>
      </c>
      <c r="L19" s="253" t="s">
        <v>735</v>
      </c>
      <c r="M19" s="304">
        <v>0</v>
      </c>
      <c r="N19" s="342">
        <v>0.35</v>
      </c>
      <c r="O19" s="59" t="s">
        <v>1220</v>
      </c>
      <c r="P19" s="4" t="s">
        <v>1698</v>
      </c>
      <c r="Q19" s="4"/>
      <c r="R19" s="3">
        <v>100000000</v>
      </c>
      <c r="S19" s="4"/>
      <c r="T19" s="4"/>
      <c r="U19" s="4"/>
      <c r="V19" s="4"/>
      <c r="W19" s="4"/>
      <c r="X19" s="4"/>
      <c r="Y19" s="4"/>
      <c r="Z19" s="4"/>
      <c r="AA19" s="3">
        <v>100000000</v>
      </c>
      <c r="AB19" s="396" t="s">
        <v>1441</v>
      </c>
      <c r="AC19" s="34"/>
    </row>
    <row r="20" spans="1:29" ht="409.5">
      <c r="A20" s="261"/>
      <c r="B20" s="261"/>
      <c r="C20" s="261"/>
      <c r="D20" s="261"/>
      <c r="E20" s="261"/>
      <c r="F20" s="261"/>
      <c r="G20" s="261"/>
      <c r="H20" s="261"/>
      <c r="I20" s="130" t="s">
        <v>445</v>
      </c>
      <c r="J20" s="253" t="s">
        <v>446</v>
      </c>
      <c r="K20" s="460">
        <f>+'[1]CONSOLIDADO'!$AK$526</f>
        <v>0.023499999999999997</v>
      </c>
      <c r="L20" s="253" t="s">
        <v>708</v>
      </c>
      <c r="M20" s="304">
        <v>0</v>
      </c>
      <c r="N20" s="304">
        <v>0.37</v>
      </c>
      <c r="O20" s="62" t="s">
        <v>736</v>
      </c>
      <c r="P20" s="4" t="s">
        <v>1699</v>
      </c>
      <c r="Q20" s="4"/>
      <c r="R20" s="1">
        <v>79935696.27</v>
      </c>
      <c r="S20" s="4"/>
      <c r="T20" s="4"/>
      <c r="U20" s="4"/>
      <c r="V20" s="4"/>
      <c r="W20" s="4"/>
      <c r="X20" s="4"/>
      <c r="Y20" s="4"/>
      <c r="Z20" s="4"/>
      <c r="AA20" s="1">
        <v>79935696.27</v>
      </c>
      <c r="AB20" s="379" t="s">
        <v>1441</v>
      </c>
      <c r="AC20" s="34"/>
    </row>
    <row r="21" spans="1:29" ht="33.75">
      <c r="A21" s="261"/>
      <c r="B21" s="261"/>
      <c r="C21" s="261"/>
      <c r="D21" s="261"/>
      <c r="E21" s="261"/>
      <c r="F21" s="261"/>
      <c r="G21" s="261"/>
      <c r="H21" s="261"/>
      <c r="I21" s="130" t="s">
        <v>447</v>
      </c>
      <c r="J21" s="254"/>
      <c r="K21" s="254"/>
      <c r="L21" s="318" t="s">
        <v>1219</v>
      </c>
      <c r="M21" s="130">
        <v>0</v>
      </c>
      <c r="N21" s="130">
        <v>1</v>
      </c>
      <c r="O21" s="62" t="s">
        <v>1221</v>
      </c>
      <c r="P21" s="62" t="s">
        <v>1700</v>
      </c>
      <c r="Q21" s="62"/>
      <c r="R21" s="3">
        <v>311022729.8</v>
      </c>
      <c r="S21" s="62"/>
      <c r="T21" s="62"/>
      <c r="U21" s="62"/>
      <c r="V21" s="62"/>
      <c r="W21" s="62"/>
      <c r="X21" s="62"/>
      <c r="Y21" s="62"/>
      <c r="Z21" s="62"/>
      <c r="AA21" s="3">
        <v>311022729.8</v>
      </c>
      <c r="AB21" s="396" t="s">
        <v>1441</v>
      </c>
      <c r="AC21" s="34"/>
    </row>
    <row r="22" spans="1:29" ht="109.5" customHeight="1">
      <c r="A22" s="261"/>
      <c r="B22" s="261"/>
      <c r="C22" s="261"/>
      <c r="D22" s="261"/>
      <c r="E22" s="261"/>
      <c r="F22" s="261"/>
      <c r="G22" s="261"/>
      <c r="H22" s="261"/>
      <c r="I22" s="136" t="s">
        <v>448</v>
      </c>
      <c r="J22" s="47" t="s">
        <v>449</v>
      </c>
      <c r="K22" s="465">
        <f>+'[1]CONSOLIDADO'!$AK$529</f>
        <v>0.016050000000000002</v>
      </c>
      <c r="L22" s="126" t="s">
        <v>737</v>
      </c>
      <c r="M22" s="47">
        <v>0.5</v>
      </c>
      <c r="N22" s="130">
        <v>0</v>
      </c>
      <c r="O22" s="32" t="s">
        <v>1222</v>
      </c>
      <c r="P22" s="9" t="s">
        <v>1701</v>
      </c>
      <c r="Q22" s="9"/>
      <c r="R22" s="1">
        <v>250000000</v>
      </c>
      <c r="S22" s="9"/>
      <c r="T22" s="9"/>
      <c r="U22" s="9"/>
      <c r="V22" s="9"/>
      <c r="W22" s="9"/>
      <c r="X22" s="9"/>
      <c r="Y22" s="9"/>
      <c r="Z22" s="9"/>
      <c r="AA22" s="1">
        <v>250000000</v>
      </c>
      <c r="AB22" s="397" t="s">
        <v>1441</v>
      </c>
      <c r="AC22" s="34"/>
    </row>
    <row r="23" spans="1:29" ht="168.75">
      <c r="A23" s="261"/>
      <c r="B23" s="261"/>
      <c r="C23" s="261"/>
      <c r="D23" s="261"/>
      <c r="E23" s="261"/>
      <c r="F23" s="261"/>
      <c r="G23" s="261"/>
      <c r="H23" s="261"/>
      <c r="I23" s="136" t="s">
        <v>450</v>
      </c>
      <c r="J23" s="47" t="s">
        <v>451</v>
      </c>
      <c r="K23" s="465">
        <f>+'[1]CONSOLIDADO'!$AK$530</f>
        <v>0.01205</v>
      </c>
      <c r="L23" s="126" t="s">
        <v>738</v>
      </c>
      <c r="M23" s="47">
        <v>1</v>
      </c>
      <c r="N23" s="47">
        <v>0</v>
      </c>
      <c r="O23" s="9" t="s">
        <v>739</v>
      </c>
      <c r="P23" s="9" t="s">
        <v>866</v>
      </c>
      <c r="Q23" s="9"/>
      <c r="R23" s="1">
        <v>80000000</v>
      </c>
      <c r="S23" s="9"/>
      <c r="T23" s="9"/>
      <c r="U23" s="9"/>
      <c r="V23" s="9"/>
      <c r="W23" s="9"/>
      <c r="X23" s="9"/>
      <c r="Y23" s="9"/>
      <c r="Z23" s="9"/>
      <c r="AA23" s="1">
        <v>80000000</v>
      </c>
      <c r="AB23" s="397" t="s">
        <v>1441</v>
      </c>
      <c r="AC23" s="34"/>
    </row>
    <row r="24" spans="1:29" ht="109.5" customHeight="1">
      <c r="A24" s="254"/>
      <c r="B24" s="254"/>
      <c r="C24" s="254"/>
      <c r="D24" s="254"/>
      <c r="E24" s="254"/>
      <c r="F24" s="254"/>
      <c r="G24" s="254"/>
      <c r="H24" s="261"/>
      <c r="I24" s="136" t="s">
        <v>452</v>
      </c>
      <c r="J24" s="47" t="s">
        <v>453</v>
      </c>
      <c r="K24" s="465">
        <f>+'[1]CONSOLIDADO'!$AK$531</f>
        <v>0.022400000000000003</v>
      </c>
      <c r="L24" s="126" t="s">
        <v>740</v>
      </c>
      <c r="M24" s="47">
        <v>21</v>
      </c>
      <c r="N24" s="47">
        <v>25</v>
      </c>
      <c r="O24" s="9" t="s">
        <v>741</v>
      </c>
      <c r="P24" s="9" t="s">
        <v>1702</v>
      </c>
      <c r="Q24" s="9"/>
      <c r="R24" s="1">
        <v>448494360.2725003</v>
      </c>
      <c r="S24" s="9"/>
      <c r="T24" s="9"/>
      <c r="U24" s="9"/>
      <c r="V24" s="9"/>
      <c r="W24" s="9"/>
      <c r="X24" s="9"/>
      <c r="Y24" s="9"/>
      <c r="Z24" s="9"/>
      <c r="AA24" s="1">
        <v>448494360.2725003</v>
      </c>
      <c r="AB24" s="397" t="s">
        <v>1441</v>
      </c>
      <c r="AC24" s="34"/>
    </row>
    <row r="25" spans="1:29" ht="22.5">
      <c r="A25" s="64" t="s">
        <v>37</v>
      </c>
      <c r="B25" s="64"/>
      <c r="C25" s="64"/>
      <c r="D25" s="64"/>
      <c r="E25" s="64"/>
      <c r="F25" s="312"/>
      <c r="G25" s="121"/>
      <c r="H25" s="121"/>
      <c r="I25" s="96"/>
      <c r="J25" s="68"/>
      <c r="K25" s="68"/>
      <c r="L25" s="68"/>
      <c r="M25" s="68"/>
      <c r="N25" s="69"/>
      <c r="O25" s="69"/>
      <c r="P25" s="69"/>
      <c r="Q25" s="69"/>
      <c r="R25" s="69"/>
      <c r="S25" s="69"/>
      <c r="T25" s="69"/>
      <c r="U25" s="69"/>
      <c r="V25" s="69"/>
      <c r="W25" s="69"/>
      <c r="X25" s="69"/>
      <c r="Y25" s="69"/>
      <c r="Z25" s="69"/>
      <c r="AA25" s="65">
        <f>SUM(AA17:AA24)</f>
        <v>1885139101.3425002</v>
      </c>
      <c r="AB25" s="97"/>
      <c r="AC25" s="97"/>
    </row>
    <row r="26" spans="1:29" ht="11.25">
      <c r="A26" s="213" t="s">
        <v>178</v>
      </c>
      <c r="B26" s="213"/>
      <c r="C26" s="206"/>
      <c r="D26" s="206"/>
      <c r="E26" s="206"/>
      <c r="F26" s="206"/>
      <c r="G26" s="216"/>
      <c r="H26" s="216"/>
      <c r="I26" s="210"/>
      <c r="J26" s="210"/>
      <c r="K26" s="210"/>
      <c r="L26" s="215"/>
      <c r="M26" s="210"/>
      <c r="N26" s="210"/>
      <c r="O26" s="210"/>
      <c r="P26" s="210"/>
      <c r="Q26" s="210"/>
      <c r="R26" s="210"/>
      <c r="S26" s="210"/>
      <c r="T26" s="210"/>
      <c r="U26" s="210"/>
      <c r="V26" s="210"/>
      <c r="W26" s="210"/>
      <c r="X26" s="210"/>
      <c r="Y26" s="210"/>
      <c r="Z26" s="210"/>
      <c r="AA26" s="217">
        <f>+AA25</f>
        <v>1885139101.3425002</v>
      </c>
      <c r="AB26" s="381"/>
      <c r="AC26" s="381"/>
    </row>
  </sheetData>
  <sheetProtection/>
  <mergeCells count="26">
    <mergeCell ref="AC15:AC16"/>
    <mergeCell ref="B15:B16"/>
    <mergeCell ref="D15:D16"/>
    <mergeCell ref="F15:F16"/>
    <mergeCell ref="H15:H16"/>
    <mergeCell ref="Q15:Q16"/>
    <mergeCell ref="R15:Z15"/>
    <mergeCell ref="AA15:AA16"/>
    <mergeCell ref="I15:I16"/>
    <mergeCell ref="J15:J16"/>
    <mergeCell ref="AB15:AB16"/>
    <mergeCell ref="O15:O16"/>
    <mergeCell ref="P15:P16"/>
    <mergeCell ref="A1:AB1"/>
    <mergeCell ref="A2:AB2"/>
    <mergeCell ref="A3:AB3"/>
    <mergeCell ref="A4:AB4"/>
    <mergeCell ref="A5:AB5"/>
    <mergeCell ref="L15:N15"/>
    <mergeCell ref="K15:K16"/>
    <mergeCell ref="I11:J11"/>
    <mergeCell ref="I13:P13"/>
    <mergeCell ref="A15:A16"/>
    <mergeCell ref="C15:C16"/>
    <mergeCell ref="E15:E16"/>
    <mergeCell ref="G15:G1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64"/>
  <sheetViews>
    <sheetView zoomScale="30" zoomScaleNormal="30" zoomScalePageLayoutView="0" workbookViewId="0" topLeftCell="A14">
      <pane ySplit="3" topLeftCell="A50" activePane="bottomLeft" state="frozen"/>
      <selection pane="topLeft" activeCell="H14" sqref="H14"/>
      <selection pane="bottomLeft" activeCell="Y65" sqref="Y65"/>
    </sheetView>
  </sheetViews>
  <sheetFormatPr defaultColWidth="11.421875" defaultRowHeight="12.75"/>
  <cols>
    <col min="1" max="2" width="15.8515625" style="109" customWidth="1"/>
    <col min="3" max="4" width="17.140625" style="109" customWidth="1"/>
    <col min="5" max="6" width="15.140625" style="109" customWidth="1"/>
    <col min="7" max="8" width="15.28125" style="120" customWidth="1"/>
    <col min="9" max="9" width="18.28125" style="120" customWidth="1"/>
    <col min="10" max="11" width="25.140625" style="120" customWidth="1"/>
    <col min="12" max="12" width="17.7109375" style="109" customWidth="1"/>
    <col min="13" max="14" width="11.421875" style="109" customWidth="1"/>
    <col min="15" max="15" width="27.57421875" style="120" customWidth="1"/>
    <col min="16" max="26" width="15.00390625" style="109" customWidth="1"/>
    <col min="27" max="27" width="17.57421875" style="109" customWidth="1"/>
    <col min="28" max="28" width="16.7109375" style="120" customWidth="1"/>
    <col min="29" max="29" width="15.421875" style="109" customWidth="1"/>
    <col min="30" max="16384" width="11.421875" style="109" customWidth="1"/>
  </cols>
  <sheetData>
    <row r="1" spans="1:28" ht="11.25">
      <c r="A1" s="519" t="s">
        <v>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row>
    <row r="2" spans="1:28" ht="11.25">
      <c r="A2" s="519" t="s">
        <v>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row>
    <row r="3" spans="1:28" ht="11.25">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1:28" ht="11.25">
      <c r="A4" s="519" t="s">
        <v>161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row>
    <row r="5" spans="1:28" ht="11.25">
      <c r="A5" s="519" t="s">
        <v>162</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row>
    <row r="6" spans="1:28" ht="11.25">
      <c r="A6" s="53"/>
      <c r="B6" s="53"/>
      <c r="C6" s="53"/>
      <c r="D6" s="53"/>
      <c r="E6" s="53"/>
      <c r="F6" s="53"/>
      <c r="G6" s="54"/>
      <c r="H6" s="54"/>
      <c r="I6" s="54"/>
      <c r="J6" s="54"/>
      <c r="K6" s="54"/>
      <c r="L6" s="54"/>
      <c r="M6" s="54"/>
      <c r="N6" s="54"/>
      <c r="O6" s="54"/>
      <c r="P6" s="54"/>
      <c r="Q6" s="54"/>
      <c r="R6" s="54"/>
      <c r="S6" s="54"/>
      <c r="T6" s="54"/>
      <c r="U6" s="54"/>
      <c r="V6" s="54"/>
      <c r="W6" s="54"/>
      <c r="X6" s="54"/>
      <c r="Y6" s="54"/>
      <c r="Z6" s="54"/>
      <c r="AA6" s="54"/>
      <c r="AB6" s="54"/>
    </row>
    <row r="7" spans="1:29" ht="11.25">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row>
    <row r="8" spans="1:29" ht="11.25">
      <c r="A8" s="399"/>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row>
    <row r="9" spans="1:28" ht="11.25">
      <c r="A9" s="53"/>
      <c r="B9" s="53"/>
      <c r="C9" s="53"/>
      <c r="D9" s="53"/>
      <c r="E9" s="53"/>
      <c r="F9" s="53"/>
      <c r="G9" s="54"/>
      <c r="H9" s="54"/>
      <c r="I9" s="54"/>
      <c r="J9" s="54"/>
      <c r="K9" s="54"/>
      <c r="L9" s="54"/>
      <c r="M9" s="54"/>
      <c r="N9" s="54"/>
      <c r="O9" s="54"/>
      <c r="P9" s="54"/>
      <c r="Q9" s="54"/>
      <c r="R9" s="54"/>
      <c r="S9" s="54"/>
      <c r="T9" s="54"/>
      <c r="U9" s="54"/>
      <c r="V9" s="54"/>
      <c r="W9" s="54"/>
      <c r="X9" s="54"/>
      <c r="Y9" s="54"/>
      <c r="Z9" s="54"/>
      <c r="AA9" s="54"/>
      <c r="AB9" s="54"/>
    </row>
    <row r="10" spans="1:28" ht="11.25">
      <c r="A10" s="53"/>
      <c r="B10" s="53"/>
      <c r="C10" s="53"/>
      <c r="D10" s="53"/>
      <c r="E10" s="53"/>
      <c r="F10" s="53"/>
      <c r="G10" s="54"/>
      <c r="H10" s="54"/>
      <c r="I10" s="54"/>
      <c r="J10" s="54"/>
      <c r="K10" s="54"/>
      <c r="L10" s="54"/>
      <c r="M10" s="54"/>
      <c r="N10" s="54"/>
      <c r="O10" s="54"/>
      <c r="P10" s="54"/>
      <c r="Q10" s="54"/>
      <c r="R10" s="54"/>
      <c r="S10" s="54"/>
      <c r="T10" s="54"/>
      <c r="U10" s="54"/>
      <c r="V10" s="54"/>
      <c r="W10" s="54"/>
      <c r="X10" s="54"/>
      <c r="Y10" s="54"/>
      <c r="Z10" s="54"/>
      <c r="AA10" s="54"/>
      <c r="AB10" s="54"/>
    </row>
    <row r="11" spans="1:28" ht="11.25">
      <c r="A11" s="53"/>
      <c r="B11" s="53"/>
      <c r="C11" s="53"/>
      <c r="D11" s="53"/>
      <c r="E11" s="53"/>
      <c r="F11" s="53"/>
      <c r="G11" s="92"/>
      <c r="H11" s="92"/>
      <c r="I11" s="514"/>
      <c r="J11" s="514"/>
      <c r="K11" s="105"/>
      <c r="L11" s="55"/>
      <c r="M11" s="55"/>
      <c r="N11" s="55"/>
      <c r="O11" s="92"/>
      <c r="P11" s="55"/>
      <c r="Q11" s="55"/>
      <c r="R11" s="55"/>
      <c r="S11" s="55"/>
      <c r="T11" s="55"/>
      <c r="U11" s="55"/>
      <c r="V11" s="55"/>
      <c r="W11" s="55"/>
      <c r="X11" s="55"/>
      <c r="Y11" s="55"/>
      <c r="Z11" s="55"/>
      <c r="AA11" s="57"/>
      <c r="AB11" s="93"/>
    </row>
    <row r="12" spans="1:28" ht="12.75" customHeight="1">
      <c r="A12" s="55" t="s">
        <v>21</v>
      </c>
      <c r="B12" s="436" t="s">
        <v>1428</v>
      </c>
      <c r="C12" s="119"/>
      <c r="D12" s="119"/>
      <c r="E12" s="105"/>
      <c r="F12" s="105"/>
      <c r="G12" s="55"/>
      <c r="H12" s="55"/>
      <c r="I12" s="55"/>
      <c r="J12" s="55"/>
      <c r="K12" s="55"/>
      <c r="L12" s="55"/>
      <c r="M12" s="55"/>
      <c r="N12" s="55"/>
      <c r="O12" s="55"/>
      <c r="P12" s="55"/>
      <c r="Q12" s="55"/>
      <c r="R12" s="55"/>
      <c r="S12" s="55"/>
      <c r="T12" s="55"/>
      <c r="U12" s="55"/>
      <c r="V12" s="55"/>
      <c r="W12" s="55"/>
      <c r="X12" s="55"/>
      <c r="Y12" s="55"/>
      <c r="Z12" s="55"/>
      <c r="AA12" s="57"/>
      <c r="AB12" s="93"/>
    </row>
    <row r="13" spans="1:28" ht="11.25">
      <c r="A13" s="53"/>
      <c r="B13" s="53"/>
      <c r="C13" s="53"/>
      <c r="D13" s="53"/>
      <c r="E13" s="53"/>
      <c r="F13" s="53"/>
      <c r="G13" s="92"/>
      <c r="H13" s="92"/>
      <c r="I13" s="514"/>
      <c r="J13" s="514"/>
      <c r="K13" s="514"/>
      <c r="L13" s="514"/>
      <c r="M13" s="514"/>
      <c r="N13" s="514"/>
      <c r="O13" s="514"/>
      <c r="P13" s="514"/>
      <c r="Q13" s="105"/>
      <c r="R13" s="105"/>
      <c r="S13" s="105"/>
      <c r="T13" s="105"/>
      <c r="U13" s="105"/>
      <c r="V13" s="105"/>
      <c r="W13" s="105"/>
      <c r="X13" s="105"/>
      <c r="Y13" s="105"/>
      <c r="Z13" s="105"/>
      <c r="AA13" s="57"/>
      <c r="AB13" s="93"/>
    </row>
    <row r="14" spans="1:28" ht="12" thickBot="1">
      <c r="A14" s="53"/>
      <c r="B14" s="53"/>
      <c r="C14" s="53"/>
      <c r="D14" s="53"/>
      <c r="E14" s="53"/>
      <c r="F14" s="53"/>
      <c r="G14" s="52"/>
      <c r="H14" s="52"/>
      <c r="I14" s="52"/>
      <c r="J14" s="52"/>
      <c r="K14" s="52"/>
      <c r="L14" s="52"/>
      <c r="M14" s="52"/>
      <c r="N14" s="52"/>
      <c r="O14" s="52"/>
      <c r="P14" s="52"/>
      <c r="Q14" s="52"/>
      <c r="R14" s="52"/>
      <c r="S14" s="52"/>
      <c r="T14" s="52"/>
      <c r="U14" s="52"/>
      <c r="V14" s="52"/>
      <c r="W14" s="52"/>
      <c r="X14" s="52"/>
      <c r="Y14" s="52"/>
      <c r="Z14" s="52"/>
      <c r="AA14" s="58"/>
      <c r="AB14" s="52"/>
    </row>
    <row r="15" spans="1:29" ht="12.75" customHeight="1">
      <c r="A15" s="515" t="s">
        <v>9</v>
      </c>
      <c r="B15" s="521" t="s">
        <v>11</v>
      </c>
      <c r="C15" s="517" t="s">
        <v>0</v>
      </c>
      <c r="D15" s="521" t="s">
        <v>11</v>
      </c>
      <c r="E15" s="517" t="s">
        <v>13</v>
      </c>
      <c r="F15" s="521" t="s">
        <v>11</v>
      </c>
      <c r="G15" s="536" t="s">
        <v>22</v>
      </c>
      <c r="H15" s="521" t="s">
        <v>11</v>
      </c>
      <c r="I15" s="523" t="s">
        <v>1009</v>
      </c>
      <c r="J15" s="527" t="s">
        <v>1041</v>
      </c>
      <c r="K15" s="527" t="s">
        <v>1419</v>
      </c>
      <c r="L15" s="523" t="s">
        <v>4</v>
      </c>
      <c r="M15" s="523"/>
      <c r="N15" s="523"/>
      <c r="O15" s="525" t="s">
        <v>1412</v>
      </c>
      <c r="P15" s="525" t="s">
        <v>1413</v>
      </c>
      <c r="Q15" s="521" t="s">
        <v>27</v>
      </c>
      <c r="R15" s="529" t="s">
        <v>15</v>
      </c>
      <c r="S15" s="529"/>
      <c r="T15" s="529"/>
      <c r="U15" s="529"/>
      <c r="V15" s="529"/>
      <c r="W15" s="529"/>
      <c r="X15" s="529"/>
      <c r="Y15" s="529"/>
      <c r="Z15" s="529"/>
      <c r="AA15" s="529" t="s">
        <v>1422</v>
      </c>
      <c r="AB15" s="523" t="s">
        <v>3</v>
      </c>
      <c r="AC15" s="523" t="s">
        <v>1416</v>
      </c>
    </row>
    <row r="16" spans="1:29" ht="56.25">
      <c r="A16" s="516"/>
      <c r="B16" s="522"/>
      <c r="C16" s="518"/>
      <c r="D16" s="522"/>
      <c r="E16" s="518"/>
      <c r="F16" s="522"/>
      <c r="G16" s="526"/>
      <c r="H16" s="522"/>
      <c r="I16" s="524"/>
      <c r="J16" s="528"/>
      <c r="K16" s="528"/>
      <c r="L16" s="137" t="s">
        <v>25</v>
      </c>
      <c r="M16" s="137" t="s">
        <v>19</v>
      </c>
      <c r="N16" s="137" t="s">
        <v>20</v>
      </c>
      <c r="O16" s="526"/>
      <c r="P16" s="526"/>
      <c r="Q16" s="522"/>
      <c r="R16" s="362" t="s">
        <v>28</v>
      </c>
      <c r="S16" s="362" t="s">
        <v>8</v>
      </c>
      <c r="T16" s="362" t="s">
        <v>1</v>
      </c>
      <c r="U16" s="362" t="s">
        <v>7</v>
      </c>
      <c r="V16" s="362" t="s">
        <v>29</v>
      </c>
      <c r="W16" s="362" t="s">
        <v>2</v>
      </c>
      <c r="X16" s="362" t="s">
        <v>30</v>
      </c>
      <c r="Y16" s="362" t="s">
        <v>1414</v>
      </c>
      <c r="Z16" s="362" t="s">
        <v>31</v>
      </c>
      <c r="AA16" s="530"/>
      <c r="AB16" s="524"/>
      <c r="AC16" s="524"/>
    </row>
    <row r="17" spans="1:29" ht="90">
      <c r="A17" s="200" t="s">
        <v>179</v>
      </c>
      <c r="B17" s="200">
        <v>2</v>
      </c>
      <c r="C17" s="200"/>
      <c r="D17" s="200"/>
      <c r="E17" s="200" t="s">
        <v>111</v>
      </c>
      <c r="F17" s="200" t="s">
        <v>1466</v>
      </c>
      <c r="G17" s="200" t="s">
        <v>119</v>
      </c>
      <c r="H17" s="200" t="s">
        <v>1497</v>
      </c>
      <c r="I17" s="130" t="s">
        <v>454</v>
      </c>
      <c r="J17" s="4" t="s">
        <v>455</v>
      </c>
      <c r="K17" s="451">
        <f>+'[1]CONSOLIDADO'!$AK$393</f>
        <v>0.0034000000000000002</v>
      </c>
      <c r="L17" s="4" t="s">
        <v>743</v>
      </c>
      <c r="M17" s="17">
        <v>0</v>
      </c>
      <c r="N17" s="14">
        <v>7</v>
      </c>
      <c r="O17" s="59" t="s">
        <v>742</v>
      </c>
      <c r="P17" s="59" t="s">
        <v>1546</v>
      </c>
      <c r="Q17" s="59"/>
      <c r="R17" s="1">
        <v>200000000</v>
      </c>
      <c r="S17" s="59"/>
      <c r="T17" s="59"/>
      <c r="U17" s="59"/>
      <c r="V17" s="59"/>
      <c r="W17" s="59"/>
      <c r="X17" s="59"/>
      <c r="Y17" s="59"/>
      <c r="Z17" s="59"/>
      <c r="AA17" s="1">
        <v>200000000</v>
      </c>
      <c r="AB17" s="379" t="s">
        <v>1442</v>
      </c>
      <c r="AC17" s="386"/>
    </row>
    <row r="18" spans="1:29" ht="78.75">
      <c r="A18" s="201"/>
      <c r="B18" s="201"/>
      <c r="C18" s="201"/>
      <c r="D18" s="201"/>
      <c r="E18" s="201"/>
      <c r="F18" s="201"/>
      <c r="G18" s="201"/>
      <c r="H18" s="201"/>
      <c r="I18" s="130" t="s">
        <v>456</v>
      </c>
      <c r="J18" s="130" t="s">
        <v>457</v>
      </c>
      <c r="K18" s="451">
        <f>+'[1]CONSOLIDADO'!$AK$399</f>
        <v>0.0058000000000000005</v>
      </c>
      <c r="L18" s="4" t="s">
        <v>743</v>
      </c>
      <c r="M18" s="17">
        <v>0</v>
      </c>
      <c r="N18" s="282">
        <v>7</v>
      </c>
      <c r="O18" s="59" t="s">
        <v>742</v>
      </c>
      <c r="P18" s="59" t="s">
        <v>1546</v>
      </c>
      <c r="Q18" s="59"/>
      <c r="R18" s="3">
        <v>199999999.69</v>
      </c>
      <c r="S18" s="59"/>
      <c r="T18" s="59"/>
      <c r="U18" s="59"/>
      <c r="V18" s="59"/>
      <c r="W18" s="59"/>
      <c r="X18" s="59"/>
      <c r="Y18" s="59"/>
      <c r="Z18" s="59"/>
      <c r="AA18" s="3">
        <v>199999999.69</v>
      </c>
      <c r="AB18" s="379" t="s">
        <v>1442</v>
      </c>
      <c r="AC18" s="386"/>
    </row>
    <row r="19" spans="1:29" ht="22.5">
      <c r="A19" s="64" t="s">
        <v>37</v>
      </c>
      <c r="B19" s="64"/>
      <c r="C19" s="63"/>
      <c r="D19" s="63"/>
      <c r="E19" s="63"/>
      <c r="F19" s="63"/>
      <c r="G19" s="75"/>
      <c r="H19" s="75"/>
      <c r="I19" s="95"/>
      <c r="J19" s="75"/>
      <c r="K19" s="75"/>
      <c r="L19" s="75"/>
      <c r="M19" s="75"/>
      <c r="N19" s="75"/>
      <c r="O19" s="75"/>
      <c r="P19" s="75"/>
      <c r="Q19" s="75"/>
      <c r="R19" s="75"/>
      <c r="S19" s="75"/>
      <c r="T19" s="75"/>
      <c r="U19" s="75"/>
      <c r="V19" s="75"/>
      <c r="W19" s="75"/>
      <c r="X19" s="75"/>
      <c r="Y19" s="75"/>
      <c r="Z19" s="75"/>
      <c r="AA19" s="76">
        <f>SUM(AA17:AA18)</f>
        <v>399999999.69</v>
      </c>
      <c r="AB19" s="380"/>
      <c r="AC19" s="380"/>
    </row>
    <row r="20" spans="1:29" ht="11.25">
      <c r="A20" s="213" t="s">
        <v>178</v>
      </c>
      <c r="B20" s="213"/>
      <c r="C20" s="206"/>
      <c r="D20" s="206"/>
      <c r="E20" s="206"/>
      <c r="F20" s="311"/>
      <c r="G20" s="208"/>
      <c r="H20" s="208"/>
      <c r="I20" s="209"/>
      <c r="J20" s="209"/>
      <c r="K20" s="209"/>
      <c r="L20" s="207"/>
      <c r="M20" s="209"/>
      <c r="N20" s="209"/>
      <c r="O20" s="210"/>
      <c r="P20" s="210"/>
      <c r="Q20" s="210"/>
      <c r="R20" s="210"/>
      <c r="S20" s="210"/>
      <c r="T20" s="210"/>
      <c r="U20" s="210"/>
      <c r="V20" s="210"/>
      <c r="W20" s="210"/>
      <c r="X20" s="210"/>
      <c r="Y20" s="210"/>
      <c r="Z20" s="210"/>
      <c r="AA20" s="211">
        <f>+AA19</f>
        <v>399999999.69</v>
      </c>
      <c r="AB20" s="381"/>
      <c r="AC20" s="381"/>
    </row>
    <row r="21" spans="1:29" ht="90">
      <c r="A21" s="198" t="s">
        <v>121</v>
      </c>
      <c r="B21" s="387">
        <v>3</v>
      </c>
      <c r="C21" s="126"/>
      <c r="D21" s="126"/>
      <c r="E21" s="126" t="s">
        <v>122</v>
      </c>
      <c r="F21" s="126" t="s">
        <v>1470</v>
      </c>
      <c r="G21" s="126" t="s">
        <v>198</v>
      </c>
      <c r="H21" s="126" t="s">
        <v>1508</v>
      </c>
      <c r="I21" s="148" t="s">
        <v>458</v>
      </c>
      <c r="J21" s="170" t="s">
        <v>459</v>
      </c>
      <c r="K21" s="456">
        <f>+'[1]CONSOLIDADO'!$AK$425</f>
        <v>0.0003533333333333333</v>
      </c>
      <c r="L21" s="170" t="s">
        <v>752</v>
      </c>
      <c r="M21" s="17">
        <v>0</v>
      </c>
      <c r="N21" s="14">
        <v>50</v>
      </c>
      <c r="O21" s="77" t="s">
        <v>753</v>
      </c>
      <c r="P21" s="59" t="s">
        <v>1546</v>
      </c>
      <c r="Q21" s="51"/>
      <c r="R21" s="498">
        <v>171947975.83</v>
      </c>
      <c r="S21" s="498"/>
      <c r="T21" s="51"/>
      <c r="U21" s="301">
        <v>184062000</v>
      </c>
      <c r="V21" s="51"/>
      <c r="W21" s="51"/>
      <c r="X21" s="51"/>
      <c r="Y21" s="51"/>
      <c r="Z21" s="51"/>
      <c r="AA21" s="18">
        <v>356009975.83</v>
      </c>
      <c r="AB21" s="393" t="s">
        <v>1443</v>
      </c>
      <c r="AC21" s="386"/>
    </row>
    <row r="22" spans="1:29" ht="146.25">
      <c r="A22" s="199"/>
      <c r="B22" s="218"/>
      <c r="C22" s="178"/>
      <c r="D22" s="178"/>
      <c r="E22" s="178"/>
      <c r="F22" s="178"/>
      <c r="G22" s="178"/>
      <c r="H22" s="178"/>
      <c r="I22" s="250" t="s">
        <v>460</v>
      </c>
      <c r="J22" s="201" t="s">
        <v>461</v>
      </c>
      <c r="K22" s="456">
        <f>+'[1]CONSOLIDADO'!$AK$426</f>
        <v>0.000905</v>
      </c>
      <c r="L22" s="170" t="s">
        <v>754</v>
      </c>
      <c r="M22" s="17">
        <v>0</v>
      </c>
      <c r="N22" s="14">
        <v>1</v>
      </c>
      <c r="O22" s="9" t="s">
        <v>755</v>
      </c>
      <c r="P22" s="9" t="s">
        <v>1673</v>
      </c>
      <c r="Q22" s="9"/>
      <c r="R22" s="301">
        <v>100000000</v>
      </c>
      <c r="S22" s="9"/>
      <c r="T22" s="9"/>
      <c r="U22" s="301">
        <v>100000000</v>
      </c>
      <c r="V22" s="9"/>
      <c r="W22" s="9"/>
      <c r="X22" s="9"/>
      <c r="Y22" s="9"/>
      <c r="Z22" s="9"/>
      <c r="AA22" s="18">
        <v>200000000</v>
      </c>
      <c r="AB22" s="393" t="s">
        <v>1443</v>
      </c>
      <c r="AC22" s="386"/>
    </row>
    <row r="23" spans="1:29" ht="67.5">
      <c r="A23" s="199"/>
      <c r="B23" s="218"/>
      <c r="C23" s="178"/>
      <c r="D23" s="178"/>
      <c r="E23" s="178"/>
      <c r="F23" s="178"/>
      <c r="G23" s="298" t="s">
        <v>462</v>
      </c>
      <c r="H23" s="298" t="s">
        <v>1509</v>
      </c>
      <c r="I23" s="148" t="s">
        <v>463</v>
      </c>
      <c r="J23" s="253" t="s">
        <v>464</v>
      </c>
      <c r="K23" s="460">
        <f>+'[1]CONSOLIDADO'!$AK$444</f>
        <v>0.035333333333333335</v>
      </c>
      <c r="L23" s="170" t="s">
        <v>756</v>
      </c>
      <c r="M23" s="17">
        <v>86998</v>
      </c>
      <c r="N23" s="14">
        <v>3</v>
      </c>
      <c r="O23" s="9" t="s">
        <v>757</v>
      </c>
      <c r="P23" s="9" t="s">
        <v>1546</v>
      </c>
      <c r="Q23" s="9"/>
      <c r="R23" s="9"/>
      <c r="S23" s="9"/>
      <c r="T23" s="9"/>
      <c r="U23" s="301">
        <v>180000000</v>
      </c>
      <c r="V23" s="9"/>
      <c r="W23" s="9"/>
      <c r="X23" s="9"/>
      <c r="Y23" s="9"/>
      <c r="Z23" s="9"/>
      <c r="AA23" s="18">
        <v>180000000</v>
      </c>
      <c r="AB23" s="393" t="s">
        <v>1444</v>
      </c>
      <c r="AC23" s="386"/>
    </row>
    <row r="24" spans="1:29" ht="78.75">
      <c r="A24" s="199"/>
      <c r="B24" s="218"/>
      <c r="C24" s="178"/>
      <c r="D24" s="178"/>
      <c r="E24" s="178"/>
      <c r="F24" s="178"/>
      <c r="G24" s="177"/>
      <c r="H24" s="177"/>
      <c r="I24" s="250" t="s">
        <v>465</v>
      </c>
      <c r="J24" s="261"/>
      <c r="K24" s="261"/>
      <c r="L24" s="170" t="s">
        <v>756</v>
      </c>
      <c r="M24" s="17">
        <v>86998</v>
      </c>
      <c r="N24" s="14">
        <v>5556</v>
      </c>
      <c r="O24" s="9" t="s">
        <v>758</v>
      </c>
      <c r="P24" s="9" t="s">
        <v>1546</v>
      </c>
      <c r="Q24" s="9"/>
      <c r="R24" s="9"/>
      <c r="S24" s="9"/>
      <c r="T24" s="9"/>
      <c r="U24" s="301">
        <v>2000000000</v>
      </c>
      <c r="V24" s="9"/>
      <c r="W24" s="9"/>
      <c r="X24" s="9"/>
      <c r="Y24" s="9"/>
      <c r="Z24" s="9"/>
      <c r="AA24" s="18">
        <v>2000000000</v>
      </c>
      <c r="AB24" s="393" t="s">
        <v>1444</v>
      </c>
      <c r="AC24" s="386"/>
    </row>
    <row r="25" spans="1:29" ht="78.75">
      <c r="A25" s="199"/>
      <c r="B25" s="218"/>
      <c r="C25" s="178"/>
      <c r="D25" s="178"/>
      <c r="E25" s="178"/>
      <c r="F25" s="178"/>
      <c r="G25" s="177"/>
      <c r="H25" s="177"/>
      <c r="I25" s="148" t="s">
        <v>1002</v>
      </c>
      <c r="J25" s="254"/>
      <c r="K25" s="254"/>
      <c r="L25" s="170" t="s">
        <v>756</v>
      </c>
      <c r="M25" s="17">
        <v>86998</v>
      </c>
      <c r="N25" s="14">
        <v>5556</v>
      </c>
      <c r="O25" s="9" t="s">
        <v>1105</v>
      </c>
      <c r="P25" s="9" t="s">
        <v>1546</v>
      </c>
      <c r="Q25" s="47"/>
      <c r="R25" s="47"/>
      <c r="S25" s="47"/>
      <c r="T25" s="47"/>
      <c r="U25" s="203">
        <v>1081430000</v>
      </c>
      <c r="V25" s="47"/>
      <c r="W25" s="47"/>
      <c r="X25" s="47"/>
      <c r="Y25" s="47"/>
      <c r="Z25" s="47"/>
      <c r="AA25" s="203">
        <v>1081430000</v>
      </c>
      <c r="AB25" s="393" t="s">
        <v>1444</v>
      </c>
      <c r="AC25" s="386"/>
    </row>
    <row r="26" spans="1:29" ht="45" customHeight="1">
      <c r="A26" s="199"/>
      <c r="B26" s="218"/>
      <c r="C26" s="178"/>
      <c r="D26" s="178"/>
      <c r="E26" s="178"/>
      <c r="F26" s="178"/>
      <c r="G26" s="177"/>
      <c r="H26" s="177"/>
      <c r="I26" s="248" t="s">
        <v>466</v>
      </c>
      <c r="J26" s="253" t="s">
        <v>467</v>
      </c>
      <c r="K26" s="461">
        <f>+'[1]CONSOLIDADO'!$AK$449</f>
        <v>0.011666666666666665</v>
      </c>
      <c r="L26" s="253" t="s">
        <v>759</v>
      </c>
      <c r="M26" s="278">
        <v>8</v>
      </c>
      <c r="N26" s="278">
        <v>20</v>
      </c>
      <c r="O26" s="9" t="s">
        <v>760</v>
      </c>
      <c r="P26" s="9" t="s">
        <v>1546</v>
      </c>
      <c r="Q26" s="47"/>
      <c r="R26" s="47"/>
      <c r="S26" s="47"/>
      <c r="T26" s="47"/>
      <c r="U26" s="267">
        <v>500000000</v>
      </c>
      <c r="V26" s="47"/>
      <c r="W26" s="47"/>
      <c r="X26" s="47"/>
      <c r="Y26" s="47"/>
      <c r="Z26" s="47"/>
      <c r="AA26" s="267">
        <v>500000000</v>
      </c>
      <c r="AB26" s="298" t="s">
        <v>1445</v>
      </c>
      <c r="AC26" s="298"/>
    </row>
    <row r="27" spans="1:29" ht="33.75">
      <c r="A27" s="199"/>
      <c r="B27" s="218"/>
      <c r="C27" s="178"/>
      <c r="D27" s="178"/>
      <c r="E27" s="178"/>
      <c r="F27" s="178"/>
      <c r="G27" s="177"/>
      <c r="H27" s="177"/>
      <c r="I27" s="250"/>
      <c r="J27" s="261"/>
      <c r="K27" s="474"/>
      <c r="L27" s="261"/>
      <c r="M27" s="261"/>
      <c r="N27" s="261"/>
      <c r="O27" s="9" t="s">
        <v>761</v>
      </c>
      <c r="P27" s="9" t="s">
        <v>1674</v>
      </c>
      <c r="Q27" s="129"/>
      <c r="R27" s="129"/>
      <c r="S27" s="129"/>
      <c r="T27" s="129"/>
      <c r="U27" s="129"/>
      <c r="V27" s="129"/>
      <c r="W27" s="129"/>
      <c r="X27" s="129"/>
      <c r="Y27" s="129"/>
      <c r="Z27" s="129"/>
      <c r="AA27" s="268"/>
      <c r="AB27" s="177"/>
      <c r="AC27" s="177"/>
    </row>
    <row r="28" spans="1:29" ht="33.75">
      <c r="A28" s="199"/>
      <c r="B28" s="218"/>
      <c r="C28" s="178"/>
      <c r="D28" s="178"/>
      <c r="E28" s="178"/>
      <c r="F28" s="178"/>
      <c r="G28" s="177"/>
      <c r="H28" s="177"/>
      <c r="I28" s="250"/>
      <c r="J28" s="261"/>
      <c r="K28" s="474"/>
      <c r="L28" s="261"/>
      <c r="M28" s="261"/>
      <c r="N28" s="261"/>
      <c r="O28" s="9" t="s">
        <v>762</v>
      </c>
      <c r="P28" s="9" t="s">
        <v>1675</v>
      </c>
      <c r="Q28" s="129"/>
      <c r="R28" s="129"/>
      <c r="S28" s="129"/>
      <c r="T28" s="129"/>
      <c r="U28" s="129"/>
      <c r="V28" s="129"/>
      <c r="W28" s="129"/>
      <c r="X28" s="129"/>
      <c r="Y28" s="129"/>
      <c r="Z28" s="129"/>
      <c r="AA28" s="268"/>
      <c r="AB28" s="177"/>
      <c r="AC28" s="177"/>
    </row>
    <row r="29" spans="1:29" ht="33.75">
      <c r="A29" s="199"/>
      <c r="B29" s="218"/>
      <c r="C29" s="178"/>
      <c r="D29" s="178"/>
      <c r="E29" s="178"/>
      <c r="F29" s="178"/>
      <c r="G29" s="177"/>
      <c r="H29" s="177"/>
      <c r="I29" s="250"/>
      <c r="J29" s="261"/>
      <c r="K29" s="474"/>
      <c r="L29" s="261"/>
      <c r="M29" s="261"/>
      <c r="N29" s="261"/>
      <c r="O29" s="9" t="s">
        <v>763</v>
      </c>
      <c r="P29" s="9" t="s">
        <v>1676</v>
      </c>
      <c r="Q29" s="129"/>
      <c r="R29" s="129"/>
      <c r="S29" s="129"/>
      <c r="T29" s="129"/>
      <c r="U29" s="129"/>
      <c r="V29" s="129"/>
      <c r="W29" s="129"/>
      <c r="X29" s="129"/>
      <c r="Y29" s="129"/>
      <c r="Z29" s="129"/>
      <c r="AA29" s="268"/>
      <c r="AB29" s="177"/>
      <c r="AC29" s="177"/>
    </row>
    <row r="30" spans="1:29" ht="22.5">
      <c r="A30" s="199"/>
      <c r="B30" s="218"/>
      <c r="C30" s="178"/>
      <c r="D30" s="178"/>
      <c r="E30" s="178"/>
      <c r="F30" s="178"/>
      <c r="G30" s="177"/>
      <c r="H30" s="177"/>
      <c r="I30" s="249"/>
      <c r="J30" s="254"/>
      <c r="K30" s="475"/>
      <c r="L30" s="254"/>
      <c r="M30" s="254"/>
      <c r="N30" s="254"/>
      <c r="O30" s="9" t="s">
        <v>764</v>
      </c>
      <c r="P30" s="9" t="s">
        <v>1677</v>
      </c>
      <c r="Q30" s="51"/>
      <c r="R30" s="51"/>
      <c r="S30" s="51"/>
      <c r="T30" s="51"/>
      <c r="U30" s="51"/>
      <c r="V30" s="51"/>
      <c r="W30" s="51"/>
      <c r="X30" s="51"/>
      <c r="Y30" s="51"/>
      <c r="Z30" s="51"/>
      <c r="AA30" s="269"/>
      <c r="AB30" s="179"/>
      <c r="AC30" s="179"/>
    </row>
    <row r="31" spans="1:29" ht="101.25">
      <c r="A31" s="199"/>
      <c r="B31" s="218"/>
      <c r="C31" s="178"/>
      <c r="D31" s="178"/>
      <c r="E31" s="178"/>
      <c r="F31" s="178"/>
      <c r="G31" s="177"/>
      <c r="H31" s="177"/>
      <c r="I31" s="148" t="s">
        <v>468</v>
      </c>
      <c r="J31" s="253" t="s">
        <v>469</v>
      </c>
      <c r="K31" s="461">
        <f>+'[1]CONSOLIDADO'!$AK$454</f>
        <v>0.006666666666666667</v>
      </c>
      <c r="L31" s="170" t="s">
        <v>765</v>
      </c>
      <c r="M31" s="173" t="s">
        <v>765</v>
      </c>
      <c r="N31" s="171" t="s">
        <v>765</v>
      </c>
      <c r="O31" s="9" t="s">
        <v>766</v>
      </c>
      <c r="P31" s="9" t="s">
        <v>1678</v>
      </c>
      <c r="Q31" s="9"/>
      <c r="R31" s="9"/>
      <c r="S31" s="9"/>
      <c r="T31" s="9"/>
      <c r="U31" s="18">
        <v>300000000</v>
      </c>
      <c r="V31" s="9"/>
      <c r="W31" s="9"/>
      <c r="X31" s="9"/>
      <c r="Y31" s="9"/>
      <c r="Z31" s="9"/>
      <c r="AA31" s="18">
        <v>300000000</v>
      </c>
      <c r="AB31" s="393" t="s">
        <v>1443</v>
      </c>
      <c r="AC31" s="386"/>
    </row>
    <row r="32" spans="1:29" ht="90" customHeight="1">
      <c r="A32" s="199"/>
      <c r="B32" s="218"/>
      <c r="C32" s="178"/>
      <c r="D32" s="178"/>
      <c r="E32" s="178"/>
      <c r="F32" s="178"/>
      <c r="G32" s="177"/>
      <c r="H32" s="177"/>
      <c r="I32" s="248" t="s">
        <v>948</v>
      </c>
      <c r="J32" s="261"/>
      <c r="K32" s="261"/>
      <c r="L32" s="253" t="s">
        <v>765</v>
      </c>
      <c r="M32" s="253" t="s">
        <v>765</v>
      </c>
      <c r="N32" s="253" t="s">
        <v>765</v>
      </c>
      <c r="O32" s="9" t="s">
        <v>1095</v>
      </c>
      <c r="P32" s="9" t="s">
        <v>1679</v>
      </c>
      <c r="Q32" s="47"/>
      <c r="R32" s="47"/>
      <c r="S32" s="47"/>
      <c r="T32" s="47"/>
      <c r="U32" s="267">
        <v>1579000000</v>
      </c>
      <c r="V32" s="47"/>
      <c r="W32" s="47"/>
      <c r="X32" s="47"/>
      <c r="Y32" s="47"/>
      <c r="Z32" s="47"/>
      <c r="AA32" s="267">
        <v>1579000000</v>
      </c>
      <c r="AB32" s="298" t="s">
        <v>1443</v>
      </c>
      <c r="AC32" s="298"/>
    </row>
    <row r="33" spans="1:29" ht="33.75">
      <c r="A33" s="199"/>
      <c r="B33" s="218"/>
      <c r="C33" s="178"/>
      <c r="D33" s="178"/>
      <c r="E33" s="178"/>
      <c r="F33" s="178"/>
      <c r="G33" s="177"/>
      <c r="H33" s="177"/>
      <c r="I33" s="250"/>
      <c r="J33" s="261"/>
      <c r="K33" s="261"/>
      <c r="L33" s="261"/>
      <c r="M33" s="261"/>
      <c r="N33" s="261"/>
      <c r="O33" s="9" t="s">
        <v>1097</v>
      </c>
      <c r="P33" s="9" t="s">
        <v>1680</v>
      </c>
      <c r="Q33" s="129"/>
      <c r="R33" s="129"/>
      <c r="S33" s="129"/>
      <c r="T33" s="129"/>
      <c r="U33" s="129"/>
      <c r="V33" s="129"/>
      <c r="W33" s="129"/>
      <c r="X33" s="129"/>
      <c r="Y33" s="129"/>
      <c r="Z33" s="129"/>
      <c r="AA33" s="268"/>
      <c r="AB33" s="177"/>
      <c r="AC33" s="177"/>
    </row>
    <row r="34" spans="1:29" ht="33.75">
      <c r="A34" s="199"/>
      <c r="B34" s="218"/>
      <c r="C34" s="178"/>
      <c r="D34" s="178"/>
      <c r="E34" s="178"/>
      <c r="F34" s="178"/>
      <c r="G34" s="177"/>
      <c r="H34" s="177"/>
      <c r="I34" s="250"/>
      <c r="J34" s="261"/>
      <c r="K34" s="261"/>
      <c r="L34" s="261"/>
      <c r="M34" s="261"/>
      <c r="N34" s="261"/>
      <c r="O34" s="9" t="s">
        <v>1098</v>
      </c>
      <c r="P34" s="9" t="s">
        <v>1681</v>
      </c>
      <c r="Q34" s="129"/>
      <c r="R34" s="129"/>
      <c r="S34" s="129"/>
      <c r="T34" s="129"/>
      <c r="U34" s="129"/>
      <c r="V34" s="129"/>
      <c r="W34" s="129"/>
      <c r="X34" s="129"/>
      <c r="Y34" s="129"/>
      <c r="Z34" s="129"/>
      <c r="AA34" s="268"/>
      <c r="AB34" s="177"/>
      <c r="AC34" s="177"/>
    </row>
    <row r="35" spans="1:29" ht="33.75">
      <c r="A35" s="199"/>
      <c r="B35" s="218"/>
      <c r="C35" s="178"/>
      <c r="D35" s="178"/>
      <c r="E35" s="178"/>
      <c r="F35" s="178"/>
      <c r="G35" s="177"/>
      <c r="H35" s="177"/>
      <c r="I35" s="249"/>
      <c r="J35" s="254"/>
      <c r="K35" s="254"/>
      <c r="L35" s="254"/>
      <c r="M35" s="254"/>
      <c r="N35" s="254"/>
      <c r="O35" s="9" t="s">
        <v>1096</v>
      </c>
      <c r="P35" s="9" t="s">
        <v>1682</v>
      </c>
      <c r="Q35" s="51"/>
      <c r="R35" s="51"/>
      <c r="S35" s="51"/>
      <c r="T35" s="51"/>
      <c r="U35" s="51"/>
      <c r="V35" s="51"/>
      <c r="W35" s="51"/>
      <c r="X35" s="51"/>
      <c r="Y35" s="51"/>
      <c r="Z35" s="51"/>
      <c r="AA35" s="269"/>
      <c r="AB35" s="179"/>
      <c r="AC35" s="179"/>
    </row>
    <row r="36" spans="1:29" ht="112.5">
      <c r="A36" s="199"/>
      <c r="B36" s="218"/>
      <c r="C36" s="178"/>
      <c r="D36" s="178"/>
      <c r="E36" s="178"/>
      <c r="F36" s="178"/>
      <c r="G36" s="177"/>
      <c r="H36" s="177"/>
      <c r="I36" s="261" t="s">
        <v>470</v>
      </c>
      <c r="J36" s="261" t="s">
        <v>1103</v>
      </c>
      <c r="K36" s="462">
        <f>+'[1]CONSOLIDADO'!$AK$455</f>
        <v>0.0016666666666666668</v>
      </c>
      <c r="L36" s="261" t="s">
        <v>1104</v>
      </c>
      <c r="M36" s="281">
        <v>0</v>
      </c>
      <c r="N36" s="281">
        <v>1</v>
      </c>
      <c r="O36" s="51" t="s">
        <v>767</v>
      </c>
      <c r="P36" s="9" t="s">
        <v>1546</v>
      </c>
      <c r="Q36" s="47"/>
      <c r="R36" s="49">
        <v>81622730.04</v>
      </c>
      <c r="S36" s="47"/>
      <c r="T36" s="47"/>
      <c r="U36" s="49">
        <v>200000000</v>
      </c>
      <c r="V36" s="47"/>
      <c r="W36" s="47"/>
      <c r="X36" s="47"/>
      <c r="Y36" s="47"/>
      <c r="Z36" s="47"/>
      <c r="AA36" s="267">
        <v>281622730.04</v>
      </c>
      <c r="AB36" s="384" t="s">
        <v>1446</v>
      </c>
      <c r="AC36" s="267"/>
    </row>
    <row r="37" spans="1:29" ht="33" customHeight="1">
      <c r="A37" s="199"/>
      <c r="B37" s="218"/>
      <c r="C37" s="178"/>
      <c r="D37" s="178"/>
      <c r="E37" s="178"/>
      <c r="F37" s="178"/>
      <c r="G37" s="177"/>
      <c r="H37" s="177"/>
      <c r="I37" s="261"/>
      <c r="J37" s="261"/>
      <c r="K37" s="261"/>
      <c r="L37" s="261"/>
      <c r="M37" s="261"/>
      <c r="N37" s="261"/>
      <c r="O37" s="9" t="s">
        <v>768</v>
      </c>
      <c r="P37" s="9" t="s">
        <v>1683</v>
      </c>
      <c r="Q37" s="51"/>
      <c r="R37" s="51"/>
      <c r="S37" s="51"/>
      <c r="T37" s="51"/>
      <c r="U37" s="51"/>
      <c r="V37" s="51"/>
      <c r="W37" s="51"/>
      <c r="X37" s="51"/>
      <c r="Y37" s="51"/>
      <c r="Z37" s="51"/>
      <c r="AA37" s="269"/>
      <c r="AB37" s="385"/>
      <c r="AC37" s="269"/>
    </row>
    <row r="38" spans="1:29" ht="123.75">
      <c r="A38" s="199"/>
      <c r="B38" s="218"/>
      <c r="C38" s="178"/>
      <c r="D38" s="178"/>
      <c r="E38" s="178"/>
      <c r="F38" s="178"/>
      <c r="G38" s="177"/>
      <c r="H38" s="177"/>
      <c r="I38" s="318" t="s">
        <v>483</v>
      </c>
      <c r="J38" s="253" t="s">
        <v>471</v>
      </c>
      <c r="K38" s="471">
        <f>+'[1]CONSOLIDADO'!$AK$456</f>
        <v>0.0013333333333333335</v>
      </c>
      <c r="L38" s="170" t="s">
        <v>769</v>
      </c>
      <c r="M38" s="17">
        <v>0</v>
      </c>
      <c r="N38" s="14">
        <v>10</v>
      </c>
      <c r="O38" s="9" t="s">
        <v>770</v>
      </c>
      <c r="P38" s="9" t="s">
        <v>1641</v>
      </c>
      <c r="Q38" s="9"/>
      <c r="R38" s="9"/>
      <c r="S38" s="9"/>
      <c r="T38" s="9"/>
      <c r="U38" s="9"/>
      <c r="V38" s="9"/>
      <c r="W38" s="9"/>
      <c r="X38" s="9"/>
      <c r="Y38" s="9"/>
      <c r="Z38" s="18">
        <v>100000000</v>
      </c>
      <c r="AA38" s="18">
        <v>100000000</v>
      </c>
      <c r="AB38" s="384" t="s">
        <v>1446</v>
      </c>
      <c r="AC38" s="386"/>
    </row>
    <row r="39" spans="1:29" ht="78.75" customHeight="1">
      <c r="A39" s="199"/>
      <c r="B39" s="218"/>
      <c r="C39" s="178"/>
      <c r="D39" s="178"/>
      <c r="E39" s="178"/>
      <c r="F39" s="178"/>
      <c r="G39" s="177"/>
      <c r="H39" s="177"/>
      <c r="I39" s="253" t="s">
        <v>484</v>
      </c>
      <c r="J39" s="261"/>
      <c r="K39" s="476"/>
      <c r="L39" s="253" t="s">
        <v>769</v>
      </c>
      <c r="M39" s="304">
        <v>4000</v>
      </c>
      <c r="N39" s="304">
        <v>5100</v>
      </c>
      <c r="O39" s="9" t="s">
        <v>771</v>
      </c>
      <c r="P39" s="135" t="s">
        <v>1684</v>
      </c>
      <c r="Q39" s="136"/>
      <c r="R39" s="136"/>
      <c r="S39" s="136"/>
      <c r="T39" s="136"/>
      <c r="U39" s="136"/>
      <c r="V39" s="136"/>
      <c r="W39" s="136"/>
      <c r="X39" s="136"/>
      <c r="Y39" s="136"/>
      <c r="Z39" s="256">
        <v>166823588.74</v>
      </c>
      <c r="AA39" s="256">
        <v>166823588.74</v>
      </c>
      <c r="AB39" s="384" t="s">
        <v>1446</v>
      </c>
      <c r="AC39" s="267"/>
    </row>
    <row r="40" spans="1:29" ht="33.75">
      <c r="A40" s="199"/>
      <c r="B40" s="218"/>
      <c r="C40" s="178"/>
      <c r="D40" s="178"/>
      <c r="E40" s="178"/>
      <c r="F40" s="178"/>
      <c r="G40" s="177"/>
      <c r="H40" s="177"/>
      <c r="I40" s="261"/>
      <c r="J40" s="261"/>
      <c r="K40" s="476"/>
      <c r="L40" s="261"/>
      <c r="M40" s="281"/>
      <c r="N40" s="281"/>
      <c r="O40" s="9" t="s">
        <v>772</v>
      </c>
      <c r="P40" s="135" t="s">
        <v>1685</v>
      </c>
      <c r="Q40" s="133"/>
      <c r="R40" s="133"/>
      <c r="S40" s="133"/>
      <c r="T40" s="133"/>
      <c r="U40" s="133"/>
      <c r="V40" s="133"/>
      <c r="W40" s="133"/>
      <c r="X40" s="133"/>
      <c r="Y40" s="133"/>
      <c r="Z40" s="133"/>
      <c r="AA40" s="177"/>
      <c r="AB40" s="382"/>
      <c r="AC40" s="177"/>
    </row>
    <row r="41" spans="1:29" ht="22.5">
      <c r="A41" s="199"/>
      <c r="B41" s="218"/>
      <c r="C41" s="178"/>
      <c r="D41" s="178"/>
      <c r="E41" s="178"/>
      <c r="F41" s="178"/>
      <c r="G41" s="177"/>
      <c r="H41" s="177"/>
      <c r="I41" s="261"/>
      <c r="J41" s="261"/>
      <c r="K41" s="476"/>
      <c r="L41" s="261"/>
      <c r="M41" s="281"/>
      <c r="N41" s="281"/>
      <c r="O41" s="9" t="s">
        <v>773</v>
      </c>
      <c r="P41" s="135" t="s">
        <v>1686</v>
      </c>
      <c r="Q41" s="133"/>
      <c r="R41" s="133"/>
      <c r="S41" s="133"/>
      <c r="T41" s="133"/>
      <c r="U41" s="133"/>
      <c r="V41" s="133"/>
      <c r="W41" s="133"/>
      <c r="X41" s="133"/>
      <c r="Y41" s="133"/>
      <c r="Z41" s="133"/>
      <c r="AA41" s="177"/>
      <c r="AB41" s="382"/>
      <c r="AC41" s="177"/>
    </row>
    <row r="42" spans="1:29" ht="22.5">
      <c r="A42" s="199"/>
      <c r="B42" s="218"/>
      <c r="C42" s="178"/>
      <c r="D42" s="178"/>
      <c r="E42" s="178"/>
      <c r="F42" s="178"/>
      <c r="G42" s="177"/>
      <c r="H42" s="177"/>
      <c r="I42" s="261"/>
      <c r="J42" s="261"/>
      <c r="K42" s="476"/>
      <c r="L42" s="261"/>
      <c r="M42" s="281"/>
      <c r="N42" s="281"/>
      <c r="O42" s="9" t="s">
        <v>774</v>
      </c>
      <c r="P42" s="135" t="s">
        <v>1546</v>
      </c>
      <c r="Q42" s="133"/>
      <c r="R42" s="133"/>
      <c r="S42" s="133"/>
      <c r="T42" s="133"/>
      <c r="U42" s="133"/>
      <c r="V42" s="133"/>
      <c r="W42" s="133"/>
      <c r="X42" s="133"/>
      <c r="Y42" s="133"/>
      <c r="Z42" s="133"/>
      <c r="AA42" s="177"/>
      <c r="AB42" s="382"/>
      <c r="AC42" s="177"/>
    </row>
    <row r="43" spans="1:29" ht="24" customHeight="1">
      <c r="A43" s="199"/>
      <c r="B43" s="218"/>
      <c r="C43" s="178"/>
      <c r="D43" s="178"/>
      <c r="E43" s="178"/>
      <c r="F43" s="178"/>
      <c r="G43" s="177"/>
      <c r="H43" s="177"/>
      <c r="I43" s="254"/>
      <c r="J43" s="254"/>
      <c r="K43" s="477"/>
      <c r="L43" s="254"/>
      <c r="M43" s="228"/>
      <c r="N43" s="228"/>
      <c r="O43" s="9" t="s">
        <v>775</v>
      </c>
      <c r="P43" s="135" t="s">
        <v>1546</v>
      </c>
      <c r="Q43" s="317"/>
      <c r="R43" s="317"/>
      <c r="S43" s="317"/>
      <c r="T43" s="317"/>
      <c r="U43" s="317"/>
      <c r="V43" s="317"/>
      <c r="W43" s="317"/>
      <c r="X43" s="317"/>
      <c r="Y43" s="317"/>
      <c r="Z43" s="317"/>
      <c r="AA43" s="179"/>
      <c r="AB43" s="383"/>
      <c r="AC43" s="179"/>
    </row>
    <row r="44" spans="1:29" ht="123.75">
      <c r="A44" s="199"/>
      <c r="B44" s="218"/>
      <c r="C44" s="178"/>
      <c r="D44" s="178"/>
      <c r="E44" s="178"/>
      <c r="F44" s="178"/>
      <c r="G44" s="179"/>
      <c r="H44" s="179"/>
      <c r="I44" s="254" t="s">
        <v>989</v>
      </c>
      <c r="J44" s="254" t="s">
        <v>1100</v>
      </c>
      <c r="K44" s="456">
        <f>+'[1]CONSOLIDADO'!$AK$445</f>
        <v>0.002</v>
      </c>
      <c r="L44" s="254" t="s">
        <v>1101</v>
      </c>
      <c r="M44" s="228">
        <v>392</v>
      </c>
      <c r="N44" s="228">
        <v>250</v>
      </c>
      <c r="O44" s="9" t="s">
        <v>1099</v>
      </c>
      <c r="P44" s="317" t="s">
        <v>1546</v>
      </c>
      <c r="Q44" s="317"/>
      <c r="R44" s="317"/>
      <c r="S44" s="317"/>
      <c r="T44" s="317"/>
      <c r="U44" s="258">
        <v>1199631360</v>
      </c>
      <c r="V44" s="317"/>
      <c r="W44" s="317"/>
      <c r="X44" s="317"/>
      <c r="Y44" s="317"/>
      <c r="Z44" s="317"/>
      <c r="AA44" s="258">
        <v>1199631360</v>
      </c>
      <c r="AB44" s="384" t="s">
        <v>1443</v>
      </c>
      <c r="AC44" s="386"/>
    </row>
    <row r="45" spans="1:29" ht="67.5">
      <c r="A45" s="199"/>
      <c r="B45" s="218"/>
      <c r="C45" s="178"/>
      <c r="D45" s="178"/>
      <c r="E45" s="178"/>
      <c r="F45" s="178"/>
      <c r="G45" s="32" t="s">
        <v>123</v>
      </c>
      <c r="H45" s="32" t="s">
        <v>1510</v>
      </c>
      <c r="I45" s="148" t="s">
        <v>472</v>
      </c>
      <c r="J45" s="170" t="s">
        <v>473</v>
      </c>
      <c r="K45" s="456">
        <f>+'[1]CONSOLIDADO'!$AK$461</f>
        <v>0.027000000000000003</v>
      </c>
      <c r="L45" s="170" t="s">
        <v>747</v>
      </c>
      <c r="M45" s="17">
        <v>0</v>
      </c>
      <c r="N45" s="14">
        <v>1</v>
      </c>
      <c r="O45" s="9" t="s">
        <v>1094</v>
      </c>
      <c r="P45" s="9" t="s">
        <v>1687</v>
      </c>
      <c r="Q45" s="9"/>
      <c r="R45" s="9"/>
      <c r="S45" s="9"/>
      <c r="T45" s="9"/>
      <c r="U45" s="18">
        <v>1477985135.8</v>
      </c>
      <c r="V45" s="9"/>
      <c r="W45" s="9"/>
      <c r="X45" s="9"/>
      <c r="Y45" s="9"/>
      <c r="Z45" s="9"/>
      <c r="AA45" s="18">
        <v>1477985135.8</v>
      </c>
      <c r="AB45" s="384" t="s">
        <v>1443</v>
      </c>
      <c r="AC45" s="386"/>
    </row>
    <row r="46" spans="1:29" ht="90">
      <c r="A46" s="199"/>
      <c r="B46" s="218"/>
      <c r="C46" s="178"/>
      <c r="D46" s="178"/>
      <c r="E46" s="178"/>
      <c r="F46" s="178"/>
      <c r="G46" s="178"/>
      <c r="H46" s="178"/>
      <c r="I46" s="148" t="s">
        <v>560</v>
      </c>
      <c r="J46" s="170" t="s">
        <v>561</v>
      </c>
      <c r="K46" s="456">
        <f>+'[1]CONSOLIDADO'!$AK$466</f>
        <v>0.002</v>
      </c>
      <c r="L46" s="201" t="s">
        <v>748</v>
      </c>
      <c r="M46" s="280">
        <v>0</v>
      </c>
      <c r="N46" s="274">
        <v>1</v>
      </c>
      <c r="O46" s="51" t="s">
        <v>1102</v>
      </c>
      <c r="P46" s="51" t="s">
        <v>1546</v>
      </c>
      <c r="Q46" s="51"/>
      <c r="R46" s="51"/>
      <c r="S46" s="51"/>
      <c r="T46" s="51"/>
      <c r="U46" s="18">
        <v>400000000</v>
      </c>
      <c r="V46" s="51"/>
      <c r="W46" s="51"/>
      <c r="X46" s="51"/>
      <c r="Y46" s="51"/>
      <c r="Z46" s="51"/>
      <c r="AA46" s="18">
        <v>400000000</v>
      </c>
      <c r="AB46" s="384" t="s">
        <v>1446</v>
      </c>
      <c r="AC46" s="386"/>
    </row>
    <row r="47" spans="1:29" ht="101.25">
      <c r="A47" s="199"/>
      <c r="B47" s="218"/>
      <c r="C47" s="178"/>
      <c r="D47" s="178"/>
      <c r="E47" s="178"/>
      <c r="F47" s="178"/>
      <c r="G47" s="178"/>
      <c r="H47" s="178"/>
      <c r="I47" s="250" t="s">
        <v>474</v>
      </c>
      <c r="J47" s="201" t="s">
        <v>475</v>
      </c>
      <c r="K47" s="456">
        <f>+'[1]CONSOLIDADO'!$AK$468</f>
        <v>0.009</v>
      </c>
      <c r="L47" s="170" t="s">
        <v>749</v>
      </c>
      <c r="M47" s="17">
        <v>0</v>
      </c>
      <c r="N47" s="14">
        <v>200</v>
      </c>
      <c r="O47" s="51" t="s">
        <v>750</v>
      </c>
      <c r="P47" s="51" t="s">
        <v>1679</v>
      </c>
      <c r="Q47" s="51"/>
      <c r="R47" s="51"/>
      <c r="S47" s="51"/>
      <c r="T47" s="51"/>
      <c r="U47" s="18">
        <v>100000000</v>
      </c>
      <c r="V47" s="51"/>
      <c r="W47" s="51"/>
      <c r="X47" s="51"/>
      <c r="Y47" s="51"/>
      <c r="Z47" s="51"/>
      <c r="AA47" s="18">
        <v>100000000</v>
      </c>
      <c r="AB47" s="384" t="s">
        <v>1446</v>
      </c>
      <c r="AC47" s="386"/>
    </row>
    <row r="48" spans="1:29" ht="56.25">
      <c r="A48" s="218"/>
      <c r="B48" s="218"/>
      <c r="C48" s="178"/>
      <c r="D48" s="178"/>
      <c r="E48" s="178"/>
      <c r="F48" s="178"/>
      <c r="G48" s="178"/>
      <c r="H48" s="178"/>
      <c r="I48" s="148" t="s">
        <v>476</v>
      </c>
      <c r="J48" s="170" t="s">
        <v>477</v>
      </c>
      <c r="K48" s="456">
        <f>+'[1]CONSOLIDADO'!$AK$469</f>
        <v>0</v>
      </c>
      <c r="L48" s="170" t="s">
        <v>751</v>
      </c>
      <c r="M48" s="17">
        <v>0</v>
      </c>
      <c r="N48" s="14">
        <v>1</v>
      </c>
      <c r="O48" s="51" t="s">
        <v>1689</v>
      </c>
      <c r="P48" s="51" t="s">
        <v>1688</v>
      </c>
      <c r="Q48" s="51"/>
      <c r="R48" s="51"/>
      <c r="S48" s="51"/>
      <c r="T48" s="51"/>
      <c r="U48" s="18">
        <v>300000000</v>
      </c>
      <c r="V48" s="51"/>
      <c r="W48" s="51"/>
      <c r="X48" s="51"/>
      <c r="Y48" s="51"/>
      <c r="Z48" s="51"/>
      <c r="AA48" s="18">
        <v>300000000</v>
      </c>
      <c r="AB48" s="384" t="s">
        <v>1446</v>
      </c>
      <c r="AC48" s="386"/>
    </row>
    <row r="49" spans="1:29" ht="22.5">
      <c r="A49" s="64" t="s">
        <v>37</v>
      </c>
      <c r="B49" s="64"/>
      <c r="C49" s="63"/>
      <c r="D49" s="63"/>
      <c r="E49" s="63"/>
      <c r="F49" s="63"/>
      <c r="G49" s="75"/>
      <c r="H49" s="75"/>
      <c r="I49" s="95"/>
      <c r="J49" s="75"/>
      <c r="K49" s="75"/>
      <c r="L49" s="75"/>
      <c r="M49" s="75"/>
      <c r="N49" s="75"/>
      <c r="O49" s="75"/>
      <c r="P49" s="75"/>
      <c r="Q49" s="75"/>
      <c r="R49" s="75"/>
      <c r="S49" s="75"/>
      <c r="T49" s="75"/>
      <c r="U49" s="75"/>
      <c r="V49" s="75"/>
      <c r="W49" s="75"/>
      <c r="X49" s="75"/>
      <c r="Y49" s="75"/>
      <c r="Z49" s="75"/>
      <c r="AA49" s="76">
        <f>SUM(AA21:AA48)</f>
        <v>10222502790.41</v>
      </c>
      <c r="AB49" s="380"/>
      <c r="AC49" s="380"/>
    </row>
    <row r="50" spans="1:29" ht="11.25">
      <c r="A50" s="213" t="s">
        <v>178</v>
      </c>
      <c r="B50" s="213"/>
      <c r="C50" s="206"/>
      <c r="D50" s="206"/>
      <c r="E50" s="206"/>
      <c r="F50" s="206"/>
      <c r="G50" s="216"/>
      <c r="H50" s="216"/>
      <c r="I50" s="210"/>
      <c r="J50" s="210"/>
      <c r="K50" s="210"/>
      <c r="L50" s="215"/>
      <c r="M50" s="210"/>
      <c r="N50" s="210"/>
      <c r="O50" s="210"/>
      <c r="P50" s="210"/>
      <c r="Q50" s="210"/>
      <c r="R50" s="210"/>
      <c r="S50" s="210"/>
      <c r="T50" s="210"/>
      <c r="U50" s="210"/>
      <c r="V50" s="210"/>
      <c r="W50" s="210"/>
      <c r="X50" s="210"/>
      <c r="Y50" s="210"/>
      <c r="Z50" s="210"/>
      <c r="AA50" s="217">
        <f>+AA49</f>
        <v>10222502790.41</v>
      </c>
      <c r="AB50" s="381"/>
      <c r="AC50" s="381"/>
    </row>
    <row r="51" spans="1:29" ht="67.5">
      <c r="A51" s="251" t="s">
        <v>422</v>
      </c>
      <c r="B51" s="251">
        <v>5</v>
      </c>
      <c r="C51" s="251"/>
      <c r="D51" s="251"/>
      <c r="E51" s="251" t="s">
        <v>423</v>
      </c>
      <c r="F51" s="251" t="s">
        <v>1506</v>
      </c>
      <c r="G51" s="251" t="s">
        <v>478</v>
      </c>
      <c r="H51" s="251" t="s">
        <v>1511</v>
      </c>
      <c r="I51" s="148" t="s">
        <v>479</v>
      </c>
      <c r="J51" s="170" t="s">
        <v>480</v>
      </c>
      <c r="K51" s="451">
        <f>+'[1]CONSOLIDADO'!$AK$7</f>
        <v>0.03956666666666667</v>
      </c>
      <c r="L51" s="170" t="s">
        <v>744</v>
      </c>
      <c r="M51" s="17">
        <v>3054</v>
      </c>
      <c r="N51" s="14">
        <v>737</v>
      </c>
      <c r="O51" s="9" t="s">
        <v>1106</v>
      </c>
      <c r="P51" s="9" t="s">
        <v>1690</v>
      </c>
      <c r="Q51" s="9"/>
      <c r="R51" s="9"/>
      <c r="S51" s="9"/>
      <c r="T51" s="9"/>
      <c r="U51" s="18">
        <v>800000000</v>
      </c>
      <c r="V51" s="9"/>
      <c r="W51" s="9"/>
      <c r="X51" s="9"/>
      <c r="Y51" s="9"/>
      <c r="Z51" s="9"/>
      <c r="AA51" s="18">
        <v>800000000</v>
      </c>
      <c r="AB51" s="393" t="s">
        <v>1447</v>
      </c>
      <c r="AC51" s="386"/>
    </row>
    <row r="52" spans="1:29" ht="67.5">
      <c r="A52" s="316"/>
      <c r="B52" s="316"/>
      <c r="C52" s="316"/>
      <c r="D52" s="316"/>
      <c r="E52" s="316"/>
      <c r="F52" s="316"/>
      <c r="G52" s="316"/>
      <c r="H52" s="316"/>
      <c r="I52" s="148" t="s">
        <v>481</v>
      </c>
      <c r="J52" s="170" t="s">
        <v>482</v>
      </c>
      <c r="K52" s="451">
        <f>+'[1]CONSOLIDADO'!$AK$10</f>
        <v>0.0031000000000000003</v>
      </c>
      <c r="L52" s="170" t="s">
        <v>745</v>
      </c>
      <c r="M52" s="17">
        <v>17</v>
      </c>
      <c r="N52" s="14">
        <v>43</v>
      </c>
      <c r="O52" s="9" t="s">
        <v>746</v>
      </c>
      <c r="P52" s="9" t="s">
        <v>1691</v>
      </c>
      <c r="Q52" s="9"/>
      <c r="R52" s="9"/>
      <c r="S52" s="9"/>
      <c r="T52" s="9"/>
      <c r="U52" s="18">
        <v>264788108.64</v>
      </c>
      <c r="V52" s="9"/>
      <c r="W52" s="9"/>
      <c r="X52" s="9"/>
      <c r="Y52" s="9"/>
      <c r="Z52" s="9"/>
      <c r="AA52" s="18">
        <v>264788108.64</v>
      </c>
      <c r="AB52" s="393" t="s">
        <v>1447</v>
      </c>
      <c r="AC52" s="386"/>
    </row>
    <row r="53" spans="1:29" ht="56.25" customHeight="1">
      <c r="A53" s="316"/>
      <c r="B53" s="316"/>
      <c r="C53" s="316"/>
      <c r="D53" s="316"/>
      <c r="E53" s="316"/>
      <c r="F53" s="316"/>
      <c r="G53" s="316"/>
      <c r="H53" s="316"/>
      <c r="I53" s="248" t="s">
        <v>949</v>
      </c>
      <c r="J53" s="253" t="s">
        <v>1107</v>
      </c>
      <c r="K53" s="460">
        <f>+'[1]CONSOLIDADO'!$AK$11</f>
        <v>0.004</v>
      </c>
      <c r="L53" s="253" t="s">
        <v>1108</v>
      </c>
      <c r="M53" s="304">
        <v>0</v>
      </c>
      <c r="N53" s="304">
        <v>1</v>
      </c>
      <c r="O53" s="9" t="s">
        <v>1109</v>
      </c>
      <c r="P53" s="9" t="s">
        <v>866</v>
      </c>
      <c r="Q53" s="47"/>
      <c r="R53" s="47"/>
      <c r="S53" s="47"/>
      <c r="T53" s="47"/>
      <c r="U53" s="267">
        <v>999880000</v>
      </c>
      <c r="V53" s="47"/>
      <c r="W53" s="47"/>
      <c r="X53" s="47"/>
      <c r="Y53" s="47"/>
      <c r="Z53" s="47"/>
      <c r="AA53" s="267">
        <v>999880000</v>
      </c>
      <c r="AB53" s="384" t="s">
        <v>1447</v>
      </c>
      <c r="AC53" s="267"/>
    </row>
    <row r="54" spans="1:29" ht="22.5">
      <c r="A54" s="316"/>
      <c r="B54" s="316"/>
      <c r="C54" s="316"/>
      <c r="D54" s="316"/>
      <c r="E54" s="316"/>
      <c r="F54" s="316"/>
      <c r="G54" s="316"/>
      <c r="H54" s="316"/>
      <c r="I54" s="250"/>
      <c r="J54" s="261"/>
      <c r="K54" s="261"/>
      <c r="L54" s="261"/>
      <c r="M54" s="261"/>
      <c r="N54" s="261"/>
      <c r="O54" s="9" t="s">
        <v>1110</v>
      </c>
      <c r="P54" s="9" t="s">
        <v>866</v>
      </c>
      <c r="Q54" s="129"/>
      <c r="R54" s="129"/>
      <c r="S54" s="129"/>
      <c r="T54" s="129"/>
      <c r="U54" s="129"/>
      <c r="V54" s="129"/>
      <c r="W54" s="129"/>
      <c r="X54" s="129"/>
      <c r="Y54" s="129"/>
      <c r="Z54" s="129"/>
      <c r="AA54" s="268"/>
      <c r="AB54" s="394"/>
      <c r="AC54" s="268"/>
    </row>
    <row r="55" spans="1:29" ht="22.5">
      <c r="A55" s="316"/>
      <c r="B55" s="316"/>
      <c r="C55" s="316"/>
      <c r="D55" s="316"/>
      <c r="E55" s="316"/>
      <c r="F55" s="316"/>
      <c r="G55" s="316"/>
      <c r="H55" s="316"/>
      <c r="I55" s="250"/>
      <c r="J55" s="261"/>
      <c r="K55" s="261"/>
      <c r="L55" s="261"/>
      <c r="M55" s="261"/>
      <c r="N55" s="261"/>
      <c r="O55" s="9" t="s">
        <v>1111</v>
      </c>
      <c r="P55" s="9" t="s">
        <v>1692</v>
      </c>
      <c r="Q55" s="129"/>
      <c r="R55" s="129"/>
      <c r="S55" s="129"/>
      <c r="T55" s="129"/>
      <c r="U55" s="129"/>
      <c r="V55" s="129"/>
      <c r="W55" s="129"/>
      <c r="X55" s="129"/>
      <c r="Y55" s="129"/>
      <c r="Z55" s="129"/>
      <c r="AA55" s="268"/>
      <c r="AB55" s="394"/>
      <c r="AC55" s="268"/>
    </row>
    <row r="56" spans="1:29" ht="33.75">
      <c r="A56" s="316"/>
      <c r="B56" s="316"/>
      <c r="C56" s="316"/>
      <c r="D56" s="316"/>
      <c r="E56" s="316"/>
      <c r="F56" s="316"/>
      <c r="G56" s="316"/>
      <c r="H56" s="316"/>
      <c r="I56" s="250"/>
      <c r="J56" s="261"/>
      <c r="K56" s="261"/>
      <c r="L56" s="261"/>
      <c r="M56" s="261"/>
      <c r="N56" s="261"/>
      <c r="O56" s="9" t="s">
        <v>1112</v>
      </c>
      <c r="P56" s="9" t="s">
        <v>1692</v>
      </c>
      <c r="Q56" s="129"/>
      <c r="R56" s="129"/>
      <c r="S56" s="129"/>
      <c r="T56" s="129"/>
      <c r="U56" s="129"/>
      <c r="V56" s="129"/>
      <c r="W56" s="129"/>
      <c r="X56" s="129"/>
      <c r="Y56" s="129"/>
      <c r="Z56" s="129"/>
      <c r="AA56" s="268"/>
      <c r="AB56" s="394"/>
      <c r="AC56" s="268"/>
    </row>
    <row r="57" spans="1:29" ht="22.5">
      <c r="A57" s="316"/>
      <c r="B57" s="316"/>
      <c r="C57" s="316"/>
      <c r="D57" s="316"/>
      <c r="E57" s="316"/>
      <c r="F57" s="316"/>
      <c r="G57" s="316"/>
      <c r="H57" s="316"/>
      <c r="I57" s="249"/>
      <c r="J57" s="254"/>
      <c r="K57" s="254"/>
      <c r="L57" s="254"/>
      <c r="M57" s="254"/>
      <c r="N57" s="254"/>
      <c r="O57" s="9" t="s">
        <v>1113</v>
      </c>
      <c r="P57" s="9" t="s">
        <v>1692</v>
      </c>
      <c r="Q57" s="51"/>
      <c r="R57" s="51"/>
      <c r="S57" s="51"/>
      <c r="T57" s="51"/>
      <c r="U57" s="51"/>
      <c r="V57" s="51"/>
      <c r="W57" s="51"/>
      <c r="X57" s="51"/>
      <c r="Y57" s="51"/>
      <c r="Z57" s="51"/>
      <c r="AA57" s="269"/>
      <c r="AB57" s="385"/>
      <c r="AC57" s="269"/>
    </row>
    <row r="58" spans="1:29" ht="146.25">
      <c r="A58" s="316"/>
      <c r="B58" s="316"/>
      <c r="C58" s="316"/>
      <c r="D58" s="316"/>
      <c r="E58" s="316"/>
      <c r="F58" s="316"/>
      <c r="G58" s="316"/>
      <c r="H58" s="316"/>
      <c r="I58" s="248" t="s">
        <v>999</v>
      </c>
      <c r="J58" s="253" t="s">
        <v>1120</v>
      </c>
      <c r="K58" s="304">
        <f>+'[1]CONSOLIDADO'!$AK$19</f>
        <v>0.008900000000000002</v>
      </c>
      <c r="L58" s="253" t="s">
        <v>1121</v>
      </c>
      <c r="M58" s="304">
        <v>0</v>
      </c>
      <c r="N58" s="304">
        <v>250</v>
      </c>
      <c r="O58" s="9" t="s">
        <v>1114</v>
      </c>
      <c r="P58" s="9" t="s">
        <v>1693</v>
      </c>
      <c r="Q58" s="9"/>
      <c r="R58" s="9"/>
      <c r="S58" s="9"/>
      <c r="T58" s="9"/>
      <c r="U58" s="267">
        <v>1897877942</v>
      </c>
      <c r="V58" s="9"/>
      <c r="W58" s="9"/>
      <c r="X58" s="9"/>
      <c r="Y58" s="9"/>
      <c r="Z58" s="9"/>
      <c r="AA58" s="267">
        <v>1897877942</v>
      </c>
      <c r="AB58" s="267" t="s">
        <v>1447</v>
      </c>
      <c r="AC58" s="267"/>
    </row>
    <row r="59" spans="1:29" ht="33.75">
      <c r="A59" s="316"/>
      <c r="B59" s="316"/>
      <c r="C59" s="316"/>
      <c r="D59" s="316"/>
      <c r="E59" s="316"/>
      <c r="F59" s="316"/>
      <c r="G59" s="316"/>
      <c r="H59" s="316"/>
      <c r="I59" s="250"/>
      <c r="J59" s="261"/>
      <c r="K59" s="261"/>
      <c r="L59" s="261"/>
      <c r="M59" s="261"/>
      <c r="N59" s="261"/>
      <c r="O59" s="9" t="s">
        <v>1115</v>
      </c>
      <c r="P59" s="9" t="s">
        <v>1694</v>
      </c>
      <c r="Q59" s="9"/>
      <c r="R59" s="9"/>
      <c r="S59" s="9"/>
      <c r="T59" s="9"/>
      <c r="U59" s="9"/>
      <c r="V59" s="9"/>
      <c r="W59" s="9"/>
      <c r="X59" s="9"/>
      <c r="Y59" s="9"/>
      <c r="Z59" s="9"/>
      <c r="AA59" s="268"/>
      <c r="AB59" s="268"/>
      <c r="AC59" s="268"/>
    </row>
    <row r="60" spans="1:29" ht="33.75">
      <c r="A60" s="316"/>
      <c r="B60" s="316"/>
      <c r="C60" s="316"/>
      <c r="D60" s="316"/>
      <c r="E60" s="316"/>
      <c r="F60" s="316"/>
      <c r="G60" s="316"/>
      <c r="H60" s="316"/>
      <c r="I60" s="249"/>
      <c r="J60" s="254"/>
      <c r="K60" s="254"/>
      <c r="L60" s="254"/>
      <c r="M60" s="254"/>
      <c r="N60" s="254"/>
      <c r="O60" s="9" t="s">
        <v>1116</v>
      </c>
      <c r="P60" s="9" t="s">
        <v>1695</v>
      </c>
      <c r="Q60" s="9"/>
      <c r="R60" s="9"/>
      <c r="S60" s="9"/>
      <c r="T60" s="9"/>
      <c r="U60" s="9"/>
      <c r="V60" s="9"/>
      <c r="W60" s="9"/>
      <c r="X60" s="9"/>
      <c r="Y60" s="9"/>
      <c r="Z60" s="9"/>
      <c r="AA60" s="269"/>
      <c r="AB60" s="269"/>
      <c r="AC60" s="269"/>
    </row>
    <row r="61" spans="1:29" ht="123.75">
      <c r="A61" s="252"/>
      <c r="B61" s="252"/>
      <c r="C61" s="252"/>
      <c r="D61" s="252"/>
      <c r="E61" s="252"/>
      <c r="F61" s="252"/>
      <c r="G61" s="252"/>
      <c r="H61" s="252"/>
      <c r="I61" s="148" t="s">
        <v>1006</v>
      </c>
      <c r="J61" s="170" t="s">
        <v>1118</v>
      </c>
      <c r="K61" s="451">
        <f>+'[1]CONSOLIDADO'!$AK$9</f>
        <v>0.00013333333333333334</v>
      </c>
      <c r="L61" s="170" t="s">
        <v>1119</v>
      </c>
      <c r="M61" s="17">
        <v>400</v>
      </c>
      <c r="N61" s="14">
        <v>0</v>
      </c>
      <c r="O61" s="9" t="s">
        <v>1117</v>
      </c>
      <c r="P61" s="9" t="s">
        <v>1696</v>
      </c>
      <c r="Q61" s="9"/>
      <c r="R61" s="9"/>
      <c r="S61" s="9"/>
      <c r="T61" s="9"/>
      <c r="U61" s="18">
        <v>1163995155</v>
      </c>
      <c r="V61" s="9"/>
      <c r="W61" s="9"/>
      <c r="X61" s="9"/>
      <c r="Y61" s="9"/>
      <c r="Z61" s="9"/>
      <c r="AA61" s="18">
        <v>1163995155</v>
      </c>
      <c r="AB61" s="393" t="s">
        <v>1447</v>
      </c>
      <c r="AC61" s="386"/>
    </row>
    <row r="62" spans="1:29" ht="22.5">
      <c r="A62" s="64" t="s">
        <v>37</v>
      </c>
      <c r="B62" s="64"/>
      <c r="C62" s="64"/>
      <c r="D62" s="64"/>
      <c r="E62" s="64"/>
      <c r="F62" s="312"/>
      <c r="G62" s="121"/>
      <c r="H62" s="121"/>
      <c r="I62" s="96"/>
      <c r="J62" s="68"/>
      <c r="K62" s="478"/>
      <c r="L62" s="68"/>
      <c r="M62" s="68"/>
      <c r="N62" s="69"/>
      <c r="O62" s="69"/>
      <c r="P62" s="69"/>
      <c r="Q62" s="69"/>
      <c r="R62" s="69"/>
      <c r="S62" s="69"/>
      <c r="T62" s="69"/>
      <c r="U62" s="69"/>
      <c r="V62" s="69"/>
      <c r="W62" s="69"/>
      <c r="X62" s="69"/>
      <c r="Y62" s="69"/>
      <c r="Z62" s="69"/>
      <c r="AA62" s="65">
        <f>SUM(AA51:AA61)</f>
        <v>5126541205.639999</v>
      </c>
      <c r="AB62" s="97"/>
      <c r="AC62" s="97"/>
    </row>
    <row r="63" spans="1:29" ht="11.25">
      <c r="A63" s="213" t="s">
        <v>178</v>
      </c>
      <c r="B63" s="213"/>
      <c r="C63" s="206"/>
      <c r="D63" s="206"/>
      <c r="E63" s="206"/>
      <c r="F63" s="206"/>
      <c r="G63" s="216"/>
      <c r="H63" s="216"/>
      <c r="I63" s="210"/>
      <c r="J63" s="210"/>
      <c r="K63" s="210"/>
      <c r="L63" s="215"/>
      <c r="M63" s="210"/>
      <c r="N63" s="210"/>
      <c r="O63" s="210"/>
      <c r="P63" s="210"/>
      <c r="Q63" s="210"/>
      <c r="R63" s="210"/>
      <c r="S63" s="210"/>
      <c r="T63" s="210"/>
      <c r="U63" s="210"/>
      <c r="V63" s="210"/>
      <c r="W63" s="210"/>
      <c r="X63" s="210"/>
      <c r="Y63" s="210"/>
      <c r="Z63" s="210"/>
      <c r="AA63" s="217">
        <f>+AA62</f>
        <v>5126541205.639999</v>
      </c>
      <c r="AB63" s="381"/>
      <c r="AC63" s="381"/>
    </row>
    <row r="64" spans="1:29" ht="11.25">
      <c r="A64" s="415" t="s">
        <v>1426</v>
      </c>
      <c r="B64" s="415"/>
      <c r="C64" s="415"/>
      <c r="D64" s="415"/>
      <c r="E64" s="415"/>
      <c r="F64" s="415"/>
      <c r="G64" s="416"/>
      <c r="H64" s="416"/>
      <c r="I64" s="416"/>
      <c r="J64" s="416"/>
      <c r="K64" s="416"/>
      <c r="L64" s="415"/>
      <c r="M64" s="415"/>
      <c r="N64" s="415"/>
      <c r="O64" s="416"/>
      <c r="P64" s="415"/>
      <c r="Q64" s="415"/>
      <c r="R64" s="415"/>
      <c r="S64" s="415"/>
      <c r="T64" s="415"/>
      <c r="U64" s="415"/>
      <c r="V64" s="415"/>
      <c r="W64" s="415"/>
      <c r="X64" s="415"/>
      <c r="Y64" s="415"/>
      <c r="Z64" s="415"/>
      <c r="AA64" s="418">
        <f>+AA63+AA50+AA20</f>
        <v>15749043995.74</v>
      </c>
      <c r="AB64" s="416"/>
      <c r="AC64" s="415"/>
    </row>
  </sheetData>
  <sheetProtection/>
  <mergeCells count="26">
    <mergeCell ref="I11:J11"/>
    <mergeCell ref="AC15:AC16"/>
    <mergeCell ref="B15:B16"/>
    <mergeCell ref="D15:D16"/>
    <mergeCell ref="F15:F16"/>
    <mergeCell ref="H15:H16"/>
    <mergeCell ref="Q15:Q16"/>
    <mergeCell ref="R15:Z15"/>
    <mergeCell ref="J15:J16"/>
    <mergeCell ref="L15:N15"/>
    <mergeCell ref="AB15:AB16"/>
    <mergeCell ref="O15:O16"/>
    <mergeCell ref="P15:P16"/>
    <mergeCell ref="AA15:AA16"/>
    <mergeCell ref="I15:I16"/>
    <mergeCell ref="A1:AB1"/>
    <mergeCell ref="A2:AB2"/>
    <mergeCell ref="A3:AB3"/>
    <mergeCell ref="A4:AB4"/>
    <mergeCell ref="A5:AB5"/>
    <mergeCell ref="K15:K16"/>
    <mergeCell ref="I13:P13"/>
    <mergeCell ref="A15:A16"/>
    <mergeCell ref="C15:C16"/>
    <mergeCell ref="E15:E16"/>
    <mergeCell ref="G15:G1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C94"/>
  <sheetViews>
    <sheetView zoomScale="30" zoomScaleNormal="30" zoomScalePageLayoutView="0" workbookViewId="0" topLeftCell="A15">
      <pane ySplit="2" topLeftCell="A82" activePane="bottomLeft" state="frozen"/>
      <selection pane="topLeft" activeCell="H15" sqref="H15"/>
      <selection pane="bottomLeft" activeCell="AC87" sqref="AC87"/>
    </sheetView>
  </sheetViews>
  <sheetFormatPr defaultColWidth="11.421875" defaultRowHeight="12.75"/>
  <cols>
    <col min="1" max="2" width="15.8515625" style="109" customWidth="1"/>
    <col min="3" max="4" width="17.140625" style="109" customWidth="1"/>
    <col min="5" max="6" width="15.140625" style="109" customWidth="1"/>
    <col min="7" max="8" width="18.00390625" style="120" customWidth="1"/>
    <col min="9" max="9" width="18.28125" style="120" customWidth="1"/>
    <col min="10" max="11" width="25.140625" style="120" customWidth="1"/>
    <col min="12" max="12" width="17.7109375" style="109" customWidth="1"/>
    <col min="13" max="14" width="11.421875" style="109" customWidth="1"/>
    <col min="15" max="15" width="27.57421875" style="120" customWidth="1"/>
    <col min="16" max="26" width="15.140625" style="109" customWidth="1"/>
    <col min="27" max="27" width="16.7109375" style="109" customWidth="1"/>
    <col min="28" max="28" width="16.7109375" style="120" customWidth="1"/>
    <col min="29" max="29" width="17.8515625" style="109" customWidth="1"/>
    <col min="30" max="16384" width="11.421875" style="109" customWidth="1"/>
  </cols>
  <sheetData>
    <row r="1" spans="1:28" ht="11.25" customHeight="1" hidden="1">
      <c r="A1" s="519" t="s">
        <v>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row>
    <row r="2" spans="1:28" ht="11.25">
      <c r="A2" s="519" t="s">
        <v>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row>
    <row r="3" spans="1:28" ht="11.25">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1:28" ht="11.25">
      <c r="A4" s="519" t="s">
        <v>161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row>
    <row r="5" spans="1:28" ht="11.25">
      <c r="A5" s="519" t="s">
        <v>162</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row>
    <row r="6" spans="1:28" ht="11.25">
      <c r="A6" s="53"/>
      <c r="B6" s="53"/>
      <c r="C6" s="53"/>
      <c r="D6" s="53"/>
      <c r="E6" s="53"/>
      <c r="F6" s="53"/>
      <c r="G6" s="54"/>
      <c r="H6" s="54"/>
      <c r="I6" s="54"/>
      <c r="J6" s="54"/>
      <c r="K6" s="54"/>
      <c r="L6" s="54"/>
      <c r="M6" s="54"/>
      <c r="N6" s="54"/>
      <c r="O6" s="54"/>
      <c r="P6" s="54"/>
      <c r="Q6" s="54"/>
      <c r="R6" s="54"/>
      <c r="S6" s="54"/>
      <c r="T6" s="54"/>
      <c r="U6" s="54"/>
      <c r="V6" s="54"/>
      <c r="W6" s="54"/>
      <c r="X6" s="54"/>
      <c r="Y6" s="54"/>
      <c r="Z6" s="54"/>
      <c r="AA6" s="54"/>
      <c r="AB6" s="54"/>
    </row>
    <row r="7" spans="1:28" ht="11.25">
      <c r="A7" s="520"/>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row>
    <row r="8" spans="1:28" ht="11.25">
      <c r="A8" s="513"/>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row>
    <row r="9" spans="1:28" ht="11.25">
      <c r="A9" s="53"/>
      <c r="B9" s="53"/>
      <c r="C9" s="53"/>
      <c r="D9" s="53"/>
      <c r="E9" s="53"/>
      <c r="F9" s="53"/>
      <c r="G9" s="54"/>
      <c r="H9" s="54"/>
      <c r="I9" s="54"/>
      <c r="J9" s="54"/>
      <c r="K9" s="54"/>
      <c r="L9" s="54"/>
      <c r="M9" s="54"/>
      <c r="N9" s="54"/>
      <c r="O9" s="54"/>
      <c r="P9" s="54"/>
      <c r="Q9" s="54"/>
      <c r="R9" s="54"/>
      <c r="S9" s="54"/>
      <c r="T9" s="54"/>
      <c r="U9" s="54"/>
      <c r="V9" s="54"/>
      <c r="W9" s="54"/>
      <c r="X9" s="54"/>
      <c r="Y9" s="54"/>
      <c r="Z9" s="54"/>
      <c r="AA9" s="54"/>
      <c r="AB9" s="54"/>
    </row>
    <row r="10" spans="1:28" ht="11.25">
      <c r="A10" s="53"/>
      <c r="B10" s="53"/>
      <c r="C10" s="53"/>
      <c r="D10" s="53"/>
      <c r="E10" s="53"/>
      <c r="F10" s="53"/>
      <c r="G10" s="54"/>
      <c r="H10" s="54"/>
      <c r="I10" s="54"/>
      <c r="J10" s="54"/>
      <c r="K10" s="54"/>
      <c r="L10" s="54"/>
      <c r="M10" s="54"/>
      <c r="N10" s="54"/>
      <c r="O10" s="54"/>
      <c r="P10" s="54"/>
      <c r="Q10" s="54"/>
      <c r="R10" s="54"/>
      <c r="S10" s="54"/>
      <c r="T10" s="54"/>
      <c r="U10" s="54"/>
      <c r="V10" s="54"/>
      <c r="W10" s="54"/>
      <c r="X10" s="54"/>
      <c r="Y10" s="54"/>
      <c r="Z10" s="54"/>
      <c r="AA10" s="54"/>
      <c r="AB10" s="54"/>
    </row>
    <row r="11" spans="1:28" ht="11.25">
      <c r="A11" s="53"/>
      <c r="B11" s="53"/>
      <c r="C11" s="53"/>
      <c r="D11" s="53"/>
      <c r="E11" s="53"/>
      <c r="F11" s="53"/>
      <c r="G11" s="92"/>
      <c r="H11" s="92"/>
      <c r="I11" s="514"/>
      <c r="J11" s="514"/>
      <c r="K11" s="105"/>
      <c r="L11" s="55"/>
      <c r="M11" s="55"/>
      <c r="N11" s="55"/>
      <c r="O11" s="92"/>
      <c r="P11" s="55"/>
      <c r="Q11" s="55"/>
      <c r="R11" s="55"/>
      <c r="S11" s="55"/>
      <c r="T11" s="55"/>
      <c r="U11" s="55"/>
      <c r="V11" s="55"/>
      <c r="W11" s="55"/>
      <c r="X11" s="55"/>
      <c r="Y11" s="55"/>
      <c r="Z11" s="55"/>
      <c r="AA11" s="57"/>
      <c r="AB11" s="93"/>
    </row>
    <row r="12" spans="1:28" ht="12.75" customHeight="1">
      <c r="A12" s="55" t="s">
        <v>21</v>
      </c>
      <c r="B12" s="436" t="s">
        <v>1427</v>
      </c>
      <c r="C12" s="119"/>
      <c r="D12" s="119"/>
      <c r="E12" s="105"/>
      <c r="F12" s="105"/>
      <c r="G12" s="55"/>
      <c r="H12" s="55"/>
      <c r="I12" s="55"/>
      <c r="J12" s="55"/>
      <c r="K12" s="55"/>
      <c r="L12" s="55"/>
      <c r="M12" s="55"/>
      <c r="N12" s="55"/>
      <c r="O12" s="55"/>
      <c r="P12" s="55"/>
      <c r="Q12" s="55"/>
      <c r="R12" s="55"/>
      <c r="S12" s="55"/>
      <c r="T12" s="55"/>
      <c r="U12" s="55"/>
      <c r="V12" s="55"/>
      <c r="W12" s="55"/>
      <c r="X12" s="55"/>
      <c r="Y12" s="55"/>
      <c r="Z12" s="55"/>
      <c r="AA12" s="57"/>
      <c r="AB12" s="93"/>
    </row>
    <row r="13" spans="1:28" ht="11.25">
      <c r="A13" s="53"/>
      <c r="B13" s="53"/>
      <c r="C13" s="53"/>
      <c r="D13" s="53"/>
      <c r="E13" s="53"/>
      <c r="F13" s="53"/>
      <c r="G13" s="92"/>
      <c r="H13" s="92"/>
      <c r="I13" s="514"/>
      <c r="J13" s="514"/>
      <c r="K13" s="514"/>
      <c r="L13" s="514"/>
      <c r="M13" s="514"/>
      <c r="N13" s="514"/>
      <c r="O13" s="514"/>
      <c r="P13" s="514"/>
      <c r="Q13" s="105"/>
      <c r="R13" s="105"/>
      <c r="S13" s="105"/>
      <c r="T13" s="105"/>
      <c r="U13" s="105"/>
      <c r="V13" s="105"/>
      <c r="W13" s="105"/>
      <c r="X13" s="105"/>
      <c r="Y13" s="105"/>
      <c r="Z13" s="105"/>
      <c r="AA13" s="57"/>
      <c r="AB13" s="93"/>
    </row>
    <row r="14" spans="1:28" ht="12" thickBot="1">
      <c r="A14" s="53"/>
      <c r="B14" s="53"/>
      <c r="C14" s="53"/>
      <c r="D14" s="53"/>
      <c r="E14" s="53"/>
      <c r="F14" s="53"/>
      <c r="G14" s="52"/>
      <c r="H14" s="52"/>
      <c r="I14" s="52"/>
      <c r="J14" s="52"/>
      <c r="K14" s="52"/>
      <c r="L14" s="52"/>
      <c r="M14" s="52"/>
      <c r="N14" s="52"/>
      <c r="O14" s="52"/>
      <c r="P14" s="52"/>
      <c r="Q14" s="52"/>
      <c r="R14" s="52"/>
      <c r="S14" s="52"/>
      <c r="T14" s="52"/>
      <c r="U14" s="52"/>
      <c r="V14" s="52"/>
      <c r="W14" s="52"/>
      <c r="X14" s="52"/>
      <c r="Y14" s="52"/>
      <c r="Z14" s="52"/>
      <c r="AA14" s="58"/>
      <c r="AB14" s="52"/>
    </row>
    <row r="15" spans="1:29" ht="12.75" customHeight="1">
      <c r="A15" s="515" t="s">
        <v>9</v>
      </c>
      <c r="B15" s="521" t="s">
        <v>11</v>
      </c>
      <c r="C15" s="517" t="s">
        <v>0</v>
      </c>
      <c r="D15" s="521" t="s">
        <v>11</v>
      </c>
      <c r="E15" s="517" t="s">
        <v>13</v>
      </c>
      <c r="F15" s="521" t="s">
        <v>11</v>
      </c>
      <c r="G15" s="523" t="s">
        <v>22</v>
      </c>
      <c r="H15" s="521" t="s">
        <v>11</v>
      </c>
      <c r="I15" s="523" t="s">
        <v>23</v>
      </c>
      <c r="J15" s="527" t="s">
        <v>24</v>
      </c>
      <c r="K15" s="527" t="s">
        <v>1419</v>
      </c>
      <c r="L15" s="523" t="s">
        <v>4</v>
      </c>
      <c r="M15" s="523"/>
      <c r="N15" s="523"/>
      <c r="O15" s="525" t="s">
        <v>1412</v>
      </c>
      <c r="P15" s="525" t="s">
        <v>26</v>
      </c>
      <c r="Q15" s="521" t="s">
        <v>27</v>
      </c>
      <c r="R15" s="529" t="s">
        <v>15</v>
      </c>
      <c r="S15" s="529"/>
      <c r="T15" s="529"/>
      <c r="U15" s="529"/>
      <c r="V15" s="529"/>
      <c r="W15" s="529"/>
      <c r="X15" s="529"/>
      <c r="Y15" s="529"/>
      <c r="Z15" s="529"/>
      <c r="AA15" s="529" t="s">
        <v>35</v>
      </c>
      <c r="AB15" s="525" t="s">
        <v>3</v>
      </c>
      <c r="AC15" s="525" t="s">
        <v>1416</v>
      </c>
    </row>
    <row r="16" spans="1:29" ht="56.25">
      <c r="A16" s="516"/>
      <c r="B16" s="522"/>
      <c r="C16" s="518"/>
      <c r="D16" s="522"/>
      <c r="E16" s="518"/>
      <c r="F16" s="522"/>
      <c r="G16" s="524"/>
      <c r="H16" s="522"/>
      <c r="I16" s="524"/>
      <c r="J16" s="528"/>
      <c r="K16" s="528"/>
      <c r="L16" s="137" t="s">
        <v>25</v>
      </c>
      <c r="M16" s="137" t="s">
        <v>19</v>
      </c>
      <c r="N16" s="137" t="s">
        <v>20</v>
      </c>
      <c r="O16" s="526"/>
      <c r="P16" s="526"/>
      <c r="Q16" s="522"/>
      <c r="R16" s="362" t="s">
        <v>28</v>
      </c>
      <c r="S16" s="362" t="s">
        <v>8</v>
      </c>
      <c r="T16" s="362" t="s">
        <v>1</v>
      </c>
      <c r="U16" s="362" t="s">
        <v>7</v>
      </c>
      <c r="V16" s="362" t="s">
        <v>29</v>
      </c>
      <c r="W16" s="362" t="s">
        <v>2</v>
      </c>
      <c r="X16" s="362" t="s">
        <v>30</v>
      </c>
      <c r="Y16" s="362" t="s">
        <v>1414</v>
      </c>
      <c r="Z16" s="362" t="s">
        <v>31</v>
      </c>
      <c r="AA16" s="530"/>
      <c r="AB16" s="526"/>
      <c r="AC16" s="526"/>
    </row>
    <row r="17" spans="1:29" ht="90">
      <c r="A17" s="262" t="s">
        <v>179</v>
      </c>
      <c r="B17" s="262">
        <v>2</v>
      </c>
      <c r="C17" s="262"/>
      <c r="D17" s="262"/>
      <c r="E17" s="262" t="s">
        <v>485</v>
      </c>
      <c r="F17" s="262" t="s">
        <v>1512</v>
      </c>
      <c r="G17" s="253" t="s">
        <v>486</v>
      </c>
      <c r="H17" s="253" t="s">
        <v>1513</v>
      </c>
      <c r="I17" s="130" t="s">
        <v>487</v>
      </c>
      <c r="J17" s="4" t="s">
        <v>1205</v>
      </c>
      <c r="K17" s="460">
        <f>+'[1]CONSOLIDADO'!$AK$89</f>
        <v>0.0004</v>
      </c>
      <c r="L17" s="61" t="s">
        <v>776</v>
      </c>
      <c r="M17" s="61">
        <v>1</v>
      </c>
      <c r="N17" s="276">
        <v>1</v>
      </c>
      <c r="O17" s="59" t="s">
        <v>1256</v>
      </c>
      <c r="P17" s="353" t="s">
        <v>1625</v>
      </c>
      <c r="Q17" s="353"/>
      <c r="R17" s="301">
        <v>154435900</v>
      </c>
      <c r="S17" s="353"/>
      <c r="T17" s="353"/>
      <c r="U17" s="301">
        <v>6600000000</v>
      </c>
      <c r="V17" s="353"/>
      <c r="W17" s="353"/>
      <c r="X17" s="353"/>
      <c r="Y17" s="353"/>
      <c r="Z17" s="353"/>
      <c r="AA17" s="1">
        <v>6754435900</v>
      </c>
      <c r="AB17" s="379" t="s">
        <v>1258</v>
      </c>
      <c r="AC17" s="386"/>
    </row>
    <row r="18" spans="1:29" ht="90">
      <c r="A18" s="263"/>
      <c r="B18" s="263"/>
      <c r="C18" s="263"/>
      <c r="D18" s="263"/>
      <c r="E18" s="263"/>
      <c r="F18" s="263"/>
      <c r="G18" s="261"/>
      <c r="H18" s="261"/>
      <c r="I18" s="253" t="s">
        <v>488</v>
      </c>
      <c r="J18" s="253" t="s">
        <v>489</v>
      </c>
      <c r="K18" s="470"/>
      <c r="L18" s="4" t="s">
        <v>777</v>
      </c>
      <c r="M18" s="17" t="s">
        <v>778</v>
      </c>
      <c r="N18" s="283">
        <v>1</v>
      </c>
      <c r="O18" s="59" t="s">
        <v>1257</v>
      </c>
      <c r="P18" s="353" t="s">
        <v>1626</v>
      </c>
      <c r="Q18" s="353"/>
      <c r="R18" s="353"/>
      <c r="S18" s="353"/>
      <c r="T18" s="353"/>
      <c r="U18" s="3">
        <v>1000000000</v>
      </c>
      <c r="V18" s="353"/>
      <c r="W18" s="353"/>
      <c r="X18" s="353"/>
      <c r="Y18" s="353"/>
      <c r="Z18" s="353"/>
      <c r="AA18" s="3">
        <v>1000000000</v>
      </c>
      <c r="AB18" s="379" t="s">
        <v>1258</v>
      </c>
      <c r="AC18" s="386"/>
    </row>
    <row r="19" spans="1:29" ht="67.5">
      <c r="A19" s="263"/>
      <c r="B19" s="263"/>
      <c r="C19" s="263"/>
      <c r="D19" s="263"/>
      <c r="E19" s="263"/>
      <c r="F19" s="263"/>
      <c r="G19" s="261"/>
      <c r="H19" s="261"/>
      <c r="I19" s="130" t="s">
        <v>490</v>
      </c>
      <c r="J19" s="130" t="s">
        <v>491</v>
      </c>
      <c r="K19" s="130">
        <f>+'[1]CONSOLIDADO'!$AK$93</f>
        <v>0.00095</v>
      </c>
      <c r="L19" s="4" t="s">
        <v>779</v>
      </c>
      <c r="M19" s="17" t="s">
        <v>780</v>
      </c>
      <c r="N19" s="283">
        <v>1</v>
      </c>
      <c r="O19" s="59" t="s">
        <v>486</v>
      </c>
      <c r="P19" s="4" t="s">
        <v>1625</v>
      </c>
      <c r="Q19" s="4"/>
      <c r="R19" s="4"/>
      <c r="S19" s="4"/>
      <c r="T19" s="4"/>
      <c r="U19" s="3">
        <v>800000000</v>
      </c>
      <c r="V19" s="4"/>
      <c r="W19" s="4"/>
      <c r="X19" s="4"/>
      <c r="Y19" s="4"/>
      <c r="Z19" s="4"/>
      <c r="AA19" s="3">
        <v>800000000</v>
      </c>
      <c r="AB19" s="396" t="s">
        <v>1448</v>
      </c>
      <c r="AC19" s="386"/>
    </row>
    <row r="20" spans="1:29" ht="67.5">
      <c r="A20" s="263"/>
      <c r="B20" s="263"/>
      <c r="C20" s="263"/>
      <c r="D20" s="263"/>
      <c r="E20" s="263"/>
      <c r="F20" s="263"/>
      <c r="G20" s="261"/>
      <c r="H20" s="261"/>
      <c r="I20" s="130" t="s">
        <v>492</v>
      </c>
      <c r="J20" s="130" t="s">
        <v>493</v>
      </c>
      <c r="K20" s="130">
        <f>+'[1]CONSOLIDADO'!$AK$97</f>
        <v>0.01915</v>
      </c>
      <c r="L20" s="4" t="s">
        <v>781</v>
      </c>
      <c r="M20" s="61">
        <v>0.35</v>
      </c>
      <c r="N20" s="276">
        <v>0.35</v>
      </c>
      <c r="O20" s="62" t="s">
        <v>782</v>
      </c>
      <c r="P20" s="4" t="s">
        <v>1627</v>
      </c>
      <c r="Q20" s="4"/>
      <c r="R20" s="4"/>
      <c r="S20" s="4"/>
      <c r="T20" s="4"/>
      <c r="U20" s="1">
        <v>1000000000</v>
      </c>
      <c r="V20" s="4"/>
      <c r="W20" s="4"/>
      <c r="X20" s="4"/>
      <c r="Y20" s="4"/>
      <c r="Z20" s="4"/>
      <c r="AA20" s="1">
        <v>1000000000</v>
      </c>
      <c r="AB20" s="379" t="s">
        <v>1448</v>
      </c>
      <c r="AC20" s="386"/>
    </row>
    <row r="21" spans="1:29" ht="78.75">
      <c r="A21" s="263"/>
      <c r="B21" s="263"/>
      <c r="C21" s="263"/>
      <c r="D21" s="263"/>
      <c r="E21" s="263"/>
      <c r="F21" s="263"/>
      <c r="G21" s="261"/>
      <c r="H21" s="261"/>
      <c r="I21" s="130" t="s">
        <v>494</v>
      </c>
      <c r="J21" s="130" t="s">
        <v>495</v>
      </c>
      <c r="K21" s="453">
        <f>+'[1]CONSOLIDADO'!$AK$99</f>
        <v>0.012750000000000001</v>
      </c>
      <c r="L21" s="61" t="s">
        <v>783</v>
      </c>
      <c r="M21" s="61">
        <v>0.4</v>
      </c>
      <c r="N21" s="283">
        <v>0.54</v>
      </c>
      <c r="O21" s="62" t="s">
        <v>1259</v>
      </c>
      <c r="P21" s="62" t="s">
        <v>1628</v>
      </c>
      <c r="Q21" s="62"/>
      <c r="R21" s="62"/>
      <c r="S21" s="62"/>
      <c r="T21" s="62"/>
      <c r="U21" s="3">
        <v>1500000000</v>
      </c>
      <c r="V21" s="62"/>
      <c r="W21" s="62"/>
      <c r="X21" s="62"/>
      <c r="Y21" s="62"/>
      <c r="Z21" s="62"/>
      <c r="AA21" s="3">
        <v>1500000000</v>
      </c>
      <c r="AB21" s="396" t="s">
        <v>1258</v>
      </c>
      <c r="AC21" s="386"/>
    </row>
    <row r="22" spans="1:29" ht="109.5" customHeight="1">
      <c r="A22" s="263"/>
      <c r="B22" s="263"/>
      <c r="C22" s="263"/>
      <c r="D22" s="263"/>
      <c r="E22" s="263"/>
      <c r="F22" s="263"/>
      <c r="G22" s="261"/>
      <c r="H22" s="261"/>
      <c r="I22" s="136" t="s">
        <v>496</v>
      </c>
      <c r="J22" s="47" t="s">
        <v>497</v>
      </c>
      <c r="K22" s="47">
        <f>+'[1]CONSOLIDADO'!$AK$100</f>
        <v>0.00025</v>
      </c>
      <c r="L22" s="284" t="s">
        <v>784</v>
      </c>
      <c r="M22" s="122" t="s">
        <v>780</v>
      </c>
      <c r="N22" s="122">
        <v>1</v>
      </c>
      <c r="O22" s="9" t="s">
        <v>785</v>
      </c>
      <c r="P22" s="9" t="s">
        <v>1629</v>
      </c>
      <c r="Q22" s="9"/>
      <c r="R22" s="1">
        <v>37028265</v>
      </c>
      <c r="S22" s="9"/>
      <c r="T22" s="9"/>
      <c r="U22" s="9"/>
      <c r="V22" s="9"/>
      <c r="W22" s="9"/>
      <c r="X22" s="9"/>
      <c r="Y22" s="9"/>
      <c r="Z22" s="9"/>
      <c r="AA22" s="1">
        <v>37028265</v>
      </c>
      <c r="AB22" s="397" t="s">
        <v>1260</v>
      </c>
      <c r="AC22" s="386"/>
    </row>
    <row r="23" spans="1:29" ht="135">
      <c r="A23" s="263"/>
      <c r="B23" s="263"/>
      <c r="C23" s="263"/>
      <c r="D23" s="263"/>
      <c r="E23" s="263"/>
      <c r="F23" s="263"/>
      <c r="G23" s="254"/>
      <c r="H23" s="261"/>
      <c r="I23" s="136" t="s">
        <v>498</v>
      </c>
      <c r="J23" s="136" t="s">
        <v>499</v>
      </c>
      <c r="K23" s="136">
        <f>+'[1]CONSOLIDADO'!$AK$101</f>
        <v>0.0002</v>
      </c>
      <c r="L23" s="126" t="s">
        <v>786</v>
      </c>
      <c r="M23" s="47">
        <v>0.068</v>
      </c>
      <c r="N23" s="47" t="s">
        <v>787</v>
      </c>
      <c r="O23" s="9" t="s">
        <v>788</v>
      </c>
      <c r="P23" s="33" t="s">
        <v>1630</v>
      </c>
      <c r="Q23" s="33"/>
      <c r="R23" s="33"/>
      <c r="S23" s="33"/>
      <c r="T23" s="33"/>
      <c r="U23" s="1">
        <v>785085860</v>
      </c>
      <c r="V23" s="33"/>
      <c r="W23" s="33"/>
      <c r="X23" s="33"/>
      <c r="Y23" s="33"/>
      <c r="Z23" s="33"/>
      <c r="AA23" s="1">
        <v>785085860</v>
      </c>
      <c r="AB23" s="397" t="s">
        <v>1264</v>
      </c>
      <c r="AC23" s="386"/>
    </row>
    <row r="24" spans="1:29" ht="11.25">
      <c r="A24" s="263"/>
      <c r="B24" s="263"/>
      <c r="C24" s="263"/>
      <c r="D24" s="263"/>
      <c r="E24" s="263"/>
      <c r="F24" s="263"/>
      <c r="G24" s="419"/>
      <c r="H24" s="419"/>
      <c r="I24" s="325"/>
      <c r="J24" s="325"/>
      <c r="K24" s="325"/>
      <c r="L24" s="420"/>
      <c r="M24" s="325"/>
      <c r="N24" s="325"/>
      <c r="O24" s="326"/>
      <c r="P24" s="421"/>
      <c r="Q24" s="422"/>
      <c r="R24" s="422"/>
      <c r="S24" s="422"/>
      <c r="T24" s="422"/>
      <c r="U24" s="422"/>
      <c r="V24" s="422"/>
      <c r="W24" s="422"/>
      <c r="X24" s="422"/>
      <c r="Y24" s="422"/>
      <c r="Z24" s="422"/>
      <c r="AA24" s="331">
        <f>SUM(AA17:AA23)</f>
        <v>11876550025</v>
      </c>
      <c r="AB24" s="423"/>
      <c r="AC24" s="415"/>
    </row>
    <row r="25" spans="1:29" ht="56.25" customHeight="1">
      <c r="A25" s="263"/>
      <c r="B25" s="263"/>
      <c r="C25" s="263"/>
      <c r="D25" s="263"/>
      <c r="E25" s="263"/>
      <c r="F25" s="263"/>
      <c r="G25" s="298" t="s">
        <v>500</v>
      </c>
      <c r="H25" s="298" t="s">
        <v>1514</v>
      </c>
      <c r="I25" s="298" t="s">
        <v>506</v>
      </c>
      <c r="J25" s="47" t="s">
        <v>501</v>
      </c>
      <c r="K25" s="465">
        <f>+'[1]CONSOLIDADO'!$AK$157</f>
        <v>0.0023599999999999997</v>
      </c>
      <c r="L25" s="126" t="s">
        <v>789</v>
      </c>
      <c r="M25" s="47" t="s">
        <v>790</v>
      </c>
      <c r="N25" s="47" t="s">
        <v>790</v>
      </c>
      <c r="O25" s="9" t="s">
        <v>1250</v>
      </c>
      <c r="P25" s="33" t="s">
        <v>1631</v>
      </c>
      <c r="Q25" s="345"/>
      <c r="R25" s="345"/>
      <c r="S25" s="345"/>
      <c r="T25" s="345"/>
      <c r="U25" s="256">
        <v>300000000</v>
      </c>
      <c r="V25" s="345"/>
      <c r="W25" s="345"/>
      <c r="X25" s="345"/>
      <c r="Y25" s="345"/>
      <c r="Z25" s="345"/>
      <c r="AA25" s="256">
        <v>300000000</v>
      </c>
      <c r="AB25" s="391" t="s">
        <v>1255</v>
      </c>
      <c r="AC25" s="386"/>
    </row>
    <row r="26" spans="1:29" ht="33.75">
      <c r="A26" s="263"/>
      <c r="B26" s="263"/>
      <c r="C26" s="263"/>
      <c r="D26" s="263"/>
      <c r="E26" s="263"/>
      <c r="F26" s="263"/>
      <c r="G26" s="177"/>
      <c r="H26" s="177"/>
      <c r="I26" s="177"/>
      <c r="J26" s="176" t="s">
        <v>502</v>
      </c>
      <c r="K26" s="342">
        <f>+'[1]CONSOLIDADO'!$AK$159</f>
        <v>0</v>
      </c>
      <c r="L26" s="176" t="s">
        <v>791</v>
      </c>
      <c r="M26" s="176" t="s">
        <v>792</v>
      </c>
      <c r="N26" s="176" t="s">
        <v>792</v>
      </c>
      <c r="O26" s="176" t="s">
        <v>1251</v>
      </c>
      <c r="P26" s="351" t="s">
        <v>1632</v>
      </c>
      <c r="Q26" s="400"/>
      <c r="R26" s="400"/>
      <c r="S26" s="400"/>
      <c r="T26" s="400"/>
      <c r="U26" s="400"/>
      <c r="V26" s="400"/>
      <c r="W26" s="400"/>
      <c r="X26" s="400"/>
      <c r="Y26" s="400"/>
      <c r="Z26" s="400"/>
      <c r="AA26" s="257"/>
      <c r="AB26" s="392"/>
      <c r="AC26" s="386"/>
    </row>
    <row r="27" spans="1:29" ht="33.75">
      <c r="A27" s="263"/>
      <c r="B27" s="263"/>
      <c r="C27" s="263"/>
      <c r="D27" s="263"/>
      <c r="E27" s="263"/>
      <c r="F27" s="263"/>
      <c r="G27" s="177"/>
      <c r="H27" s="177"/>
      <c r="I27" s="177"/>
      <c r="J27" s="179"/>
      <c r="K27" s="179"/>
      <c r="L27" s="35" t="s">
        <v>793</v>
      </c>
      <c r="M27" s="285">
        <v>0.8</v>
      </c>
      <c r="N27" s="285">
        <v>0.8</v>
      </c>
      <c r="O27" s="179"/>
      <c r="P27" s="179"/>
      <c r="Q27" s="177"/>
      <c r="R27" s="177"/>
      <c r="S27" s="177"/>
      <c r="T27" s="177"/>
      <c r="U27" s="177"/>
      <c r="V27" s="177"/>
      <c r="W27" s="177"/>
      <c r="X27" s="177"/>
      <c r="Y27" s="177"/>
      <c r="Z27" s="177"/>
      <c r="AA27" s="257"/>
      <c r="AB27" s="392"/>
      <c r="AC27" s="386"/>
    </row>
    <row r="28" spans="1:29" ht="33.75">
      <c r="A28" s="263"/>
      <c r="B28" s="263"/>
      <c r="C28" s="263"/>
      <c r="D28" s="263"/>
      <c r="E28" s="263"/>
      <c r="F28" s="263"/>
      <c r="G28" s="177"/>
      <c r="H28" s="177"/>
      <c r="I28" s="177"/>
      <c r="J28" s="47" t="s">
        <v>503</v>
      </c>
      <c r="K28" s="479">
        <f>+'[1]CONSOLIDADO'!$AK$160</f>
        <v>0</v>
      </c>
      <c r="L28" s="126" t="s">
        <v>794</v>
      </c>
      <c r="M28" s="47">
        <v>1</v>
      </c>
      <c r="N28" s="47">
        <v>1</v>
      </c>
      <c r="O28" s="9" t="s">
        <v>1252</v>
      </c>
      <c r="P28" s="33" t="s">
        <v>1633</v>
      </c>
      <c r="Q28" s="134"/>
      <c r="R28" s="134"/>
      <c r="S28" s="134"/>
      <c r="T28" s="134"/>
      <c r="U28" s="134"/>
      <c r="V28" s="134"/>
      <c r="W28" s="134"/>
      <c r="X28" s="134"/>
      <c r="Y28" s="134"/>
      <c r="Z28" s="134"/>
      <c r="AA28" s="257"/>
      <c r="AB28" s="392"/>
      <c r="AC28" s="386"/>
    </row>
    <row r="29" spans="1:29" ht="56.25">
      <c r="A29" s="263"/>
      <c r="B29" s="263"/>
      <c r="C29" s="263"/>
      <c r="D29" s="263"/>
      <c r="E29" s="263"/>
      <c r="F29" s="263"/>
      <c r="G29" s="177"/>
      <c r="H29" s="177"/>
      <c r="I29" s="177"/>
      <c r="J29" s="47" t="s">
        <v>504</v>
      </c>
      <c r="K29" s="479">
        <f>+'[1]CONSOLIDADO'!$AK$161</f>
        <v>0</v>
      </c>
      <c r="L29" s="126" t="s">
        <v>795</v>
      </c>
      <c r="M29" s="47">
        <v>0.54</v>
      </c>
      <c r="N29" s="47">
        <v>0.8</v>
      </c>
      <c r="O29" s="9" t="s">
        <v>1253</v>
      </c>
      <c r="P29" s="11" t="s">
        <v>1634</v>
      </c>
      <c r="Q29" s="401"/>
      <c r="R29" s="401"/>
      <c r="S29" s="401"/>
      <c r="T29" s="401"/>
      <c r="U29" s="401"/>
      <c r="V29" s="401"/>
      <c r="W29" s="401"/>
      <c r="X29" s="401"/>
      <c r="Y29" s="401"/>
      <c r="Z29" s="401"/>
      <c r="AA29" s="257"/>
      <c r="AB29" s="392"/>
      <c r="AC29" s="386"/>
    </row>
    <row r="30" spans="1:29" ht="33.75">
      <c r="A30" s="263"/>
      <c r="B30" s="263"/>
      <c r="C30" s="263"/>
      <c r="D30" s="263"/>
      <c r="E30" s="263"/>
      <c r="F30" s="263"/>
      <c r="G30" s="177"/>
      <c r="H30" s="177"/>
      <c r="I30" s="179"/>
      <c r="J30" s="47" t="s">
        <v>505</v>
      </c>
      <c r="K30" s="479">
        <f>+'[1]CONSOLIDADO'!$AK$162</f>
        <v>0</v>
      </c>
      <c r="L30" s="126" t="s">
        <v>796</v>
      </c>
      <c r="M30" s="47" t="s">
        <v>790</v>
      </c>
      <c r="N30" s="47" t="s">
        <v>790</v>
      </c>
      <c r="O30" s="9" t="s">
        <v>1254</v>
      </c>
      <c r="P30" s="352" t="s">
        <v>1635</v>
      </c>
      <c r="Q30" s="402"/>
      <c r="R30" s="402"/>
      <c r="S30" s="402"/>
      <c r="T30" s="402"/>
      <c r="U30" s="402"/>
      <c r="V30" s="402"/>
      <c r="W30" s="402"/>
      <c r="X30" s="402"/>
      <c r="Y30" s="402"/>
      <c r="Z30" s="402"/>
      <c r="AA30" s="258"/>
      <c r="AB30" s="403"/>
      <c r="AC30" s="386"/>
    </row>
    <row r="31" spans="1:29" ht="78.75" customHeight="1">
      <c r="A31" s="263"/>
      <c r="B31" s="263"/>
      <c r="C31" s="263"/>
      <c r="D31" s="263"/>
      <c r="E31" s="263"/>
      <c r="F31" s="263"/>
      <c r="G31" s="177"/>
      <c r="H31" s="177"/>
      <c r="I31" s="298" t="s">
        <v>507</v>
      </c>
      <c r="J31" s="298" t="s">
        <v>508</v>
      </c>
      <c r="K31" s="454">
        <f>+'[1]CONSOLIDADO'!$AK$163</f>
        <v>0.00036</v>
      </c>
      <c r="L31" s="176" t="s">
        <v>802</v>
      </c>
      <c r="M31" s="233">
        <v>0.95</v>
      </c>
      <c r="N31" s="233">
        <v>0.95</v>
      </c>
      <c r="O31" s="9" t="s">
        <v>797</v>
      </c>
      <c r="P31" s="9" t="s">
        <v>1636</v>
      </c>
      <c r="Q31" s="47"/>
      <c r="R31" s="256">
        <v>127740066.29</v>
      </c>
      <c r="S31" s="47"/>
      <c r="T31" s="47"/>
      <c r="U31" s="47"/>
      <c r="V31" s="47"/>
      <c r="W31" s="47"/>
      <c r="X31" s="47"/>
      <c r="Y31" s="47"/>
      <c r="Z31" s="47"/>
      <c r="AA31" s="256">
        <v>127740066.29</v>
      </c>
      <c r="AB31" s="391" t="s">
        <v>1448</v>
      </c>
      <c r="AC31" s="386"/>
    </row>
    <row r="32" spans="1:29" ht="56.25">
      <c r="A32" s="263"/>
      <c r="B32" s="263"/>
      <c r="C32" s="263"/>
      <c r="D32" s="263"/>
      <c r="E32" s="263"/>
      <c r="F32" s="263"/>
      <c r="G32" s="177"/>
      <c r="H32" s="177"/>
      <c r="I32" s="177"/>
      <c r="J32" s="179"/>
      <c r="K32" s="179"/>
      <c r="L32" s="179"/>
      <c r="M32" s="179"/>
      <c r="N32" s="179"/>
      <c r="O32" s="9" t="s">
        <v>798</v>
      </c>
      <c r="P32" s="9" t="s">
        <v>1558</v>
      </c>
      <c r="Q32" s="129"/>
      <c r="R32" s="129"/>
      <c r="S32" s="129"/>
      <c r="T32" s="129"/>
      <c r="U32" s="129"/>
      <c r="V32" s="129"/>
      <c r="W32" s="129"/>
      <c r="X32" s="129"/>
      <c r="Y32" s="129"/>
      <c r="Z32" s="129"/>
      <c r="AA32" s="257"/>
      <c r="AB32" s="392"/>
      <c r="AC32" s="386"/>
    </row>
    <row r="33" spans="1:29" ht="67.5" customHeight="1">
      <c r="A33" s="263"/>
      <c r="B33" s="263"/>
      <c r="C33" s="263"/>
      <c r="D33" s="263"/>
      <c r="E33" s="263"/>
      <c r="F33" s="263"/>
      <c r="G33" s="177"/>
      <c r="H33" s="177"/>
      <c r="I33" s="177"/>
      <c r="J33" s="176" t="s">
        <v>509</v>
      </c>
      <c r="K33" s="342">
        <f>+'[1]CONSOLIDADO'!$AK$164</f>
        <v>0</v>
      </c>
      <c r="L33" s="176" t="s">
        <v>803</v>
      </c>
      <c r="M33" s="176" t="s">
        <v>804</v>
      </c>
      <c r="N33" s="176" t="s">
        <v>804</v>
      </c>
      <c r="O33" s="9" t="s">
        <v>799</v>
      </c>
      <c r="P33" s="9" t="s">
        <v>1637</v>
      </c>
      <c r="Q33" s="129"/>
      <c r="R33" s="129"/>
      <c r="S33" s="129"/>
      <c r="T33" s="129"/>
      <c r="U33" s="129"/>
      <c r="V33" s="129"/>
      <c r="W33" s="129"/>
      <c r="X33" s="129"/>
      <c r="Y33" s="129"/>
      <c r="Z33" s="129"/>
      <c r="AA33" s="257"/>
      <c r="AB33" s="392"/>
      <c r="AC33" s="386"/>
    </row>
    <row r="34" spans="1:29" ht="56.25">
      <c r="A34" s="263"/>
      <c r="B34" s="263"/>
      <c r="C34" s="263"/>
      <c r="D34" s="263"/>
      <c r="E34" s="263"/>
      <c r="F34" s="263"/>
      <c r="G34" s="177"/>
      <c r="H34" s="177"/>
      <c r="I34" s="177"/>
      <c r="J34" s="177"/>
      <c r="K34" s="177"/>
      <c r="L34" s="177"/>
      <c r="M34" s="177"/>
      <c r="N34" s="177"/>
      <c r="O34" s="9" t="s">
        <v>800</v>
      </c>
      <c r="P34" s="9" t="s">
        <v>1638</v>
      </c>
      <c r="Q34" s="51"/>
      <c r="R34" s="51"/>
      <c r="S34" s="51"/>
      <c r="T34" s="51"/>
      <c r="U34" s="51"/>
      <c r="V34" s="51"/>
      <c r="W34" s="51"/>
      <c r="X34" s="51"/>
      <c r="Y34" s="51"/>
      <c r="Z34" s="51"/>
      <c r="AA34" s="258"/>
      <c r="AB34" s="403"/>
      <c r="AC34" s="386"/>
    </row>
    <row r="35" spans="1:29" ht="11.25">
      <c r="A35" s="263"/>
      <c r="B35" s="263"/>
      <c r="C35" s="263"/>
      <c r="D35" s="263"/>
      <c r="E35" s="263"/>
      <c r="F35" s="263"/>
      <c r="G35" s="177"/>
      <c r="H35" s="177"/>
      <c r="I35" s="179"/>
      <c r="J35" s="179"/>
      <c r="K35" s="179"/>
      <c r="L35" s="179"/>
      <c r="M35" s="179"/>
      <c r="N35" s="179"/>
      <c r="O35" s="9" t="s">
        <v>801</v>
      </c>
      <c r="P35" s="9"/>
      <c r="Q35" s="51"/>
      <c r="R35" s="51"/>
      <c r="S35" s="51"/>
      <c r="T35" s="51"/>
      <c r="U35" s="51"/>
      <c r="V35" s="51"/>
      <c r="W35" s="51"/>
      <c r="X35" s="51"/>
      <c r="Y35" s="51"/>
      <c r="Z35" s="51"/>
      <c r="AA35" s="179"/>
      <c r="AB35" s="397"/>
      <c r="AC35" s="386"/>
    </row>
    <row r="36" spans="1:29" ht="303.75">
      <c r="A36" s="263"/>
      <c r="B36" s="263"/>
      <c r="C36" s="263"/>
      <c r="D36" s="263"/>
      <c r="E36" s="263"/>
      <c r="F36" s="263"/>
      <c r="G36" s="177"/>
      <c r="H36" s="177"/>
      <c r="I36" s="298" t="s">
        <v>510</v>
      </c>
      <c r="J36" s="176" t="s">
        <v>511</v>
      </c>
      <c r="K36" s="136">
        <f>+'[1]CONSOLIDADO'!$AK$104</f>
        <v>0.00256</v>
      </c>
      <c r="L36" s="176" t="s">
        <v>809</v>
      </c>
      <c r="M36" s="233">
        <v>0.714</v>
      </c>
      <c r="N36" s="233">
        <v>0.95</v>
      </c>
      <c r="O36" s="9" t="s">
        <v>805</v>
      </c>
      <c r="P36" s="33" t="s">
        <v>1639</v>
      </c>
      <c r="Q36" s="345"/>
      <c r="R36" s="345"/>
      <c r="S36" s="345"/>
      <c r="T36" s="345"/>
      <c r="U36" s="255">
        <v>907000000</v>
      </c>
      <c r="V36" s="345"/>
      <c r="W36" s="345"/>
      <c r="X36" s="345"/>
      <c r="Y36" s="345"/>
      <c r="Z36" s="345"/>
      <c r="AA36" s="255">
        <v>907000000</v>
      </c>
      <c r="AB36" s="404" t="s">
        <v>1231</v>
      </c>
      <c r="AC36" s="386"/>
    </row>
    <row r="37" spans="1:29" ht="90">
      <c r="A37" s="263"/>
      <c r="B37" s="263"/>
      <c r="C37" s="263"/>
      <c r="D37" s="263"/>
      <c r="E37" s="263"/>
      <c r="F37" s="263"/>
      <c r="G37" s="177"/>
      <c r="H37" s="177"/>
      <c r="I37" s="177"/>
      <c r="J37" s="177"/>
      <c r="K37" s="177"/>
      <c r="L37" s="177"/>
      <c r="M37" s="177"/>
      <c r="N37" s="177"/>
      <c r="O37" s="9" t="s">
        <v>806</v>
      </c>
      <c r="P37" s="33" t="s">
        <v>1641</v>
      </c>
      <c r="Q37" s="134"/>
      <c r="R37" s="134"/>
      <c r="S37" s="134"/>
      <c r="T37" s="134"/>
      <c r="U37" s="134"/>
      <c r="V37" s="134"/>
      <c r="W37" s="134"/>
      <c r="X37" s="134"/>
      <c r="Y37" s="134"/>
      <c r="Z37" s="134"/>
      <c r="AA37" s="257"/>
      <c r="AB37" s="392"/>
      <c r="AC37" s="386"/>
    </row>
    <row r="38" spans="1:29" ht="45">
      <c r="A38" s="263"/>
      <c r="B38" s="263"/>
      <c r="C38" s="263"/>
      <c r="D38" s="263"/>
      <c r="E38" s="263"/>
      <c r="F38" s="263"/>
      <c r="G38" s="177"/>
      <c r="H38" s="177"/>
      <c r="I38" s="177"/>
      <c r="J38" s="177"/>
      <c r="K38" s="177"/>
      <c r="L38" s="177"/>
      <c r="M38" s="177"/>
      <c r="N38" s="177"/>
      <c r="O38" s="9" t="s">
        <v>807</v>
      </c>
      <c r="P38" s="33" t="s">
        <v>1640</v>
      </c>
      <c r="Q38" s="129"/>
      <c r="R38" s="129"/>
      <c r="S38" s="129"/>
      <c r="T38" s="129"/>
      <c r="U38" s="129"/>
      <c r="V38" s="129"/>
      <c r="W38" s="129"/>
      <c r="X38" s="129"/>
      <c r="Y38" s="129"/>
      <c r="Z38" s="129"/>
      <c r="AA38" s="257"/>
      <c r="AB38" s="392"/>
      <c r="AC38" s="386"/>
    </row>
    <row r="39" spans="1:29" ht="123.75">
      <c r="A39" s="263"/>
      <c r="B39" s="263"/>
      <c r="C39" s="263"/>
      <c r="D39" s="263"/>
      <c r="E39" s="263"/>
      <c r="F39" s="263"/>
      <c r="G39" s="179"/>
      <c r="H39" s="179"/>
      <c r="I39" s="179"/>
      <c r="J39" s="179"/>
      <c r="K39" s="179"/>
      <c r="L39" s="179"/>
      <c r="M39" s="179"/>
      <c r="N39" s="179"/>
      <c r="O39" s="9" t="s">
        <v>808</v>
      </c>
      <c r="P39" s="9" t="s">
        <v>1642</v>
      </c>
      <c r="Q39" s="51"/>
      <c r="R39" s="51"/>
      <c r="S39" s="51"/>
      <c r="T39" s="51"/>
      <c r="U39" s="51"/>
      <c r="V39" s="51"/>
      <c r="W39" s="51"/>
      <c r="X39" s="51"/>
      <c r="Y39" s="51"/>
      <c r="Z39" s="51"/>
      <c r="AA39" s="258"/>
      <c r="AB39" s="403"/>
      <c r="AC39" s="386"/>
    </row>
    <row r="40" spans="1:29" ht="101.25">
      <c r="A40" s="263"/>
      <c r="B40" s="263"/>
      <c r="C40" s="263"/>
      <c r="D40" s="263"/>
      <c r="E40" s="263"/>
      <c r="F40" s="263"/>
      <c r="G40" s="177"/>
      <c r="H40" s="177"/>
      <c r="I40" s="298" t="s">
        <v>512</v>
      </c>
      <c r="J40" s="298" t="s">
        <v>513</v>
      </c>
      <c r="K40" s="136">
        <f>+'[1]CONSOLIDADO'!$AK$107</f>
        <v>0.001</v>
      </c>
      <c r="L40" s="176" t="s">
        <v>820</v>
      </c>
      <c r="M40" s="176" t="s">
        <v>821</v>
      </c>
      <c r="N40" s="176" t="s">
        <v>822</v>
      </c>
      <c r="O40" s="9" t="s">
        <v>810</v>
      </c>
      <c r="P40" s="9" t="s">
        <v>1643</v>
      </c>
      <c r="Q40" s="9"/>
      <c r="R40" s="301">
        <v>50000000</v>
      </c>
      <c r="S40" s="9"/>
      <c r="T40" s="9"/>
      <c r="U40" s="301">
        <v>465305075</v>
      </c>
      <c r="V40" s="9"/>
      <c r="W40" s="9"/>
      <c r="X40" s="9"/>
      <c r="Y40" s="9"/>
      <c r="Z40" s="9"/>
      <c r="AA40" s="1">
        <v>515305075</v>
      </c>
      <c r="AB40" s="397" t="s">
        <v>1269</v>
      </c>
      <c r="AC40" s="386"/>
    </row>
    <row r="41" spans="1:29" ht="146.25">
      <c r="A41" s="263"/>
      <c r="B41" s="263"/>
      <c r="C41" s="263"/>
      <c r="D41" s="263"/>
      <c r="E41" s="263"/>
      <c r="F41" s="263"/>
      <c r="G41" s="177"/>
      <c r="H41" s="177"/>
      <c r="I41" s="177"/>
      <c r="J41" s="177"/>
      <c r="K41" s="177"/>
      <c r="L41" s="177"/>
      <c r="M41" s="177"/>
      <c r="N41" s="177"/>
      <c r="O41" s="9" t="s">
        <v>811</v>
      </c>
      <c r="P41" s="9" t="s">
        <v>1644</v>
      </c>
      <c r="Q41" s="9"/>
      <c r="R41" s="9"/>
      <c r="S41" s="9"/>
      <c r="T41" s="9"/>
      <c r="U41" s="9"/>
      <c r="V41" s="9"/>
      <c r="W41" s="9"/>
      <c r="X41" s="9"/>
      <c r="Y41" s="9"/>
      <c r="Z41" s="9"/>
      <c r="AA41" s="1"/>
      <c r="AB41" s="397"/>
      <c r="AC41" s="386"/>
    </row>
    <row r="42" spans="1:29" ht="90">
      <c r="A42" s="263"/>
      <c r="B42" s="263"/>
      <c r="C42" s="263"/>
      <c r="D42" s="263"/>
      <c r="E42" s="263"/>
      <c r="F42" s="263"/>
      <c r="G42" s="177"/>
      <c r="H42" s="177"/>
      <c r="I42" s="177"/>
      <c r="J42" s="177"/>
      <c r="K42" s="177"/>
      <c r="L42" s="177"/>
      <c r="M42" s="177"/>
      <c r="N42" s="177"/>
      <c r="O42" s="9" t="s">
        <v>812</v>
      </c>
      <c r="P42" s="9" t="s">
        <v>1645</v>
      </c>
      <c r="Q42" s="9"/>
      <c r="R42" s="9"/>
      <c r="S42" s="9"/>
      <c r="T42" s="9"/>
      <c r="U42" s="9"/>
      <c r="V42" s="9"/>
      <c r="W42" s="9"/>
      <c r="X42" s="9"/>
      <c r="Y42" s="9"/>
      <c r="Z42" s="9"/>
      <c r="AA42" s="1"/>
      <c r="AB42" s="397"/>
      <c r="AC42" s="386"/>
    </row>
    <row r="43" spans="1:29" ht="45">
      <c r="A43" s="263"/>
      <c r="B43" s="263"/>
      <c r="C43" s="263"/>
      <c r="D43" s="263"/>
      <c r="E43" s="263"/>
      <c r="F43" s="263"/>
      <c r="G43" s="177"/>
      <c r="H43" s="177"/>
      <c r="I43" s="177"/>
      <c r="J43" s="177"/>
      <c r="K43" s="177"/>
      <c r="L43" s="177"/>
      <c r="M43" s="177"/>
      <c r="N43" s="177"/>
      <c r="O43" s="9" t="s">
        <v>813</v>
      </c>
      <c r="P43" s="9" t="s">
        <v>1643</v>
      </c>
      <c r="Q43" s="9"/>
      <c r="R43" s="9"/>
      <c r="S43" s="9"/>
      <c r="T43" s="9"/>
      <c r="U43" s="9"/>
      <c r="V43" s="9"/>
      <c r="W43" s="9"/>
      <c r="X43" s="9"/>
      <c r="Y43" s="9"/>
      <c r="Z43" s="9"/>
      <c r="AA43" s="1"/>
      <c r="AB43" s="397"/>
      <c r="AC43" s="386"/>
    </row>
    <row r="44" spans="1:29" ht="45">
      <c r="A44" s="263"/>
      <c r="B44" s="263"/>
      <c r="C44" s="263"/>
      <c r="D44" s="263"/>
      <c r="E44" s="263"/>
      <c r="F44" s="263"/>
      <c r="G44" s="177"/>
      <c r="H44" s="177"/>
      <c r="I44" s="177"/>
      <c r="J44" s="177"/>
      <c r="K44" s="177"/>
      <c r="L44" s="177"/>
      <c r="M44" s="177"/>
      <c r="N44" s="177"/>
      <c r="O44" s="9" t="s">
        <v>814</v>
      </c>
      <c r="P44" s="9" t="s">
        <v>1646</v>
      </c>
      <c r="Q44" s="9"/>
      <c r="R44" s="9"/>
      <c r="S44" s="9"/>
      <c r="T44" s="9"/>
      <c r="U44" s="9"/>
      <c r="V44" s="9"/>
      <c r="W44" s="9"/>
      <c r="X44" s="9"/>
      <c r="Y44" s="9"/>
      <c r="Z44" s="9"/>
      <c r="AA44" s="1"/>
      <c r="AB44" s="397"/>
      <c r="AC44" s="386"/>
    </row>
    <row r="45" spans="1:29" ht="56.25">
      <c r="A45" s="263"/>
      <c r="B45" s="263"/>
      <c r="C45" s="263"/>
      <c r="D45" s="263"/>
      <c r="E45" s="263"/>
      <c r="F45" s="263"/>
      <c r="G45" s="177"/>
      <c r="H45" s="177"/>
      <c r="I45" s="177"/>
      <c r="J45" s="177"/>
      <c r="K45" s="177"/>
      <c r="L45" s="177"/>
      <c r="M45" s="177"/>
      <c r="N45" s="177"/>
      <c r="O45" s="9" t="s">
        <v>815</v>
      </c>
      <c r="P45" s="9" t="s">
        <v>1647</v>
      </c>
      <c r="Q45" s="9"/>
      <c r="R45" s="9"/>
      <c r="S45" s="9"/>
      <c r="T45" s="9"/>
      <c r="U45" s="9"/>
      <c r="V45" s="9"/>
      <c r="W45" s="9"/>
      <c r="X45" s="9"/>
      <c r="Y45" s="9"/>
      <c r="Z45" s="9"/>
      <c r="AA45" s="1"/>
      <c r="AB45" s="397"/>
      <c r="AC45" s="386"/>
    </row>
    <row r="46" spans="1:29" ht="56.25">
      <c r="A46" s="263"/>
      <c r="B46" s="263"/>
      <c r="C46" s="263"/>
      <c r="D46" s="263"/>
      <c r="E46" s="263"/>
      <c r="F46" s="263"/>
      <c r="G46" s="177"/>
      <c r="H46" s="177"/>
      <c r="I46" s="177"/>
      <c r="J46" s="177"/>
      <c r="K46" s="177"/>
      <c r="L46" s="177"/>
      <c r="M46" s="177"/>
      <c r="N46" s="177"/>
      <c r="O46" s="9" t="s">
        <v>816</v>
      </c>
      <c r="P46" s="9" t="s">
        <v>1648</v>
      </c>
      <c r="Q46" s="9"/>
      <c r="R46" s="9"/>
      <c r="S46" s="9"/>
      <c r="T46" s="9"/>
      <c r="U46" s="9"/>
      <c r="V46" s="9"/>
      <c r="W46" s="9"/>
      <c r="X46" s="9"/>
      <c r="Y46" s="9"/>
      <c r="Z46" s="9"/>
      <c r="AA46" s="1"/>
      <c r="AB46" s="397"/>
      <c r="AC46" s="386"/>
    </row>
    <row r="47" spans="1:29" ht="56.25">
      <c r="A47" s="263"/>
      <c r="B47" s="263"/>
      <c r="C47" s="263"/>
      <c r="D47" s="263"/>
      <c r="E47" s="263"/>
      <c r="F47" s="263"/>
      <c r="G47" s="177"/>
      <c r="H47" s="177"/>
      <c r="I47" s="177"/>
      <c r="J47" s="177"/>
      <c r="K47" s="177"/>
      <c r="L47" s="177"/>
      <c r="M47" s="177"/>
      <c r="N47" s="177"/>
      <c r="O47" s="9" t="s">
        <v>817</v>
      </c>
      <c r="P47" s="9" t="s">
        <v>1649</v>
      </c>
      <c r="Q47" s="9"/>
      <c r="R47" s="9"/>
      <c r="S47" s="9"/>
      <c r="T47" s="9"/>
      <c r="U47" s="9"/>
      <c r="V47" s="9"/>
      <c r="W47" s="9"/>
      <c r="X47" s="9"/>
      <c r="Y47" s="9"/>
      <c r="Z47" s="9"/>
      <c r="AA47" s="1"/>
      <c r="AB47" s="397"/>
      <c r="AC47" s="386"/>
    </row>
    <row r="48" spans="1:29" ht="67.5">
      <c r="A48" s="263"/>
      <c r="B48" s="263"/>
      <c r="C48" s="263"/>
      <c r="D48" s="263"/>
      <c r="E48" s="263"/>
      <c r="F48" s="263"/>
      <c r="G48" s="177"/>
      <c r="H48" s="177"/>
      <c r="I48" s="177"/>
      <c r="J48" s="177"/>
      <c r="K48" s="177"/>
      <c r="L48" s="177"/>
      <c r="M48" s="177"/>
      <c r="N48" s="177"/>
      <c r="O48" s="9" t="s">
        <v>818</v>
      </c>
      <c r="P48" s="9" t="s">
        <v>1650</v>
      </c>
      <c r="Q48" s="9"/>
      <c r="R48" s="9"/>
      <c r="S48" s="9"/>
      <c r="T48" s="9"/>
      <c r="U48" s="9"/>
      <c r="V48" s="9"/>
      <c r="W48" s="9"/>
      <c r="X48" s="9"/>
      <c r="Y48" s="9"/>
      <c r="Z48" s="9"/>
      <c r="AA48" s="1"/>
      <c r="AB48" s="397"/>
      <c r="AC48" s="386"/>
    </row>
    <row r="49" spans="1:29" ht="56.25">
      <c r="A49" s="263"/>
      <c r="B49" s="263"/>
      <c r="C49" s="263"/>
      <c r="D49" s="263"/>
      <c r="E49" s="263"/>
      <c r="F49" s="263"/>
      <c r="G49" s="179"/>
      <c r="H49" s="179"/>
      <c r="I49" s="179"/>
      <c r="J49" s="179"/>
      <c r="K49" s="179"/>
      <c r="L49" s="179"/>
      <c r="M49" s="179"/>
      <c r="N49" s="179"/>
      <c r="O49" s="9" t="s">
        <v>819</v>
      </c>
      <c r="P49" s="9" t="s">
        <v>1651</v>
      </c>
      <c r="Q49" s="9"/>
      <c r="R49" s="9"/>
      <c r="S49" s="9"/>
      <c r="T49" s="9"/>
      <c r="U49" s="9"/>
      <c r="V49" s="9"/>
      <c r="W49" s="9"/>
      <c r="X49" s="9"/>
      <c r="Y49" s="9"/>
      <c r="Z49" s="9"/>
      <c r="AA49" s="1"/>
      <c r="AB49" s="397"/>
      <c r="AC49" s="386"/>
    </row>
    <row r="50" spans="1:29" ht="227.25" customHeight="1">
      <c r="A50" s="263"/>
      <c r="B50" s="263"/>
      <c r="C50" s="263"/>
      <c r="D50" s="263"/>
      <c r="E50" s="263"/>
      <c r="F50" s="263"/>
      <c r="G50" s="299"/>
      <c r="H50" s="298"/>
      <c r="I50" s="298" t="s">
        <v>514</v>
      </c>
      <c r="J50" s="135" t="s">
        <v>515</v>
      </c>
      <c r="K50" s="136">
        <f>+'[1]CONSOLIDADO'!$AK$112</f>
        <v>0.0016800000000000003</v>
      </c>
      <c r="L50" s="126" t="s">
        <v>825</v>
      </c>
      <c r="M50" s="47" t="s">
        <v>826</v>
      </c>
      <c r="N50" s="47" t="s">
        <v>827</v>
      </c>
      <c r="O50" s="176" t="s">
        <v>823</v>
      </c>
      <c r="P50" s="9" t="s">
        <v>1652</v>
      </c>
      <c r="Q50" s="47"/>
      <c r="R50" s="47"/>
      <c r="S50" s="47"/>
      <c r="T50" s="47"/>
      <c r="U50" s="256">
        <v>1500000000</v>
      </c>
      <c r="V50" s="47"/>
      <c r="W50" s="47"/>
      <c r="X50" s="47"/>
      <c r="Y50" s="47"/>
      <c r="Z50" s="47"/>
      <c r="AA50" s="256">
        <v>1500000000</v>
      </c>
      <c r="AB50" s="391" t="s">
        <v>1268</v>
      </c>
      <c r="AC50" s="386"/>
    </row>
    <row r="51" spans="1:29" ht="33.75">
      <c r="A51" s="263"/>
      <c r="B51" s="263"/>
      <c r="C51" s="263"/>
      <c r="D51" s="263"/>
      <c r="E51" s="263"/>
      <c r="F51" s="263"/>
      <c r="G51" s="179"/>
      <c r="H51" s="177"/>
      <c r="I51" s="177"/>
      <c r="J51" s="9" t="s">
        <v>516</v>
      </c>
      <c r="K51" s="47">
        <f>+'[1]CONSOLIDADO'!$AK$113</f>
        <v>0.0016800000000000003</v>
      </c>
      <c r="L51" s="126" t="s">
        <v>1346</v>
      </c>
      <c r="M51" s="47">
        <v>72.82</v>
      </c>
      <c r="N51" s="47">
        <v>80</v>
      </c>
      <c r="O51" s="179"/>
      <c r="P51" s="259"/>
      <c r="Q51" s="390"/>
      <c r="R51" s="390"/>
      <c r="S51" s="390"/>
      <c r="T51" s="390"/>
      <c r="U51" s="390"/>
      <c r="V51" s="390"/>
      <c r="W51" s="390"/>
      <c r="X51" s="390"/>
      <c r="Y51" s="390"/>
      <c r="Z51" s="390"/>
      <c r="AA51" s="257"/>
      <c r="AB51" s="392"/>
      <c r="AC51" s="386"/>
    </row>
    <row r="52" spans="1:29" ht="56.25" customHeight="1">
      <c r="A52" s="263"/>
      <c r="B52" s="263"/>
      <c r="C52" s="263"/>
      <c r="D52" s="263"/>
      <c r="E52" s="263"/>
      <c r="F52" s="263"/>
      <c r="G52" s="299"/>
      <c r="H52" s="177"/>
      <c r="I52" s="177"/>
      <c r="J52" s="9" t="s">
        <v>517</v>
      </c>
      <c r="K52" s="47">
        <f>+'[1]CONSOLIDADO'!$AK$114</f>
        <v>0.0016800000000000003</v>
      </c>
      <c r="L52" s="126" t="s">
        <v>1347</v>
      </c>
      <c r="M52" s="100">
        <v>0.666</v>
      </c>
      <c r="N52" s="345">
        <v>0.8</v>
      </c>
      <c r="O52" s="176" t="s">
        <v>824</v>
      </c>
      <c r="P52" s="176" t="s">
        <v>1652</v>
      </c>
      <c r="Q52" s="177"/>
      <c r="R52" s="177"/>
      <c r="S52" s="177"/>
      <c r="T52" s="177"/>
      <c r="U52" s="177"/>
      <c r="V52" s="177"/>
      <c r="W52" s="177"/>
      <c r="X52" s="177"/>
      <c r="Y52" s="177"/>
      <c r="Z52" s="177"/>
      <c r="AA52" s="257"/>
      <c r="AB52" s="392"/>
      <c r="AC52" s="386"/>
    </row>
    <row r="53" spans="1:29" ht="154.5" customHeight="1">
      <c r="A53" s="263"/>
      <c r="B53" s="263"/>
      <c r="C53" s="263"/>
      <c r="D53" s="263"/>
      <c r="E53" s="263"/>
      <c r="F53" s="263"/>
      <c r="G53" s="299"/>
      <c r="H53" s="179"/>
      <c r="I53" s="179"/>
      <c r="J53" s="9" t="s">
        <v>518</v>
      </c>
      <c r="K53" s="47">
        <f>+'[1]CONSOLIDADO'!$AK$115</f>
        <v>0.0017200000000000002</v>
      </c>
      <c r="L53" s="126"/>
      <c r="M53" s="47"/>
      <c r="N53" s="47"/>
      <c r="O53" s="179"/>
      <c r="P53" s="179"/>
      <c r="Q53" s="179"/>
      <c r="R53" s="179"/>
      <c r="S53" s="179"/>
      <c r="T53" s="179"/>
      <c r="U53" s="179"/>
      <c r="V53" s="179"/>
      <c r="W53" s="179"/>
      <c r="X53" s="179"/>
      <c r="Y53" s="179"/>
      <c r="Z53" s="179"/>
      <c r="AA53" s="258"/>
      <c r="AB53" s="403"/>
      <c r="AC53" s="386"/>
    </row>
    <row r="54" spans="1:29" ht="101.25">
      <c r="A54" s="263"/>
      <c r="B54" s="263"/>
      <c r="C54" s="263"/>
      <c r="D54" s="263"/>
      <c r="E54" s="263"/>
      <c r="F54" s="263"/>
      <c r="G54" s="177"/>
      <c r="H54" s="177"/>
      <c r="I54" s="135" t="s">
        <v>519</v>
      </c>
      <c r="J54" s="298" t="s">
        <v>520</v>
      </c>
      <c r="K54" s="136">
        <f>+'[1]CONSOLIDADO'!$AK$118</f>
        <v>0.0008400000000000001</v>
      </c>
      <c r="L54" s="298" t="s">
        <v>828</v>
      </c>
      <c r="M54" s="298" t="s">
        <v>829</v>
      </c>
      <c r="N54" s="298" t="s">
        <v>830</v>
      </c>
      <c r="O54" s="9" t="s">
        <v>831</v>
      </c>
      <c r="P54" s="259" t="s">
        <v>1653</v>
      </c>
      <c r="Q54" s="259"/>
      <c r="R54" s="259"/>
      <c r="S54" s="259"/>
      <c r="T54" s="259"/>
      <c r="U54" s="1">
        <v>100000000</v>
      </c>
      <c r="V54" s="259"/>
      <c r="W54" s="259"/>
      <c r="X54" s="259"/>
      <c r="Y54" s="259"/>
      <c r="Z54" s="259"/>
      <c r="AA54" s="1">
        <v>100000000</v>
      </c>
      <c r="AB54" s="397" t="s">
        <v>1229</v>
      </c>
      <c r="AC54" s="386"/>
    </row>
    <row r="55" spans="1:29" ht="67.5">
      <c r="A55" s="263"/>
      <c r="B55" s="263"/>
      <c r="C55" s="263"/>
      <c r="D55" s="263"/>
      <c r="E55" s="263"/>
      <c r="F55" s="263"/>
      <c r="G55" s="179"/>
      <c r="H55" s="177"/>
      <c r="I55" s="136" t="s">
        <v>998</v>
      </c>
      <c r="J55" s="179"/>
      <c r="K55" s="179"/>
      <c r="L55" s="179"/>
      <c r="M55" s="179"/>
      <c r="N55" s="179"/>
      <c r="O55" s="9" t="s">
        <v>1654</v>
      </c>
      <c r="P55" s="259" t="s">
        <v>1655</v>
      </c>
      <c r="Q55" s="259"/>
      <c r="R55" s="259"/>
      <c r="S55" s="259"/>
      <c r="T55" s="259"/>
      <c r="U55" s="1">
        <v>274965700</v>
      </c>
      <c r="V55" s="259"/>
      <c r="W55" s="259"/>
      <c r="X55" s="259"/>
      <c r="Y55" s="259"/>
      <c r="Z55" s="259"/>
      <c r="AA55" s="1">
        <v>274965700</v>
      </c>
      <c r="AB55" s="397" t="s">
        <v>1229</v>
      </c>
      <c r="AC55" s="386"/>
    </row>
    <row r="56" spans="1:29" ht="67.5" customHeight="1">
      <c r="A56" s="263"/>
      <c r="B56" s="263"/>
      <c r="C56" s="263"/>
      <c r="D56" s="263"/>
      <c r="E56" s="263"/>
      <c r="F56" s="263"/>
      <c r="G56" s="177"/>
      <c r="H56" s="177"/>
      <c r="I56" s="298" t="s">
        <v>521</v>
      </c>
      <c r="J56" s="176" t="s">
        <v>522</v>
      </c>
      <c r="K56" s="472">
        <f>+'[1]CONSOLIDADO'!$AK$135</f>
        <v>0.00024000000000000003</v>
      </c>
      <c r="L56" s="176" t="s">
        <v>834</v>
      </c>
      <c r="M56" s="176" t="s">
        <v>835</v>
      </c>
      <c r="N56" s="176" t="s">
        <v>836</v>
      </c>
      <c r="O56" s="9" t="s">
        <v>522</v>
      </c>
      <c r="P56" s="259" t="s">
        <v>1656</v>
      </c>
      <c r="Q56" s="306"/>
      <c r="R56" s="306"/>
      <c r="S56" s="306"/>
      <c r="T56" s="306"/>
      <c r="U56" s="256">
        <v>200000000</v>
      </c>
      <c r="V56" s="306"/>
      <c r="W56" s="306"/>
      <c r="X56" s="306"/>
      <c r="Y56" s="306"/>
      <c r="Z56" s="306"/>
      <c r="AA56" s="256">
        <v>200000000</v>
      </c>
      <c r="AB56" s="391" t="s">
        <v>1261</v>
      </c>
      <c r="AC56" s="388"/>
    </row>
    <row r="57" spans="1:29" ht="33.75">
      <c r="A57" s="263"/>
      <c r="B57" s="263"/>
      <c r="C57" s="263"/>
      <c r="D57" s="263"/>
      <c r="E57" s="263"/>
      <c r="F57" s="263"/>
      <c r="G57" s="177"/>
      <c r="H57" s="177"/>
      <c r="I57" s="177"/>
      <c r="J57" s="177"/>
      <c r="K57" s="177"/>
      <c r="L57" s="177"/>
      <c r="M57" s="177"/>
      <c r="N57" s="177"/>
      <c r="O57" s="9" t="s">
        <v>832</v>
      </c>
      <c r="P57" s="259" t="s">
        <v>1657</v>
      </c>
      <c r="Q57" s="390"/>
      <c r="R57" s="390"/>
      <c r="S57" s="390"/>
      <c r="T57" s="390"/>
      <c r="U57" s="257"/>
      <c r="V57" s="390"/>
      <c r="W57" s="390"/>
      <c r="X57" s="390"/>
      <c r="Y57" s="390"/>
      <c r="Z57" s="390"/>
      <c r="AA57" s="257"/>
      <c r="AB57" s="392"/>
      <c r="AC57" s="395"/>
    </row>
    <row r="58" spans="1:29" ht="45">
      <c r="A58" s="263"/>
      <c r="B58" s="263"/>
      <c r="C58" s="263"/>
      <c r="D58" s="263"/>
      <c r="E58" s="263"/>
      <c r="F58" s="263"/>
      <c r="G58" s="179"/>
      <c r="H58" s="179"/>
      <c r="I58" s="179"/>
      <c r="J58" s="179"/>
      <c r="K58" s="179"/>
      <c r="L58" s="179"/>
      <c r="M58" s="179"/>
      <c r="N58" s="179"/>
      <c r="O58" s="9" t="s">
        <v>833</v>
      </c>
      <c r="P58" s="259" t="s">
        <v>1658</v>
      </c>
      <c r="Q58" s="313"/>
      <c r="R58" s="313"/>
      <c r="S58" s="313"/>
      <c r="T58" s="313"/>
      <c r="U58" s="258"/>
      <c r="V58" s="313"/>
      <c r="W58" s="313"/>
      <c r="X58" s="313"/>
      <c r="Y58" s="313"/>
      <c r="Z58" s="313"/>
      <c r="AA58" s="258"/>
      <c r="AB58" s="403"/>
      <c r="AC58" s="389"/>
    </row>
    <row r="59" spans="1:29" ht="90.75" customHeight="1">
      <c r="A59" s="263"/>
      <c r="B59" s="263"/>
      <c r="C59" s="263"/>
      <c r="D59" s="263"/>
      <c r="E59" s="263"/>
      <c r="F59" s="263"/>
      <c r="G59" s="177"/>
      <c r="H59" s="177"/>
      <c r="I59" s="537" t="s">
        <v>523</v>
      </c>
      <c r="J59" s="298" t="s">
        <v>524</v>
      </c>
      <c r="K59" s="472">
        <f>+'[1]CONSOLIDADO'!$AK$165</f>
        <v>0.06376</v>
      </c>
      <c r="L59" s="136" t="s">
        <v>837</v>
      </c>
      <c r="M59" s="136" t="s">
        <v>780</v>
      </c>
      <c r="N59" s="136">
        <v>768</v>
      </c>
      <c r="O59" s="9" t="s">
        <v>1265</v>
      </c>
      <c r="P59" s="354" t="s">
        <v>1652</v>
      </c>
      <c r="Q59" s="354"/>
      <c r="R59" s="354"/>
      <c r="S59" s="354"/>
      <c r="T59" s="354"/>
      <c r="U59" s="1">
        <v>9000000000</v>
      </c>
      <c r="V59" s="354"/>
      <c r="W59" s="354"/>
      <c r="X59" s="354"/>
      <c r="Y59" s="354"/>
      <c r="Z59" s="354"/>
      <c r="AA59" s="1">
        <v>9000000000</v>
      </c>
      <c r="AB59" s="397" t="s">
        <v>1266</v>
      </c>
      <c r="AC59" s="386"/>
    </row>
    <row r="60" spans="1:29" ht="90">
      <c r="A60" s="263"/>
      <c r="B60" s="263"/>
      <c r="C60" s="263"/>
      <c r="D60" s="263"/>
      <c r="E60" s="263"/>
      <c r="F60" s="263"/>
      <c r="G60" s="179"/>
      <c r="H60" s="179"/>
      <c r="I60" s="538"/>
      <c r="J60" s="179"/>
      <c r="K60" s="179"/>
      <c r="L60" s="179"/>
      <c r="M60" s="179"/>
      <c r="N60" s="179"/>
      <c r="O60" s="9" t="s">
        <v>1265</v>
      </c>
      <c r="P60" s="354" t="s">
        <v>1652</v>
      </c>
      <c r="Q60" s="346"/>
      <c r="R60" s="346"/>
      <c r="S60" s="346"/>
      <c r="T60" s="346"/>
      <c r="U60" s="346"/>
      <c r="V60" s="346"/>
      <c r="W60" s="346"/>
      <c r="X60" s="346"/>
      <c r="Y60" s="346"/>
      <c r="Z60" s="346"/>
      <c r="AA60" s="1"/>
      <c r="AB60" s="397" t="s">
        <v>1267</v>
      </c>
      <c r="AC60" s="386"/>
    </row>
    <row r="61" spans="1:29" ht="99.75" customHeight="1">
      <c r="A61" s="263"/>
      <c r="B61" s="263"/>
      <c r="C61" s="263"/>
      <c r="D61" s="263"/>
      <c r="E61" s="263"/>
      <c r="F61" s="263"/>
      <c r="G61" s="299"/>
      <c r="H61" s="299"/>
      <c r="I61" s="135" t="s">
        <v>525</v>
      </c>
      <c r="J61" s="135" t="s">
        <v>526</v>
      </c>
      <c r="K61" s="472">
        <f>+'[1]CONSOLIDADO'!$AK$140</f>
        <v>0.0018</v>
      </c>
      <c r="L61" s="284" t="s">
        <v>838</v>
      </c>
      <c r="M61" s="122">
        <v>1</v>
      </c>
      <c r="N61" s="122">
        <v>1</v>
      </c>
      <c r="O61" s="9" t="s">
        <v>839</v>
      </c>
      <c r="P61" s="259" t="s">
        <v>1659</v>
      </c>
      <c r="Q61" s="259"/>
      <c r="R61" s="1">
        <v>348283897</v>
      </c>
      <c r="S61" s="259"/>
      <c r="T61" s="259"/>
      <c r="U61" s="259"/>
      <c r="V61" s="259"/>
      <c r="W61" s="259"/>
      <c r="X61" s="259"/>
      <c r="Y61" s="259"/>
      <c r="Z61" s="259"/>
      <c r="AA61" s="1">
        <v>348283897</v>
      </c>
      <c r="AB61" s="397" t="s">
        <v>1448</v>
      </c>
      <c r="AC61" s="386"/>
    </row>
    <row r="62" spans="1:29" ht="67.5" customHeight="1">
      <c r="A62" s="263"/>
      <c r="B62" s="263"/>
      <c r="C62" s="263"/>
      <c r="D62" s="263"/>
      <c r="E62" s="263"/>
      <c r="F62" s="263"/>
      <c r="G62" s="299"/>
      <c r="H62" s="298"/>
      <c r="I62" s="298" t="s">
        <v>527</v>
      </c>
      <c r="J62" s="9" t="s">
        <v>528</v>
      </c>
      <c r="K62" s="47">
        <f>+'[1]CONSOLIDADO'!$AK$116</f>
        <v>0.00016</v>
      </c>
      <c r="L62" s="126" t="s">
        <v>842</v>
      </c>
      <c r="M62" s="233">
        <v>0.68</v>
      </c>
      <c r="N62" s="233">
        <v>1</v>
      </c>
      <c r="O62" s="9" t="s">
        <v>1230</v>
      </c>
      <c r="P62" s="259" t="s">
        <v>1660</v>
      </c>
      <c r="Q62" s="306"/>
      <c r="R62" s="306"/>
      <c r="S62" s="306"/>
      <c r="T62" s="306"/>
      <c r="U62" s="256">
        <v>164752922.16999996</v>
      </c>
      <c r="V62" s="306"/>
      <c r="W62" s="306"/>
      <c r="X62" s="306"/>
      <c r="Y62" s="306"/>
      <c r="Z62" s="306"/>
      <c r="AA62" s="256">
        <v>164752922.16999996</v>
      </c>
      <c r="AB62" s="391" t="s">
        <v>1263</v>
      </c>
      <c r="AC62" s="386"/>
    </row>
    <row r="63" spans="1:29" ht="78.75">
      <c r="A63" s="263"/>
      <c r="B63" s="263"/>
      <c r="C63" s="263"/>
      <c r="D63" s="263"/>
      <c r="E63" s="263"/>
      <c r="F63" s="263"/>
      <c r="G63" s="177"/>
      <c r="H63" s="177"/>
      <c r="I63" s="177"/>
      <c r="J63" s="176" t="s">
        <v>529</v>
      </c>
      <c r="K63" s="136">
        <f>+'[1]CONSOLIDADO'!$AK$117</f>
        <v>0.00016</v>
      </c>
      <c r="L63" s="176" t="s">
        <v>843</v>
      </c>
      <c r="M63" s="136" t="s">
        <v>780</v>
      </c>
      <c r="N63" s="233">
        <v>0.8</v>
      </c>
      <c r="O63" s="9" t="s">
        <v>840</v>
      </c>
      <c r="P63" s="259" t="s">
        <v>1661</v>
      </c>
      <c r="Q63" s="390"/>
      <c r="R63" s="390"/>
      <c r="S63" s="390"/>
      <c r="T63" s="390"/>
      <c r="U63" s="390"/>
      <c r="V63" s="390"/>
      <c r="W63" s="390"/>
      <c r="X63" s="390"/>
      <c r="Y63" s="390"/>
      <c r="Z63" s="390"/>
      <c r="AA63" s="257"/>
      <c r="AB63" s="392"/>
      <c r="AC63" s="386"/>
    </row>
    <row r="64" spans="1:29" ht="45">
      <c r="A64" s="263"/>
      <c r="B64" s="263"/>
      <c r="C64" s="263"/>
      <c r="D64" s="263"/>
      <c r="E64" s="263"/>
      <c r="F64" s="263"/>
      <c r="G64" s="177"/>
      <c r="H64" s="177"/>
      <c r="I64" s="177"/>
      <c r="J64" s="177"/>
      <c r="K64" s="177"/>
      <c r="L64" s="177"/>
      <c r="M64" s="177"/>
      <c r="N64" s="177"/>
      <c r="O64" s="9" t="s">
        <v>841</v>
      </c>
      <c r="P64" s="259" t="s">
        <v>1652</v>
      </c>
      <c r="Q64" s="313"/>
      <c r="R64" s="313"/>
      <c r="S64" s="313"/>
      <c r="T64" s="313"/>
      <c r="U64" s="313"/>
      <c r="V64" s="313"/>
      <c r="W64" s="313"/>
      <c r="X64" s="313"/>
      <c r="Y64" s="313"/>
      <c r="Z64" s="313"/>
      <c r="AA64" s="258"/>
      <c r="AB64" s="403"/>
      <c r="AC64" s="386"/>
    </row>
    <row r="65" spans="1:29" ht="157.5">
      <c r="A65" s="263"/>
      <c r="B65" s="263"/>
      <c r="C65" s="263"/>
      <c r="D65" s="263"/>
      <c r="E65" s="263"/>
      <c r="F65" s="263"/>
      <c r="G65" s="253"/>
      <c r="H65" s="253"/>
      <c r="I65" s="298" t="s">
        <v>1243</v>
      </c>
      <c r="J65" s="299" t="s">
        <v>1342</v>
      </c>
      <c r="K65" s="480">
        <f>+'[1]CONSOLIDADO'!$AK$125</f>
        <v>0.010920000000000001</v>
      </c>
      <c r="L65" s="299" t="s">
        <v>1343</v>
      </c>
      <c r="M65" s="285" t="s">
        <v>780</v>
      </c>
      <c r="N65" s="285">
        <v>1</v>
      </c>
      <c r="O65" s="47" t="s">
        <v>1244</v>
      </c>
      <c r="P65" s="306" t="s">
        <v>1652</v>
      </c>
      <c r="Q65" s="390"/>
      <c r="R65" s="390"/>
      <c r="S65" s="390"/>
      <c r="T65" s="390"/>
      <c r="U65" s="257">
        <v>2196718888</v>
      </c>
      <c r="V65" s="390"/>
      <c r="W65" s="390"/>
      <c r="X65" s="390"/>
      <c r="Y65" s="390"/>
      <c r="Z65" s="390"/>
      <c r="AA65" s="257">
        <v>2196718888</v>
      </c>
      <c r="AB65" s="392" t="s">
        <v>1249</v>
      </c>
      <c r="AC65" s="386"/>
    </row>
    <row r="66" spans="1:29" ht="67.5">
      <c r="A66" s="263"/>
      <c r="B66" s="263"/>
      <c r="C66" s="263"/>
      <c r="D66" s="263"/>
      <c r="E66" s="263"/>
      <c r="F66" s="263"/>
      <c r="G66" s="261"/>
      <c r="H66" s="261"/>
      <c r="I66" s="177"/>
      <c r="J66" s="177" t="s">
        <v>1344</v>
      </c>
      <c r="K66" s="459">
        <f>+'[1]CONSOLIDADO'!$AK$126</f>
        <v>0</v>
      </c>
      <c r="L66" s="177" t="s">
        <v>1345</v>
      </c>
      <c r="M66" s="359" t="s">
        <v>780</v>
      </c>
      <c r="N66" s="359">
        <v>0.6</v>
      </c>
      <c r="O66" s="47" t="s">
        <v>1245</v>
      </c>
      <c r="P66" s="306" t="s">
        <v>1662</v>
      </c>
      <c r="Q66" s="390"/>
      <c r="R66" s="390"/>
      <c r="S66" s="390"/>
      <c r="T66" s="390"/>
      <c r="U66" s="390"/>
      <c r="V66" s="390"/>
      <c r="W66" s="390"/>
      <c r="X66" s="390"/>
      <c r="Y66" s="390"/>
      <c r="Z66" s="390"/>
      <c r="AA66" s="257"/>
      <c r="AB66" s="392"/>
      <c r="AC66" s="386"/>
    </row>
    <row r="67" spans="1:29" ht="45">
      <c r="A67" s="263"/>
      <c r="B67" s="263"/>
      <c r="C67" s="263"/>
      <c r="D67" s="263"/>
      <c r="E67" s="263"/>
      <c r="F67" s="263"/>
      <c r="G67" s="261"/>
      <c r="H67" s="261"/>
      <c r="I67" s="177"/>
      <c r="J67" s="177"/>
      <c r="K67" s="177"/>
      <c r="L67" s="177"/>
      <c r="M67" s="177"/>
      <c r="N67" s="177"/>
      <c r="O67" s="47" t="s">
        <v>1246</v>
      </c>
      <c r="P67" s="306" t="s">
        <v>1637</v>
      </c>
      <c r="Q67" s="390"/>
      <c r="R67" s="390"/>
      <c r="S67" s="390"/>
      <c r="T67" s="390"/>
      <c r="U67" s="390"/>
      <c r="V67" s="390"/>
      <c r="W67" s="390"/>
      <c r="X67" s="390"/>
      <c r="Y67" s="390"/>
      <c r="Z67" s="390"/>
      <c r="AA67" s="257"/>
      <c r="AB67" s="392"/>
      <c r="AC67" s="386"/>
    </row>
    <row r="68" spans="1:29" ht="101.25">
      <c r="A68" s="263"/>
      <c r="B68" s="263"/>
      <c r="C68" s="263"/>
      <c r="D68" s="263"/>
      <c r="E68" s="263"/>
      <c r="F68" s="263"/>
      <c r="G68" s="261"/>
      <c r="H68" s="261"/>
      <c r="I68" s="177"/>
      <c r="J68" s="177"/>
      <c r="K68" s="177"/>
      <c r="L68" s="177"/>
      <c r="M68" s="177"/>
      <c r="N68" s="177"/>
      <c r="O68" s="47" t="s">
        <v>1247</v>
      </c>
      <c r="P68" s="306" t="s">
        <v>1663</v>
      </c>
      <c r="Q68" s="390"/>
      <c r="R68" s="390"/>
      <c r="S68" s="390"/>
      <c r="T68" s="390"/>
      <c r="U68" s="390"/>
      <c r="V68" s="390"/>
      <c r="W68" s="390"/>
      <c r="X68" s="390"/>
      <c r="Y68" s="390"/>
      <c r="Z68" s="390"/>
      <c r="AA68" s="257"/>
      <c r="AB68" s="392"/>
      <c r="AC68" s="386"/>
    </row>
    <row r="69" spans="1:29" ht="56.25">
      <c r="A69" s="263"/>
      <c r="B69" s="263"/>
      <c r="C69" s="263"/>
      <c r="D69" s="263"/>
      <c r="E69" s="263"/>
      <c r="F69" s="263"/>
      <c r="G69" s="254"/>
      <c r="H69" s="261"/>
      <c r="I69" s="177"/>
      <c r="J69" s="179"/>
      <c r="K69" s="179"/>
      <c r="L69" s="179"/>
      <c r="M69" s="179"/>
      <c r="N69" s="179"/>
      <c r="O69" s="47" t="s">
        <v>1248</v>
      </c>
      <c r="P69" s="306" t="s">
        <v>1652</v>
      </c>
      <c r="Q69" s="390"/>
      <c r="R69" s="390"/>
      <c r="S69" s="390"/>
      <c r="T69" s="390"/>
      <c r="U69" s="390"/>
      <c r="V69" s="390"/>
      <c r="W69" s="390"/>
      <c r="X69" s="390"/>
      <c r="Y69" s="390"/>
      <c r="Z69" s="390"/>
      <c r="AA69" s="257"/>
      <c r="AB69" s="392"/>
      <c r="AC69" s="386"/>
    </row>
    <row r="70" spans="1:29" ht="11.25">
      <c r="A70" s="263"/>
      <c r="B70" s="263"/>
      <c r="C70" s="263"/>
      <c r="D70" s="263"/>
      <c r="E70" s="263"/>
      <c r="F70" s="263"/>
      <c r="G70" s="419"/>
      <c r="H70" s="419"/>
      <c r="I70" s="424"/>
      <c r="J70" s="425"/>
      <c r="K70" s="425"/>
      <c r="L70" s="425"/>
      <c r="M70" s="425"/>
      <c r="N70" s="425"/>
      <c r="O70" s="325"/>
      <c r="P70" s="426"/>
      <c r="Q70" s="427"/>
      <c r="R70" s="427"/>
      <c r="S70" s="427"/>
      <c r="T70" s="427"/>
      <c r="U70" s="427"/>
      <c r="V70" s="427"/>
      <c r="W70" s="427"/>
      <c r="X70" s="427"/>
      <c r="Y70" s="427"/>
      <c r="Z70" s="427"/>
      <c r="AA70" s="429">
        <f>SUM(AA25:AA69)</f>
        <v>15634766548.460001</v>
      </c>
      <c r="AB70" s="428"/>
      <c r="AC70" s="415"/>
    </row>
    <row r="71" spans="1:29" ht="165.75" customHeight="1">
      <c r="A71" s="263"/>
      <c r="B71" s="263"/>
      <c r="C71" s="263"/>
      <c r="D71" s="263"/>
      <c r="E71" s="263"/>
      <c r="F71" s="263"/>
      <c r="G71" s="298" t="s">
        <v>530</v>
      </c>
      <c r="H71" s="298" t="s">
        <v>1515</v>
      </c>
      <c r="I71" s="248" t="s">
        <v>531</v>
      </c>
      <c r="J71" s="170" t="s">
        <v>532</v>
      </c>
      <c r="K71" s="304">
        <f>+'[1]CONSOLIDADO'!$AK$167</f>
        <v>0.033</v>
      </c>
      <c r="L71" s="170" t="s">
        <v>848</v>
      </c>
      <c r="M71" s="61">
        <v>1</v>
      </c>
      <c r="N71" s="276">
        <v>1</v>
      </c>
      <c r="O71" s="176" t="s">
        <v>1241</v>
      </c>
      <c r="P71" s="306" t="s">
        <v>1652</v>
      </c>
      <c r="Q71" s="136"/>
      <c r="R71" s="136"/>
      <c r="S71" s="136"/>
      <c r="T71" s="136"/>
      <c r="U71" s="267">
        <v>200000000</v>
      </c>
      <c r="V71" s="136"/>
      <c r="W71" s="136"/>
      <c r="X71" s="136"/>
      <c r="Y71" s="136"/>
      <c r="Z71" s="136"/>
      <c r="AA71" s="267">
        <v>200000000</v>
      </c>
      <c r="AB71" s="384" t="s">
        <v>1232</v>
      </c>
      <c r="AC71" s="386"/>
    </row>
    <row r="72" spans="1:29" ht="56.25">
      <c r="A72" s="263"/>
      <c r="B72" s="263"/>
      <c r="C72" s="263"/>
      <c r="D72" s="263"/>
      <c r="E72" s="263"/>
      <c r="F72" s="263"/>
      <c r="G72" s="177"/>
      <c r="H72" s="177"/>
      <c r="I72" s="250"/>
      <c r="J72" s="170" t="s">
        <v>533</v>
      </c>
      <c r="K72" s="281"/>
      <c r="L72" s="170" t="s">
        <v>844</v>
      </c>
      <c r="M72" s="173" t="s">
        <v>845</v>
      </c>
      <c r="N72" s="171" t="s">
        <v>846</v>
      </c>
      <c r="O72" s="298" t="s">
        <v>1242</v>
      </c>
      <c r="P72" s="306" t="s">
        <v>1652</v>
      </c>
      <c r="Q72" s="133"/>
      <c r="R72" s="133"/>
      <c r="S72" s="133"/>
      <c r="T72" s="133"/>
      <c r="U72" s="268"/>
      <c r="V72" s="133"/>
      <c r="W72" s="133"/>
      <c r="X72" s="133"/>
      <c r="Y72" s="133"/>
      <c r="Z72" s="133"/>
      <c r="AA72" s="268"/>
      <c r="AB72" s="394"/>
      <c r="AC72" s="386"/>
    </row>
    <row r="73" spans="1:29" ht="45">
      <c r="A73" s="263"/>
      <c r="B73" s="263"/>
      <c r="C73" s="263"/>
      <c r="D73" s="263"/>
      <c r="E73" s="263"/>
      <c r="F73" s="263"/>
      <c r="G73" s="177"/>
      <c r="H73" s="177"/>
      <c r="I73" s="249"/>
      <c r="J73" s="170" t="s">
        <v>534</v>
      </c>
      <c r="K73" s="281"/>
      <c r="L73" s="170" t="s">
        <v>847</v>
      </c>
      <c r="M73" s="61">
        <v>1</v>
      </c>
      <c r="N73" s="276">
        <v>1</v>
      </c>
      <c r="O73" s="179"/>
      <c r="P73" s="179"/>
      <c r="Q73" s="179"/>
      <c r="R73" s="179"/>
      <c r="S73" s="179"/>
      <c r="T73" s="179"/>
      <c r="U73" s="269"/>
      <c r="V73" s="179"/>
      <c r="W73" s="179"/>
      <c r="X73" s="179"/>
      <c r="Y73" s="179"/>
      <c r="Z73" s="179"/>
      <c r="AA73" s="269"/>
      <c r="AB73" s="385"/>
      <c r="AC73" s="386"/>
    </row>
    <row r="74" spans="1:29" ht="78.75">
      <c r="A74" s="263"/>
      <c r="B74" s="263"/>
      <c r="C74" s="263"/>
      <c r="D74" s="263"/>
      <c r="E74" s="263"/>
      <c r="F74" s="263"/>
      <c r="G74" s="177"/>
      <c r="H74" s="177"/>
      <c r="I74" s="148" t="s">
        <v>535</v>
      </c>
      <c r="J74" s="170" t="s">
        <v>536</v>
      </c>
      <c r="K74" s="281"/>
      <c r="L74" s="170" t="s">
        <v>849</v>
      </c>
      <c r="M74" s="17">
        <v>0</v>
      </c>
      <c r="N74" s="14">
        <v>1720</v>
      </c>
      <c r="O74" s="9" t="s">
        <v>1233</v>
      </c>
      <c r="P74" s="71" t="s">
        <v>1664</v>
      </c>
      <c r="Q74" s="71"/>
      <c r="R74" s="71"/>
      <c r="S74" s="71"/>
      <c r="T74" s="71"/>
      <c r="U74" s="18">
        <v>45000000</v>
      </c>
      <c r="V74" s="71"/>
      <c r="W74" s="71"/>
      <c r="X74" s="71"/>
      <c r="Y74" s="71"/>
      <c r="Z74" s="71"/>
      <c r="AA74" s="18">
        <v>45000000</v>
      </c>
      <c r="AB74" s="384" t="s">
        <v>1232</v>
      </c>
      <c r="AC74" s="386"/>
    </row>
    <row r="75" spans="1:29" ht="67.5">
      <c r="A75" s="263"/>
      <c r="B75" s="263"/>
      <c r="C75" s="263"/>
      <c r="D75" s="263"/>
      <c r="E75" s="263"/>
      <c r="F75" s="263"/>
      <c r="G75" s="177"/>
      <c r="H75" s="177"/>
      <c r="I75" s="148" t="s">
        <v>537</v>
      </c>
      <c r="J75" s="170" t="s">
        <v>538</v>
      </c>
      <c r="K75" s="281"/>
      <c r="L75" s="170" t="s">
        <v>851</v>
      </c>
      <c r="M75" s="17">
        <v>0</v>
      </c>
      <c r="N75" s="276">
        <v>1</v>
      </c>
      <c r="O75" s="9" t="s">
        <v>1234</v>
      </c>
      <c r="P75" s="72" t="s">
        <v>1665</v>
      </c>
      <c r="Q75" s="72"/>
      <c r="R75" s="72"/>
      <c r="S75" s="72"/>
      <c r="T75" s="72"/>
      <c r="U75" s="18">
        <v>100000000</v>
      </c>
      <c r="V75" s="72"/>
      <c r="W75" s="72"/>
      <c r="X75" s="72"/>
      <c r="Y75" s="72"/>
      <c r="Z75" s="72"/>
      <c r="AA75" s="18">
        <v>100000000</v>
      </c>
      <c r="AB75" s="384" t="s">
        <v>1232</v>
      </c>
      <c r="AC75" s="386"/>
    </row>
    <row r="76" spans="1:29" ht="95.25" customHeight="1">
      <c r="A76" s="263"/>
      <c r="B76" s="263"/>
      <c r="C76" s="263"/>
      <c r="D76" s="263"/>
      <c r="E76" s="263"/>
      <c r="F76" s="263"/>
      <c r="G76" s="177"/>
      <c r="H76" s="177"/>
      <c r="I76" s="148" t="s">
        <v>1235</v>
      </c>
      <c r="J76" s="170" t="s">
        <v>539</v>
      </c>
      <c r="K76" s="281"/>
      <c r="L76" s="170" t="s">
        <v>852</v>
      </c>
      <c r="M76" s="17">
        <v>0</v>
      </c>
      <c r="N76" s="14">
        <v>1000</v>
      </c>
      <c r="O76" s="9" t="s">
        <v>1236</v>
      </c>
      <c r="P76" s="5" t="s">
        <v>1652</v>
      </c>
      <c r="Q76" s="5"/>
      <c r="R76" s="5"/>
      <c r="S76" s="5"/>
      <c r="T76" s="5"/>
      <c r="U76" s="18">
        <v>70000000</v>
      </c>
      <c r="V76" s="5"/>
      <c r="W76" s="5"/>
      <c r="X76" s="5"/>
      <c r="Y76" s="5"/>
      <c r="Z76" s="5"/>
      <c r="AA76" s="18">
        <v>70000000</v>
      </c>
      <c r="AB76" s="384" t="s">
        <v>1232</v>
      </c>
      <c r="AC76" s="386"/>
    </row>
    <row r="77" spans="1:29" ht="90" customHeight="1">
      <c r="A77" s="263"/>
      <c r="B77" s="263"/>
      <c r="C77" s="263"/>
      <c r="D77" s="263"/>
      <c r="E77" s="263"/>
      <c r="F77" s="263"/>
      <c r="G77" s="177"/>
      <c r="H77" s="177"/>
      <c r="I77" s="249" t="s">
        <v>540</v>
      </c>
      <c r="J77" s="170" t="s">
        <v>541</v>
      </c>
      <c r="K77" s="281"/>
      <c r="L77" s="170" t="s">
        <v>853</v>
      </c>
      <c r="M77" s="17">
        <v>0</v>
      </c>
      <c r="N77" s="14">
        <v>7</v>
      </c>
      <c r="O77" s="9" t="s">
        <v>1237</v>
      </c>
      <c r="P77" s="71" t="s">
        <v>1666</v>
      </c>
      <c r="Q77" s="71"/>
      <c r="R77" s="71"/>
      <c r="S77" s="71"/>
      <c r="T77" s="71"/>
      <c r="U77" s="18">
        <v>70000000</v>
      </c>
      <c r="V77" s="71"/>
      <c r="W77" s="71"/>
      <c r="X77" s="71"/>
      <c r="Y77" s="71"/>
      <c r="Z77" s="71"/>
      <c r="AA77" s="18">
        <v>70000000</v>
      </c>
      <c r="AB77" s="384" t="s">
        <v>1232</v>
      </c>
      <c r="AC77" s="386"/>
    </row>
    <row r="78" spans="1:29" ht="90">
      <c r="A78" s="263"/>
      <c r="B78" s="263"/>
      <c r="C78" s="263"/>
      <c r="D78" s="263"/>
      <c r="E78" s="263"/>
      <c r="F78" s="263"/>
      <c r="G78" s="177"/>
      <c r="H78" s="177"/>
      <c r="I78" s="148" t="s">
        <v>542</v>
      </c>
      <c r="J78" s="201" t="s">
        <v>543</v>
      </c>
      <c r="K78" s="281"/>
      <c r="L78" s="170" t="s">
        <v>854</v>
      </c>
      <c r="M78" s="17">
        <v>0</v>
      </c>
      <c r="N78" s="14">
        <v>100</v>
      </c>
      <c r="O78" s="51" t="s">
        <v>1238</v>
      </c>
      <c r="P78" s="214" t="s">
        <v>1652</v>
      </c>
      <c r="Q78" s="214"/>
      <c r="R78" s="214"/>
      <c r="S78" s="214"/>
      <c r="T78" s="214"/>
      <c r="U78" s="18">
        <v>25000000</v>
      </c>
      <c r="V78" s="214"/>
      <c r="W78" s="214"/>
      <c r="X78" s="214"/>
      <c r="Y78" s="214"/>
      <c r="Z78" s="214"/>
      <c r="AA78" s="18">
        <v>25000000</v>
      </c>
      <c r="AB78" s="384" t="s">
        <v>1232</v>
      </c>
      <c r="AC78" s="386"/>
    </row>
    <row r="79" spans="1:29" ht="78.75">
      <c r="A79" s="263"/>
      <c r="B79" s="263"/>
      <c r="C79" s="263"/>
      <c r="D79" s="263"/>
      <c r="E79" s="263"/>
      <c r="F79" s="263"/>
      <c r="G79" s="177"/>
      <c r="H79" s="177"/>
      <c r="I79" s="148" t="s">
        <v>544</v>
      </c>
      <c r="J79" s="170" t="s">
        <v>545</v>
      </c>
      <c r="K79" s="228"/>
      <c r="L79" s="170" t="s">
        <v>855</v>
      </c>
      <c r="M79" s="17">
        <v>0</v>
      </c>
      <c r="N79" s="14">
        <v>198</v>
      </c>
      <c r="O79" s="51" t="s">
        <v>1239</v>
      </c>
      <c r="P79" s="214" t="s">
        <v>1652</v>
      </c>
      <c r="Q79" s="214"/>
      <c r="R79" s="214"/>
      <c r="S79" s="214"/>
      <c r="T79" s="214"/>
      <c r="U79" s="18">
        <v>70000000</v>
      </c>
      <c r="V79" s="214"/>
      <c r="W79" s="214"/>
      <c r="X79" s="214"/>
      <c r="Y79" s="214"/>
      <c r="Z79" s="214"/>
      <c r="AA79" s="18">
        <v>70000000</v>
      </c>
      <c r="AB79" s="384" t="s">
        <v>1232</v>
      </c>
      <c r="AC79" s="386"/>
    </row>
    <row r="80" spans="1:29" ht="112.5">
      <c r="A80" s="263"/>
      <c r="B80" s="263"/>
      <c r="C80" s="263"/>
      <c r="D80" s="263"/>
      <c r="E80" s="263"/>
      <c r="F80" s="263"/>
      <c r="G80" s="179"/>
      <c r="H80" s="177"/>
      <c r="I80" s="250" t="s">
        <v>546</v>
      </c>
      <c r="J80" s="201" t="s">
        <v>547</v>
      </c>
      <c r="K80" s="363">
        <f>+'[1]CONSOLIDADO'!$AK$176</f>
        <v>0.067</v>
      </c>
      <c r="L80" s="201" t="s">
        <v>856</v>
      </c>
      <c r="M80" s="280" t="s">
        <v>780</v>
      </c>
      <c r="N80" s="358">
        <v>1</v>
      </c>
      <c r="O80" s="51" t="s">
        <v>1240</v>
      </c>
      <c r="P80" s="214" t="s">
        <v>1667</v>
      </c>
      <c r="Q80" s="214"/>
      <c r="R80" s="214"/>
      <c r="S80" s="214"/>
      <c r="T80" s="214"/>
      <c r="U80" s="18">
        <v>3000000000</v>
      </c>
      <c r="V80" s="214"/>
      <c r="W80" s="214"/>
      <c r="X80" s="214"/>
      <c r="Y80" s="214"/>
      <c r="Z80" s="214"/>
      <c r="AA80" s="18">
        <v>3000000000</v>
      </c>
      <c r="AB80" s="384" t="s">
        <v>1232</v>
      </c>
      <c r="AC80" s="386"/>
    </row>
    <row r="81" spans="1:29" ht="11.25">
      <c r="A81" s="263"/>
      <c r="B81" s="263"/>
      <c r="C81" s="263"/>
      <c r="D81" s="263"/>
      <c r="E81" s="263"/>
      <c r="F81" s="263"/>
      <c r="G81" s="425"/>
      <c r="H81" s="424"/>
      <c r="I81" s="430"/>
      <c r="J81" s="419"/>
      <c r="K81" s="419"/>
      <c r="L81" s="419"/>
      <c r="M81" s="431"/>
      <c r="N81" s="432"/>
      <c r="O81" s="327"/>
      <c r="P81" s="433"/>
      <c r="Q81" s="433"/>
      <c r="R81" s="433"/>
      <c r="S81" s="433"/>
      <c r="T81" s="433"/>
      <c r="U81" s="433"/>
      <c r="V81" s="433"/>
      <c r="W81" s="433"/>
      <c r="X81" s="433"/>
      <c r="Y81" s="433"/>
      <c r="Z81" s="433"/>
      <c r="AA81" s="435">
        <f>SUM(AA71:AA80)</f>
        <v>3580000000</v>
      </c>
      <c r="AB81" s="434"/>
      <c r="AC81" s="415"/>
    </row>
    <row r="82" spans="1:29" ht="112.5">
      <c r="A82" s="263"/>
      <c r="B82" s="263"/>
      <c r="C82" s="263"/>
      <c r="D82" s="263"/>
      <c r="E82" s="263"/>
      <c r="F82" s="263"/>
      <c r="G82" s="32" t="s">
        <v>548</v>
      </c>
      <c r="H82" s="32" t="s">
        <v>1516</v>
      </c>
      <c r="I82" s="148" t="s">
        <v>549</v>
      </c>
      <c r="J82" s="318" t="s">
        <v>858</v>
      </c>
      <c r="K82" s="481">
        <f>+'[1]CONSOLIDADO'!$AK$178</f>
        <v>0.1</v>
      </c>
      <c r="L82" s="170" t="s">
        <v>857</v>
      </c>
      <c r="M82" s="17" t="s">
        <v>780</v>
      </c>
      <c r="N82" s="14">
        <v>1</v>
      </c>
      <c r="O82" s="9" t="s">
        <v>859</v>
      </c>
      <c r="P82" s="71" t="s">
        <v>1668</v>
      </c>
      <c r="Q82" s="71"/>
      <c r="R82" s="71"/>
      <c r="S82" s="71"/>
      <c r="T82" s="71"/>
      <c r="U82" s="18">
        <v>96175000</v>
      </c>
      <c r="V82" s="71"/>
      <c r="W82" s="71"/>
      <c r="X82" s="71"/>
      <c r="Y82" s="71"/>
      <c r="Z82" s="71"/>
      <c r="AA82" s="18">
        <v>96175000</v>
      </c>
      <c r="AB82" s="393" t="s">
        <v>1448</v>
      </c>
      <c r="AC82" s="386"/>
    </row>
    <row r="83" spans="1:29" ht="80.25" customHeight="1">
      <c r="A83" s="264"/>
      <c r="B83" s="264"/>
      <c r="C83" s="264"/>
      <c r="D83" s="264"/>
      <c r="E83" s="264"/>
      <c r="F83" s="264"/>
      <c r="G83" s="32" t="s">
        <v>550</v>
      </c>
      <c r="H83" s="32" t="s">
        <v>1517</v>
      </c>
      <c r="I83" s="148" t="s">
        <v>551</v>
      </c>
      <c r="J83" s="170" t="s">
        <v>552</v>
      </c>
      <c r="K83" s="481">
        <f>+'[1]CONSOLIDADO'!$AK$181</f>
        <v>0.1</v>
      </c>
      <c r="L83" s="170" t="s">
        <v>860</v>
      </c>
      <c r="M83" s="61">
        <v>0.4</v>
      </c>
      <c r="N83" s="276">
        <v>1</v>
      </c>
      <c r="O83" s="9" t="s">
        <v>861</v>
      </c>
      <c r="P83" s="71" t="s">
        <v>1669</v>
      </c>
      <c r="Q83" s="71"/>
      <c r="R83" s="71"/>
      <c r="S83" s="71"/>
      <c r="T83" s="71"/>
      <c r="U83" s="18">
        <v>2430000000</v>
      </c>
      <c r="V83" s="71"/>
      <c r="W83" s="71"/>
      <c r="X83" s="71"/>
      <c r="Y83" s="71"/>
      <c r="Z83" s="71"/>
      <c r="AA83" s="18">
        <v>2430000000</v>
      </c>
      <c r="AB83" s="393" t="s">
        <v>1258</v>
      </c>
      <c r="AC83" s="386"/>
    </row>
    <row r="84" spans="1:29" ht="20.25" customHeight="1">
      <c r="A84" s="64" t="s">
        <v>37</v>
      </c>
      <c r="B84" s="64"/>
      <c r="C84" s="63"/>
      <c r="D84" s="63"/>
      <c r="E84" s="63"/>
      <c r="F84" s="63"/>
      <c r="G84" s="75"/>
      <c r="H84" s="75"/>
      <c r="I84" s="95"/>
      <c r="J84" s="75"/>
      <c r="K84" s="75"/>
      <c r="L84" s="75"/>
      <c r="M84" s="75"/>
      <c r="N84" s="75"/>
      <c r="O84" s="75"/>
      <c r="P84" s="75"/>
      <c r="Q84" s="75"/>
      <c r="R84" s="75"/>
      <c r="S84" s="75"/>
      <c r="T84" s="75"/>
      <c r="U84" s="75"/>
      <c r="V84" s="75"/>
      <c r="W84" s="75"/>
      <c r="X84" s="75"/>
      <c r="Y84" s="75"/>
      <c r="Z84" s="75"/>
      <c r="AA84" s="76">
        <f>SUM(AA82:AA83)</f>
        <v>2526175000</v>
      </c>
      <c r="AB84" s="380"/>
      <c r="AC84" s="380"/>
    </row>
    <row r="85" spans="1:29" s="260" customFormat="1" ht="90">
      <c r="A85" s="179" t="s">
        <v>179</v>
      </c>
      <c r="B85" s="179">
        <v>2</v>
      </c>
      <c r="C85" s="179"/>
      <c r="D85" s="179"/>
      <c r="E85" s="179" t="s">
        <v>93</v>
      </c>
      <c r="F85" s="179" t="s">
        <v>1462</v>
      </c>
      <c r="G85" s="135" t="s">
        <v>106</v>
      </c>
      <c r="H85" s="135" t="s">
        <v>1465</v>
      </c>
      <c r="I85" s="444" t="s">
        <v>553</v>
      </c>
      <c r="J85" s="135" t="s">
        <v>554</v>
      </c>
      <c r="K85" s="480">
        <f>+'[1]CONSOLIDADO'!$AK$308</f>
        <v>0.0089</v>
      </c>
      <c r="L85" s="135" t="s">
        <v>864</v>
      </c>
      <c r="M85" s="135">
        <v>0</v>
      </c>
      <c r="N85" s="135">
        <v>100</v>
      </c>
      <c r="O85" s="135" t="s">
        <v>865</v>
      </c>
      <c r="P85" s="135" t="s">
        <v>1670</v>
      </c>
      <c r="Q85" s="135"/>
      <c r="R85" s="187">
        <v>106625203.91</v>
      </c>
      <c r="S85" s="135"/>
      <c r="T85" s="135"/>
      <c r="U85" s="301">
        <v>220785958.69</v>
      </c>
      <c r="V85" s="135"/>
      <c r="W85" s="135"/>
      <c r="X85" s="135"/>
      <c r="Y85" s="135"/>
      <c r="Z85" s="135"/>
      <c r="AA85" s="175">
        <v>327411162.6</v>
      </c>
      <c r="AB85" s="397" t="s">
        <v>1229</v>
      </c>
      <c r="AC85" s="406"/>
    </row>
    <row r="86" spans="1:29" ht="11.25">
      <c r="A86" s="64" t="s">
        <v>37</v>
      </c>
      <c r="B86" s="64"/>
      <c r="C86" s="64"/>
      <c r="D86" s="64"/>
      <c r="E86" s="64"/>
      <c r="F86" s="312"/>
      <c r="G86" s="121"/>
      <c r="H86" s="121"/>
      <c r="I86" s="96"/>
      <c r="J86" s="68"/>
      <c r="K86" s="68"/>
      <c r="L86" s="68"/>
      <c r="M86" s="68"/>
      <c r="N86" s="69"/>
      <c r="O86" s="69"/>
      <c r="P86" s="69"/>
      <c r="Q86" s="69"/>
      <c r="R86" s="69"/>
      <c r="S86" s="69"/>
      <c r="T86" s="69"/>
      <c r="U86" s="69"/>
      <c r="V86" s="69"/>
      <c r="W86" s="69"/>
      <c r="X86" s="69"/>
      <c r="Y86" s="69"/>
      <c r="Z86" s="69"/>
      <c r="AA86" s="65">
        <f>SUM(AA85)</f>
        <v>327411162.6</v>
      </c>
      <c r="AB86" s="97"/>
      <c r="AC86" s="97"/>
    </row>
    <row r="87" spans="1:29" s="260" customFormat="1" ht="78.75">
      <c r="A87" s="176" t="s">
        <v>179</v>
      </c>
      <c r="B87" s="298">
        <v>2</v>
      </c>
      <c r="C87" s="176"/>
      <c r="D87" s="298"/>
      <c r="E87" s="176" t="s">
        <v>111</v>
      </c>
      <c r="F87" s="298" t="s">
        <v>1466</v>
      </c>
      <c r="G87" s="135" t="s">
        <v>119</v>
      </c>
      <c r="H87" s="135" t="s">
        <v>1469</v>
      </c>
      <c r="I87" s="444" t="s">
        <v>535</v>
      </c>
      <c r="J87" s="135" t="s">
        <v>555</v>
      </c>
      <c r="K87" s="135">
        <f>+'[1]CONSOLIDADO'!$AK$385</f>
        <v>0.0026</v>
      </c>
      <c r="L87" s="135" t="s">
        <v>849</v>
      </c>
      <c r="M87" s="135">
        <v>0</v>
      </c>
      <c r="N87" s="135">
        <v>1720</v>
      </c>
      <c r="O87" s="135" t="s">
        <v>850</v>
      </c>
      <c r="P87" s="135" t="s">
        <v>1664</v>
      </c>
      <c r="Q87" s="135"/>
      <c r="R87" s="135"/>
      <c r="S87" s="135"/>
      <c r="T87" s="135"/>
      <c r="U87" s="175">
        <v>25000000</v>
      </c>
      <c r="V87" s="135"/>
      <c r="W87" s="135"/>
      <c r="X87" s="135"/>
      <c r="Y87" s="135"/>
      <c r="Z87" s="135"/>
      <c r="AA87" s="175">
        <v>25000000</v>
      </c>
      <c r="AB87" s="405" t="s">
        <v>1232</v>
      </c>
      <c r="AC87" s="406"/>
    </row>
    <row r="88" spans="1:29" s="260" customFormat="1" ht="78.75">
      <c r="A88" s="179"/>
      <c r="B88" s="179"/>
      <c r="C88" s="179"/>
      <c r="D88" s="179"/>
      <c r="E88" s="179"/>
      <c r="F88" s="179"/>
      <c r="G88" s="135" t="s">
        <v>394</v>
      </c>
      <c r="H88" s="135" t="s">
        <v>1518</v>
      </c>
      <c r="I88" s="444" t="s">
        <v>556</v>
      </c>
      <c r="J88" s="135" t="s">
        <v>557</v>
      </c>
      <c r="K88" s="480">
        <f>+'[1]CONSOLIDADO'!$AK$421</f>
        <v>0.03</v>
      </c>
      <c r="L88" s="135" t="s">
        <v>862</v>
      </c>
      <c r="M88" s="135" t="s">
        <v>780</v>
      </c>
      <c r="N88" s="285">
        <v>0.1</v>
      </c>
      <c r="O88" s="135" t="s">
        <v>863</v>
      </c>
      <c r="P88" s="135" t="s">
        <v>1671</v>
      </c>
      <c r="Q88" s="135"/>
      <c r="R88" s="175">
        <v>50000001.19</v>
      </c>
      <c r="S88" s="135"/>
      <c r="T88" s="135"/>
      <c r="U88" s="135"/>
      <c r="V88" s="135"/>
      <c r="W88" s="135"/>
      <c r="X88" s="135"/>
      <c r="Y88" s="135"/>
      <c r="Z88" s="135"/>
      <c r="AA88" s="175">
        <v>50000001.19</v>
      </c>
      <c r="AB88" s="405" t="s">
        <v>1448</v>
      </c>
      <c r="AC88" s="406"/>
    </row>
    <row r="89" spans="1:29" ht="11.25">
      <c r="A89" s="64" t="s">
        <v>37</v>
      </c>
      <c r="B89" s="64"/>
      <c r="C89" s="64"/>
      <c r="D89" s="64"/>
      <c r="E89" s="64"/>
      <c r="F89" s="312"/>
      <c r="G89" s="121"/>
      <c r="H89" s="121"/>
      <c r="I89" s="96"/>
      <c r="J89" s="68"/>
      <c r="K89" s="68"/>
      <c r="L89" s="68"/>
      <c r="M89" s="68"/>
      <c r="N89" s="69"/>
      <c r="O89" s="69"/>
      <c r="P89" s="69"/>
      <c r="Q89" s="69"/>
      <c r="R89" s="69"/>
      <c r="S89" s="69"/>
      <c r="T89" s="69"/>
      <c r="U89" s="69"/>
      <c r="V89" s="69"/>
      <c r="W89" s="69"/>
      <c r="X89" s="69"/>
      <c r="Y89" s="69"/>
      <c r="Z89" s="69"/>
      <c r="AA89" s="65">
        <f>SUM(AA87:AA88)</f>
        <v>75000001.19</v>
      </c>
      <c r="AB89" s="97"/>
      <c r="AC89" s="97"/>
    </row>
    <row r="90" spans="1:29" ht="11.25">
      <c r="A90" s="213" t="s">
        <v>178</v>
      </c>
      <c r="B90" s="213"/>
      <c r="C90" s="206"/>
      <c r="D90" s="206"/>
      <c r="E90" s="206"/>
      <c r="F90" s="206"/>
      <c r="G90" s="216"/>
      <c r="H90" s="216"/>
      <c r="I90" s="210"/>
      <c r="J90" s="210"/>
      <c r="K90" s="210"/>
      <c r="L90" s="215"/>
      <c r="M90" s="210"/>
      <c r="N90" s="210"/>
      <c r="O90" s="210"/>
      <c r="P90" s="210"/>
      <c r="Q90" s="210"/>
      <c r="R90" s="210"/>
      <c r="S90" s="210"/>
      <c r="T90" s="210"/>
      <c r="U90" s="210"/>
      <c r="V90" s="210"/>
      <c r="W90" s="210"/>
      <c r="X90" s="210"/>
      <c r="Y90" s="210"/>
      <c r="Z90" s="210"/>
      <c r="AA90" s="217">
        <f>+AA89+AA86+AA84+AA81+AA70+AA24</f>
        <v>34019902737.25</v>
      </c>
      <c r="AB90" s="381"/>
      <c r="AC90" s="381"/>
    </row>
    <row r="91" spans="1:29" s="260" customFormat="1" ht="90">
      <c r="A91" s="179" t="s">
        <v>121</v>
      </c>
      <c r="B91" s="179">
        <v>3</v>
      </c>
      <c r="C91" s="179"/>
      <c r="D91" s="179"/>
      <c r="E91" s="179" t="s">
        <v>122</v>
      </c>
      <c r="F91" s="179" t="s">
        <v>1470</v>
      </c>
      <c r="G91" s="135" t="s">
        <v>138</v>
      </c>
      <c r="H91" s="135" t="s">
        <v>1475</v>
      </c>
      <c r="I91" s="444" t="s">
        <v>558</v>
      </c>
      <c r="J91" s="135" t="s">
        <v>559</v>
      </c>
      <c r="K91" s="135">
        <f>+'[1]CONSOLIDADO'!$AK$504</f>
        <v>0.0004</v>
      </c>
      <c r="L91" s="135" t="s">
        <v>866</v>
      </c>
      <c r="M91" s="135">
        <v>0</v>
      </c>
      <c r="N91" s="135">
        <v>0</v>
      </c>
      <c r="O91" s="135" t="s">
        <v>1262</v>
      </c>
      <c r="P91" s="135" t="s">
        <v>1672</v>
      </c>
      <c r="Q91" s="135"/>
      <c r="R91" s="135"/>
      <c r="S91" s="135"/>
      <c r="T91" s="135"/>
      <c r="U91" s="175">
        <v>201500000</v>
      </c>
      <c r="V91" s="135"/>
      <c r="W91" s="135"/>
      <c r="X91" s="135"/>
      <c r="Y91" s="135"/>
      <c r="Z91" s="135"/>
      <c r="AA91" s="175">
        <v>201500000</v>
      </c>
      <c r="AB91" s="405" t="s">
        <v>1261</v>
      </c>
      <c r="AC91" s="406"/>
    </row>
    <row r="92" spans="1:29" ht="11.25">
      <c r="A92" s="64" t="s">
        <v>37</v>
      </c>
      <c r="B92" s="64"/>
      <c r="C92" s="64"/>
      <c r="D92" s="64"/>
      <c r="E92" s="64"/>
      <c r="F92" s="312"/>
      <c r="G92" s="121"/>
      <c r="H92" s="121"/>
      <c r="I92" s="96"/>
      <c r="J92" s="68"/>
      <c r="K92" s="68"/>
      <c r="L92" s="68"/>
      <c r="M92" s="68"/>
      <c r="N92" s="69"/>
      <c r="O92" s="69"/>
      <c r="P92" s="69"/>
      <c r="Q92" s="69"/>
      <c r="R92" s="69"/>
      <c r="S92" s="69"/>
      <c r="T92" s="69"/>
      <c r="U92" s="69"/>
      <c r="V92" s="69"/>
      <c r="W92" s="69"/>
      <c r="X92" s="69"/>
      <c r="Y92" s="69"/>
      <c r="Z92" s="69"/>
      <c r="AA92" s="65">
        <f>+AA91</f>
        <v>201500000</v>
      </c>
      <c r="AB92" s="97"/>
      <c r="AC92" s="97"/>
    </row>
    <row r="93" spans="1:29" ht="11.25">
      <c r="A93" s="213" t="s">
        <v>178</v>
      </c>
      <c r="B93" s="213"/>
      <c r="C93" s="206"/>
      <c r="D93" s="206"/>
      <c r="E93" s="206"/>
      <c r="F93" s="206"/>
      <c r="G93" s="216"/>
      <c r="H93" s="216"/>
      <c r="I93" s="210"/>
      <c r="J93" s="210"/>
      <c r="K93" s="210"/>
      <c r="L93" s="215"/>
      <c r="M93" s="210"/>
      <c r="N93" s="210"/>
      <c r="O93" s="210"/>
      <c r="P93" s="210"/>
      <c r="Q93" s="210"/>
      <c r="R93" s="210"/>
      <c r="S93" s="210"/>
      <c r="T93" s="210"/>
      <c r="U93" s="210"/>
      <c r="V93" s="210"/>
      <c r="W93" s="210"/>
      <c r="X93" s="210"/>
      <c r="Y93" s="210"/>
      <c r="Z93" s="210"/>
      <c r="AA93" s="217">
        <f>+AA92</f>
        <v>201500000</v>
      </c>
      <c r="AB93" s="381"/>
      <c r="AC93" s="381"/>
    </row>
    <row r="94" spans="1:29" ht="11.25">
      <c r="A94" s="417" t="s">
        <v>1426</v>
      </c>
      <c r="B94" s="415"/>
      <c r="C94" s="415"/>
      <c r="D94" s="415"/>
      <c r="E94" s="415"/>
      <c r="F94" s="415"/>
      <c r="G94" s="416"/>
      <c r="H94" s="416"/>
      <c r="I94" s="416"/>
      <c r="J94" s="416"/>
      <c r="K94" s="416"/>
      <c r="L94" s="415"/>
      <c r="M94" s="415"/>
      <c r="N94" s="415"/>
      <c r="O94" s="416"/>
      <c r="P94" s="415"/>
      <c r="Q94" s="415"/>
      <c r="R94" s="415"/>
      <c r="S94" s="415"/>
      <c r="T94" s="415"/>
      <c r="U94" s="415"/>
      <c r="V94" s="415"/>
      <c r="W94" s="415"/>
      <c r="X94" s="415"/>
      <c r="Y94" s="415"/>
      <c r="Z94" s="415"/>
      <c r="AA94" s="418">
        <f>+AA93+AA90</f>
        <v>34221402737.25</v>
      </c>
      <c r="AB94" s="416"/>
      <c r="AC94" s="415"/>
    </row>
  </sheetData>
  <sheetProtection/>
  <mergeCells count="29">
    <mergeCell ref="AC15:AC16"/>
    <mergeCell ref="I59:I60"/>
    <mergeCell ref="A1:AB1"/>
    <mergeCell ref="A2:AB2"/>
    <mergeCell ref="A3:AB3"/>
    <mergeCell ref="A4:AB4"/>
    <mergeCell ref="A5:AB5"/>
    <mergeCell ref="A7:AB7"/>
    <mergeCell ref="A8:AB8"/>
    <mergeCell ref="I11:J11"/>
    <mergeCell ref="I13:P13"/>
    <mergeCell ref="A15:A16"/>
    <mergeCell ref="C15:C16"/>
    <mergeCell ref="E15:E16"/>
    <mergeCell ref="G15:G16"/>
    <mergeCell ref="B15:B16"/>
    <mergeCell ref="D15:D16"/>
    <mergeCell ref="F15:F16"/>
    <mergeCell ref="H15:H16"/>
    <mergeCell ref="AB15:AB16"/>
    <mergeCell ref="O15:O16"/>
    <mergeCell ref="P15:P16"/>
    <mergeCell ref="AA15:AA16"/>
    <mergeCell ref="I15:I16"/>
    <mergeCell ref="J15:J16"/>
    <mergeCell ref="L15:N15"/>
    <mergeCell ref="K15:K16"/>
    <mergeCell ref="Q15:Q16"/>
    <mergeCell ref="R15:Z15"/>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AD98"/>
  <sheetViews>
    <sheetView zoomScale="40" zoomScaleNormal="40" zoomScalePageLayoutView="0" workbookViewId="0" topLeftCell="A13">
      <pane ySplit="2" topLeftCell="A87" activePane="bottomLeft" state="frozen"/>
      <selection pane="topLeft" activeCell="H13" sqref="H13"/>
      <selection pane="bottomLeft" activeCell="AB105" sqref="AB105"/>
    </sheetView>
  </sheetViews>
  <sheetFormatPr defaultColWidth="11.421875" defaultRowHeight="12.75"/>
  <cols>
    <col min="1" max="2" width="16.140625" style="116" customWidth="1"/>
    <col min="3" max="6" width="11.421875" style="116" customWidth="1"/>
    <col min="7" max="8" width="13.140625" style="116" customWidth="1"/>
    <col min="9" max="9" width="22.421875" style="116" customWidth="1"/>
    <col min="10" max="11" width="21.8515625" style="116" customWidth="1"/>
    <col min="12" max="12" width="11.421875" style="116" customWidth="1"/>
    <col min="13" max="13" width="12.8515625" style="116" customWidth="1"/>
    <col min="14" max="14" width="11.421875" style="116" customWidth="1"/>
    <col min="15" max="15" width="23.28125" style="116" customWidth="1"/>
    <col min="16" max="19" width="14.57421875" style="116" customWidth="1"/>
    <col min="20" max="20" width="16.140625" style="116" bestFit="1" customWidth="1"/>
    <col min="21" max="21" width="15.140625" style="116" bestFit="1" customWidth="1"/>
    <col min="22" max="26" width="14.57421875" style="116" customWidth="1"/>
    <col min="27" max="27" width="18.28125" style="116" customWidth="1"/>
    <col min="28" max="28" width="15.57421875" style="116" customWidth="1"/>
    <col min="29" max="29" width="16.8515625" style="116" customWidth="1"/>
    <col min="30" max="16384" width="11.421875" style="116" customWidth="1"/>
  </cols>
  <sheetData>
    <row r="1" spans="1:28" ht="12.75" customHeight="1">
      <c r="A1" s="519" t="s">
        <v>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row>
    <row r="2" spans="1:28" ht="12.75" customHeight="1">
      <c r="A2" s="519" t="s">
        <v>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row>
    <row r="3" spans="1:28" ht="12.75" customHeight="1">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1:28" ht="12.75" customHeight="1">
      <c r="A4" s="519" t="s">
        <v>161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row>
    <row r="5" spans="1:28" ht="12.75" customHeight="1">
      <c r="A5" s="519" t="s">
        <v>38</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row>
    <row r="6" spans="1:28" ht="11.2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row>
    <row r="7" spans="1:28" ht="12.75" customHeight="1">
      <c r="A7" s="544"/>
      <c r="B7" s="544"/>
      <c r="C7" s="544"/>
      <c r="D7" s="544"/>
      <c r="E7" s="544"/>
      <c r="F7" s="544"/>
      <c r="G7" s="544"/>
      <c r="H7" s="544"/>
      <c r="I7" s="544"/>
      <c r="J7" s="544"/>
      <c r="K7" s="544"/>
      <c r="L7" s="544"/>
      <c r="M7" s="544"/>
      <c r="N7" s="544"/>
      <c r="O7" s="544"/>
      <c r="P7" s="544"/>
      <c r="Q7" s="544"/>
      <c r="R7" s="544"/>
      <c r="S7" s="544"/>
      <c r="T7" s="544"/>
      <c r="U7" s="544"/>
      <c r="V7" s="544"/>
      <c r="W7" s="544"/>
      <c r="X7" s="544"/>
      <c r="Y7" s="544"/>
      <c r="Z7" s="544"/>
      <c r="AA7" s="544"/>
      <c r="AB7" s="544"/>
    </row>
    <row r="8" spans="1:28" ht="12.75" customHeight="1">
      <c r="A8" s="539"/>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row>
    <row r="9" spans="1:28" ht="11.25">
      <c r="A9" s="77"/>
      <c r="B9" s="77"/>
      <c r="C9" s="77"/>
      <c r="D9" s="77"/>
      <c r="E9" s="77"/>
      <c r="F9" s="77"/>
      <c r="G9" s="77"/>
      <c r="H9" s="77"/>
      <c r="I9" s="77"/>
      <c r="J9" s="77"/>
      <c r="K9" s="77"/>
      <c r="L9" s="77"/>
      <c r="M9" s="77"/>
      <c r="N9" s="82"/>
      <c r="O9" s="82"/>
      <c r="P9" s="82"/>
      <c r="Q9" s="82"/>
      <c r="R9" s="82"/>
      <c r="S9" s="82"/>
      <c r="T9" s="82"/>
      <c r="U9" s="82"/>
      <c r="V9" s="82"/>
      <c r="W9" s="82"/>
      <c r="X9" s="82"/>
      <c r="Y9" s="82"/>
      <c r="Z9" s="82"/>
      <c r="AA9" s="82"/>
      <c r="AB9" s="77"/>
    </row>
    <row r="10" spans="1:28" ht="12.75" customHeight="1">
      <c r="A10" s="98" t="s">
        <v>21</v>
      </c>
      <c r="B10" s="441" t="s">
        <v>1449</v>
      </c>
      <c r="C10" s="442"/>
      <c r="D10" s="442"/>
      <c r="E10" s="442"/>
      <c r="F10" s="98"/>
      <c r="G10" s="77"/>
      <c r="H10" s="77"/>
      <c r="I10" s="77"/>
      <c r="J10" s="77"/>
      <c r="K10" s="77"/>
      <c r="L10" s="77"/>
      <c r="M10" s="77"/>
      <c r="N10" s="77"/>
      <c r="O10" s="77"/>
      <c r="P10" s="77"/>
      <c r="Q10" s="77"/>
      <c r="R10" s="77"/>
      <c r="S10" s="77"/>
      <c r="T10" s="77"/>
      <c r="U10" s="77"/>
      <c r="V10" s="77"/>
      <c r="W10" s="77"/>
      <c r="X10" s="77"/>
      <c r="Y10" s="77"/>
      <c r="Z10" s="77"/>
      <c r="AA10" s="82"/>
      <c r="AB10" s="77"/>
    </row>
    <row r="11" spans="1:28" ht="11.2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82"/>
      <c r="AB11" s="77"/>
    </row>
    <row r="12" spans="1:28" ht="12" thickBo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82"/>
      <c r="AB12" s="77"/>
    </row>
    <row r="13" spans="1:29" ht="12.75" customHeight="1">
      <c r="A13" s="540" t="s">
        <v>9</v>
      </c>
      <c r="B13" s="540" t="s">
        <v>11</v>
      </c>
      <c r="C13" s="540" t="s">
        <v>0</v>
      </c>
      <c r="D13" s="540" t="s">
        <v>11</v>
      </c>
      <c r="E13" s="540" t="s">
        <v>13</v>
      </c>
      <c r="F13" s="540" t="s">
        <v>11</v>
      </c>
      <c r="G13" s="540" t="s">
        <v>22</v>
      </c>
      <c r="H13" s="540" t="s">
        <v>11</v>
      </c>
      <c r="I13" s="540" t="s">
        <v>225</v>
      </c>
      <c r="J13" s="540" t="s">
        <v>226</v>
      </c>
      <c r="K13" s="540" t="s">
        <v>1419</v>
      </c>
      <c r="L13" s="548" t="s">
        <v>4</v>
      </c>
      <c r="M13" s="549"/>
      <c r="N13" s="550"/>
      <c r="O13" s="540" t="s">
        <v>1412</v>
      </c>
      <c r="P13" s="540" t="s">
        <v>26</v>
      </c>
      <c r="Q13" s="545" t="s">
        <v>27</v>
      </c>
      <c r="R13" s="547" t="s">
        <v>15</v>
      </c>
      <c r="S13" s="547"/>
      <c r="T13" s="547"/>
      <c r="U13" s="547"/>
      <c r="V13" s="547"/>
      <c r="W13" s="547"/>
      <c r="X13" s="547"/>
      <c r="Y13" s="547"/>
      <c r="Z13" s="547"/>
      <c r="AA13" s="542" t="s">
        <v>35</v>
      </c>
      <c r="AB13" s="540" t="s">
        <v>3</v>
      </c>
      <c r="AC13" s="540" t="s">
        <v>1416</v>
      </c>
    </row>
    <row r="14" spans="1:29" ht="56.25">
      <c r="A14" s="541"/>
      <c r="B14" s="541"/>
      <c r="C14" s="541"/>
      <c r="D14" s="541"/>
      <c r="E14" s="541"/>
      <c r="F14" s="541"/>
      <c r="G14" s="541"/>
      <c r="H14" s="541"/>
      <c r="I14" s="541"/>
      <c r="J14" s="541"/>
      <c r="K14" s="541"/>
      <c r="L14" s="112" t="s">
        <v>32</v>
      </c>
      <c r="M14" s="112" t="s">
        <v>33</v>
      </c>
      <c r="N14" s="112" t="s">
        <v>34</v>
      </c>
      <c r="O14" s="541"/>
      <c r="P14" s="541"/>
      <c r="Q14" s="546"/>
      <c r="R14" s="409" t="s">
        <v>28</v>
      </c>
      <c r="S14" s="409" t="s">
        <v>8</v>
      </c>
      <c r="T14" s="409" t="s">
        <v>1</v>
      </c>
      <c r="U14" s="409" t="s">
        <v>7</v>
      </c>
      <c r="V14" s="409" t="s">
        <v>29</v>
      </c>
      <c r="W14" s="409" t="s">
        <v>2</v>
      </c>
      <c r="X14" s="409" t="s">
        <v>30</v>
      </c>
      <c r="Y14" s="409" t="s">
        <v>1414</v>
      </c>
      <c r="Z14" s="409" t="s">
        <v>31</v>
      </c>
      <c r="AA14" s="543"/>
      <c r="AB14" s="541"/>
      <c r="AC14" s="541"/>
    </row>
    <row r="15" spans="1:29" ht="78.75" customHeight="1">
      <c r="A15" s="333" t="s">
        <v>179</v>
      </c>
      <c r="B15" s="333">
        <v>2</v>
      </c>
      <c r="C15" s="298"/>
      <c r="D15" s="298"/>
      <c r="E15" s="298" t="s">
        <v>223</v>
      </c>
      <c r="F15" s="298" t="s">
        <v>1519</v>
      </c>
      <c r="G15" s="298" t="s">
        <v>224</v>
      </c>
      <c r="H15" s="298" t="s">
        <v>1520</v>
      </c>
      <c r="I15" s="298" t="s">
        <v>227</v>
      </c>
      <c r="J15" s="200" t="s">
        <v>228</v>
      </c>
      <c r="K15" s="468">
        <f>+'[1]CONSOLIDADO'!$AK$186</f>
        <v>0.025840000000000002</v>
      </c>
      <c r="L15" s="126" t="s">
        <v>628</v>
      </c>
      <c r="M15" s="47">
        <v>0.03</v>
      </c>
      <c r="N15" s="48">
        <v>4</v>
      </c>
      <c r="O15" s="7" t="s">
        <v>227</v>
      </c>
      <c r="P15" s="48" t="s">
        <v>1574</v>
      </c>
      <c r="Q15" s="14"/>
      <c r="R15" s="14"/>
      <c r="S15" s="14"/>
      <c r="T15" s="14"/>
      <c r="U15" s="18">
        <v>400000000</v>
      </c>
      <c r="V15" s="14"/>
      <c r="W15" s="14"/>
      <c r="X15" s="14"/>
      <c r="Y15" s="14"/>
      <c r="Z15" s="14"/>
      <c r="AA15" s="18">
        <v>400000000</v>
      </c>
      <c r="AB15" s="34" t="s">
        <v>622</v>
      </c>
      <c r="AC15" s="234"/>
    </row>
    <row r="16" spans="1:29" ht="56.25">
      <c r="A16" s="287"/>
      <c r="B16" s="287"/>
      <c r="C16" s="177"/>
      <c r="D16" s="177"/>
      <c r="E16" s="177"/>
      <c r="F16" s="177"/>
      <c r="G16" s="177"/>
      <c r="H16" s="177"/>
      <c r="I16" s="299" t="s">
        <v>229</v>
      </c>
      <c r="J16" s="253" t="s">
        <v>230</v>
      </c>
      <c r="K16" s="468">
        <f>+'[1]CONSOLIDADO'!$AK$187</f>
        <v>0.0168</v>
      </c>
      <c r="L16" s="253" t="s">
        <v>629</v>
      </c>
      <c r="M16" s="304">
        <v>0.02</v>
      </c>
      <c r="N16" s="304">
        <v>3</v>
      </c>
      <c r="O16" s="7" t="s">
        <v>229</v>
      </c>
      <c r="P16" s="48" t="s">
        <v>1575</v>
      </c>
      <c r="Q16" s="274"/>
      <c r="R16" s="274"/>
      <c r="S16" s="274"/>
      <c r="T16" s="274"/>
      <c r="U16" s="102">
        <v>200000000</v>
      </c>
      <c r="V16" s="274"/>
      <c r="W16" s="274"/>
      <c r="X16" s="274"/>
      <c r="Y16" s="274"/>
      <c r="Z16" s="274"/>
      <c r="AA16" s="102">
        <v>200000000</v>
      </c>
      <c r="AB16" s="34" t="s">
        <v>622</v>
      </c>
      <c r="AC16" s="234"/>
    </row>
    <row r="17" spans="1:29" ht="56.25">
      <c r="A17" s="287"/>
      <c r="B17" s="287"/>
      <c r="C17" s="177"/>
      <c r="D17" s="177"/>
      <c r="E17" s="177"/>
      <c r="F17" s="177"/>
      <c r="G17" s="179"/>
      <c r="H17" s="179"/>
      <c r="I17" s="443" t="s">
        <v>231</v>
      </c>
      <c r="J17" s="254"/>
      <c r="K17" s="254"/>
      <c r="L17" s="254"/>
      <c r="M17" s="254"/>
      <c r="N17" s="254"/>
      <c r="O17" s="7" t="s">
        <v>1576</v>
      </c>
      <c r="P17" s="21" t="s">
        <v>1577</v>
      </c>
      <c r="Q17" s="21"/>
      <c r="R17" s="21"/>
      <c r="S17" s="21"/>
      <c r="T17" s="21"/>
      <c r="U17" s="18">
        <v>40000000</v>
      </c>
      <c r="V17" s="21"/>
      <c r="W17" s="21"/>
      <c r="X17" s="21"/>
      <c r="Y17" s="21"/>
      <c r="Z17" s="21"/>
      <c r="AA17" s="18">
        <v>40000000</v>
      </c>
      <c r="AB17" s="34" t="s">
        <v>622</v>
      </c>
      <c r="AC17" s="234"/>
    </row>
    <row r="18" spans="1:29" ht="135">
      <c r="A18" s="287"/>
      <c r="B18" s="287"/>
      <c r="C18" s="177"/>
      <c r="D18" s="177"/>
      <c r="E18" s="177"/>
      <c r="F18" s="177"/>
      <c r="G18" s="223" t="s">
        <v>232</v>
      </c>
      <c r="H18" s="223" t="s">
        <v>1521</v>
      </c>
      <c r="I18" s="443" t="s">
        <v>233</v>
      </c>
      <c r="J18" s="223" t="s">
        <v>234</v>
      </c>
      <c r="K18" s="468">
        <f>+'[1]CONSOLIDADO'!$AK$189</f>
        <v>0.03530769230769231</v>
      </c>
      <c r="L18" s="223" t="s">
        <v>631</v>
      </c>
      <c r="M18" s="304">
        <v>100</v>
      </c>
      <c r="N18" s="304">
        <v>19</v>
      </c>
      <c r="O18" s="9" t="s">
        <v>630</v>
      </c>
      <c r="P18" s="21" t="s">
        <v>1578</v>
      </c>
      <c r="Q18" s="21"/>
      <c r="R18" s="21"/>
      <c r="S18" s="21"/>
      <c r="T18" s="21"/>
      <c r="U18" s="18">
        <v>332000000</v>
      </c>
      <c r="V18" s="21"/>
      <c r="W18" s="21"/>
      <c r="X18" s="21"/>
      <c r="Y18" s="21"/>
      <c r="Z18" s="21"/>
      <c r="AA18" s="18">
        <v>332000000</v>
      </c>
      <c r="AB18" s="34" t="s">
        <v>622</v>
      </c>
      <c r="AC18" s="234"/>
    </row>
    <row r="19" spans="1:29" ht="75.75" customHeight="1">
      <c r="A19" s="287"/>
      <c r="B19" s="287"/>
      <c r="C19" s="177"/>
      <c r="D19" s="177"/>
      <c r="E19" s="177"/>
      <c r="F19" s="177"/>
      <c r="G19" s="224"/>
      <c r="H19" s="224"/>
      <c r="I19" s="443" t="s">
        <v>235</v>
      </c>
      <c r="J19" s="224"/>
      <c r="K19" s="224"/>
      <c r="L19" s="224"/>
      <c r="M19" s="224"/>
      <c r="N19" s="224"/>
      <c r="O19" s="9" t="s">
        <v>632</v>
      </c>
      <c r="P19" s="21" t="s">
        <v>1579</v>
      </c>
      <c r="Q19" s="21"/>
      <c r="R19" s="21"/>
      <c r="S19" s="21"/>
      <c r="T19" s="21"/>
      <c r="U19" s="18">
        <v>717185933.5</v>
      </c>
      <c r="V19" s="21"/>
      <c r="W19" s="21"/>
      <c r="X19" s="21"/>
      <c r="Y19" s="21"/>
      <c r="Z19" s="21"/>
      <c r="AA19" s="18">
        <v>717185933.5</v>
      </c>
      <c r="AB19" s="34" t="s">
        <v>622</v>
      </c>
      <c r="AC19" s="234"/>
    </row>
    <row r="20" spans="1:29" ht="409.5" customHeight="1">
      <c r="A20" s="287"/>
      <c r="B20" s="287"/>
      <c r="C20" s="177"/>
      <c r="D20" s="177"/>
      <c r="E20" s="177"/>
      <c r="F20" s="177"/>
      <c r="G20" s="224"/>
      <c r="H20" s="224"/>
      <c r="I20" s="443" t="s">
        <v>236</v>
      </c>
      <c r="J20" s="224"/>
      <c r="K20" s="224"/>
      <c r="L20" s="224"/>
      <c r="M20" s="224"/>
      <c r="N20" s="224"/>
      <c r="O20" s="9" t="s">
        <v>633</v>
      </c>
      <c r="P20" s="21" t="s">
        <v>1580</v>
      </c>
      <c r="Q20" s="21"/>
      <c r="R20" s="21"/>
      <c r="S20" s="21"/>
      <c r="T20" s="21"/>
      <c r="U20" s="18">
        <v>600000000</v>
      </c>
      <c r="V20" s="21"/>
      <c r="W20" s="21"/>
      <c r="X20" s="21"/>
      <c r="Y20" s="21"/>
      <c r="Z20" s="21"/>
      <c r="AA20" s="18">
        <v>600000000</v>
      </c>
      <c r="AB20" s="34" t="s">
        <v>622</v>
      </c>
      <c r="AC20" s="234"/>
    </row>
    <row r="21" spans="1:29" ht="225">
      <c r="A21" s="287"/>
      <c r="B21" s="287"/>
      <c r="C21" s="177"/>
      <c r="D21" s="177"/>
      <c r="E21" s="177"/>
      <c r="F21" s="177"/>
      <c r="G21" s="224"/>
      <c r="H21" s="224"/>
      <c r="I21" s="443" t="s">
        <v>237</v>
      </c>
      <c r="J21" s="224"/>
      <c r="K21" s="224"/>
      <c r="L21" s="224"/>
      <c r="M21" s="224"/>
      <c r="N21" s="224"/>
      <c r="O21" s="9" t="s">
        <v>634</v>
      </c>
      <c r="P21" s="21" t="s">
        <v>1581</v>
      </c>
      <c r="Q21" s="21"/>
      <c r="R21" s="18">
        <v>215000000</v>
      </c>
      <c r="S21" s="21"/>
      <c r="T21" s="21"/>
      <c r="U21" s="18">
        <v>215000000</v>
      </c>
      <c r="V21" s="21"/>
      <c r="W21" s="21"/>
      <c r="X21" s="21"/>
      <c r="Y21" s="21"/>
      <c r="Z21" s="21"/>
      <c r="AA21" s="18">
        <v>215000000</v>
      </c>
      <c r="AB21" s="34" t="s">
        <v>622</v>
      </c>
      <c r="AC21" s="234"/>
    </row>
    <row r="22" spans="1:29" ht="78.75">
      <c r="A22" s="287"/>
      <c r="B22" s="287"/>
      <c r="C22" s="177"/>
      <c r="D22" s="177"/>
      <c r="E22" s="177"/>
      <c r="F22" s="177"/>
      <c r="G22" s="224"/>
      <c r="H22" s="224"/>
      <c r="I22" s="443" t="s">
        <v>238</v>
      </c>
      <c r="J22" s="224"/>
      <c r="K22" s="224"/>
      <c r="L22" s="224"/>
      <c r="M22" s="224"/>
      <c r="N22" s="224"/>
      <c r="O22" s="9" t="s">
        <v>635</v>
      </c>
      <c r="P22" s="21" t="s">
        <v>1578</v>
      </c>
      <c r="Q22" s="21"/>
      <c r="R22" s="21"/>
      <c r="S22" s="301">
        <v>185000000</v>
      </c>
      <c r="T22" s="21"/>
      <c r="U22" s="301">
        <v>215000000</v>
      </c>
      <c r="V22" s="21"/>
      <c r="W22" s="21"/>
      <c r="X22" s="21"/>
      <c r="Y22" s="21"/>
      <c r="Z22" s="301">
        <v>480900000</v>
      </c>
      <c r="AA22" s="18">
        <v>880900000</v>
      </c>
      <c r="AB22" s="34" t="s">
        <v>622</v>
      </c>
      <c r="AC22" s="234"/>
    </row>
    <row r="23" spans="1:29" ht="67.5">
      <c r="A23" s="287"/>
      <c r="B23" s="287"/>
      <c r="C23" s="177"/>
      <c r="D23" s="177"/>
      <c r="E23" s="177"/>
      <c r="F23" s="177"/>
      <c r="G23" s="224"/>
      <c r="H23" s="224"/>
      <c r="I23" s="443" t="s">
        <v>239</v>
      </c>
      <c r="J23" s="224"/>
      <c r="K23" s="224"/>
      <c r="L23" s="224"/>
      <c r="M23" s="224"/>
      <c r="N23" s="224"/>
      <c r="O23" s="9" t="s">
        <v>636</v>
      </c>
      <c r="P23" s="21" t="s">
        <v>1578</v>
      </c>
      <c r="Q23" s="21"/>
      <c r="R23" s="499">
        <v>19601487.72</v>
      </c>
      <c r="S23" s="301">
        <v>231893937.9125</v>
      </c>
      <c r="T23" s="21"/>
      <c r="U23" s="301">
        <f>99691062.1-40000000</f>
        <v>59691062.099999994</v>
      </c>
      <c r="V23" s="21"/>
      <c r="W23" s="21"/>
      <c r="X23" s="21"/>
      <c r="Y23" s="21"/>
      <c r="Z23" s="21"/>
      <c r="AA23" s="18">
        <v>311186487.72999966</v>
      </c>
      <c r="AB23" s="34" t="s">
        <v>622</v>
      </c>
      <c r="AC23" s="234"/>
    </row>
    <row r="24" spans="1:29" ht="123.75">
      <c r="A24" s="287"/>
      <c r="B24" s="287"/>
      <c r="C24" s="177"/>
      <c r="D24" s="177"/>
      <c r="E24" s="177"/>
      <c r="F24" s="177"/>
      <c r="G24" s="224"/>
      <c r="H24" s="224"/>
      <c r="I24" s="443" t="s">
        <v>240</v>
      </c>
      <c r="J24" s="224"/>
      <c r="K24" s="224"/>
      <c r="L24" s="224"/>
      <c r="M24" s="224"/>
      <c r="N24" s="224"/>
      <c r="O24" s="9" t="s">
        <v>637</v>
      </c>
      <c r="P24" s="21" t="s">
        <v>1578</v>
      </c>
      <c r="Q24" s="21"/>
      <c r="R24" s="301">
        <v>12831019</v>
      </c>
      <c r="S24" s="21"/>
      <c r="T24" s="21"/>
      <c r="U24" s="301">
        <v>50993981</v>
      </c>
      <c r="V24" s="21"/>
      <c r="W24" s="21"/>
      <c r="X24" s="21"/>
      <c r="Y24" s="21"/>
      <c r="Z24" s="21"/>
      <c r="AA24" s="18">
        <v>63825000</v>
      </c>
      <c r="AB24" s="34" t="s">
        <v>622</v>
      </c>
      <c r="AC24" s="234"/>
    </row>
    <row r="25" spans="1:29" ht="135">
      <c r="A25" s="287"/>
      <c r="B25" s="287"/>
      <c r="C25" s="177"/>
      <c r="D25" s="177"/>
      <c r="E25" s="177"/>
      <c r="F25" s="177"/>
      <c r="G25" s="224"/>
      <c r="H25" s="224"/>
      <c r="I25" s="443" t="s">
        <v>241</v>
      </c>
      <c r="J25" s="224"/>
      <c r="K25" s="224"/>
      <c r="L25" s="224"/>
      <c r="M25" s="224"/>
      <c r="N25" s="224"/>
      <c r="O25" s="9" t="s">
        <v>638</v>
      </c>
      <c r="P25" s="21" t="s">
        <v>1582</v>
      </c>
      <c r="Q25" s="21"/>
      <c r="R25" s="21"/>
      <c r="S25" s="21"/>
      <c r="T25" s="21"/>
      <c r="U25" s="18">
        <v>90000000</v>
      </c>
      <c r="V25" s="21"/>
      <c r="W25" s="21"/>
      <c r="X25" s="21"/>
      <c r="Y25" s="21"/>
      <c r="Z25" s="21"/>
      <c r="AA25" s="18">
        <v>90000000</v>
      </c>
      <c r="AB25" s="34" t="s">
        <v>622</v>
      </c>
      <c r="AC25" s="234"/>
    </row>
    <row r="26" spans="1:29" ht="56.25">
      <c r="A26" s="287"/>
      <c r="B26" s="287"/>
      <c r="C26" s="177"/>
      <c r="D26" s="177"/>
      <c r="E26" s="177"/>
      <c r="F26" s="177"/>
      <c r="G26" s="224"/>
      <c r="H26" s="224"/>
      <c r="I26" s="443" t="s">
        <v>943</v>
      </c>
      <c r="J26" s="224"/>
      <c r="K26" s="224"/>
      <c r="L26" s="224"/>
      <c r="M26" s="224"/>
      <c r="N26" s="224"/>
      <c r="O26" s="9" t="s">
        <v>1583</v>
      </c>
      <c r="P26" s="21" t="s">
        <v>1584</v>
      </c>
      <c r="Q26" s="21"/>
      <c r="R26" s="21"/>
      <c r="S26" s="21"/>
      <c r="T26" s="21"/>
      <c r="U26" s="21"/>
      <c r="V26" s="21"/>
      <c r="W26" s="21"/>
      <c r="X26" s="21"/>
      <c r="Y26" s="21"/>
      <c r="Z26" s="21"/>
      <c r="AA26" s="18">
        <v>322774116.77</v>
      </c>
      <c r="AB26" s="34" t="s">
        <v>622</v>
      </c>
      <c r="AC26" s="234"/>
    </row>
    <row r="27" spans="1:29" ht="67.5">
      <c r="A27" s="287"/>
      <c r="B27" s="287"/>
      <c r="C27" s="177"/>
      <c r="D27" s="177"/>
      <c r="E27" s="177"/>
      <c r="F27" s="177"/>
      <c r="G27" s="224"/>
      <c r="H27" s="224"/>
      <c r="I27" s="443" t="s">
        <v>944</v>
      </c>
      <c r="J27" s="224"/>
      <c r="K27" s="224"/>
      <c r="L27" s="224"/>
      <c r="M27" s="224"/>
      <c r="N27" s="224"/>
      <c r="O27" s="9" t="s">
        <v>1139</v>
      </c>
      <c r="P27" s="21" t="s">
        <v>1585</v>
      </c>
      <c r="Q27" s="21"/>
      <c r="R27" s="21"/>
      <c r="S27" s="21"/>
      <c r="T27" s="21"/>
      <c r="U27" s="18">
        <v>1155628014.97</v>
      </c>
      <c r="V27" s="21"/>
      <c r="W27" s="21"/>
      <c r="X27" s="21"/>
      <c r="Y27" s="21"/>
      <c r="Z27" s="21"/>
      <c r="AA27" s="18">
        <v>1155628014.97</v>
      </c>
      <c r="AB27" s="34" t="s">
        <v>622</v>
      </c>
      <c r="AC27" s="234"/>
    </row>
    <row r="28" spans="1:29" ht="78.75">
      <c r="A28" s="287"/>
      <c r="B28" s="287"/>
      <c r="C28" s="177"/>
      <c r="D28" s="177"/>
      <c r="E28" s="177"/>
      <c r="F28" s="177"/>
      <c r="G28" s="224"/>
      <c r="H28" s="224"/>
      <c r="I28" s="443" t="s">
        <v>945</v>
      </c>
      <c r="J28" s="224"/>
      <c r="K28" s="224"/>
      <c r="L28" s="224"/>
      <c r="M28" s="224"/>
      <c r="N28" s="224"/>
      <c r="O28" s="9" t="s">
        <v>1140</v>
      </c>
      <c r="P28" s="21" t="s">
        <v>1585</v>
      </c>
      <c r="Q28" s="21"/>
      <c r="R28" s="21"/>
      <c r="S28" s="21"/>
      <c r="T28" s="21"/>
      <c r="U28" s="18">
        <v>860602957.55</v>
      </c>
      <c r="V28" s="21"/>
      <c r="W28" s="21"/>
      <c r="X28" s="21"/>
      <c r="Y28" s="21"/>
      <c r="Z28" s="21"/>
      <c r="AA28" s="18">
        <v>860602957.55</v>
      </c>
      <c r="AB28" s="34" t="s">
        <v>622</v>
      </c>
      <c r="AC28" s="234"/>
    </row>
    <row r="29" spans="1:29" ht="78.75">
      <c r="A29" s="287"/>
      <c r="B29" s="287"/>
      <c r="C29" s="177"/>
      <c r="D29" s="177"/>
      <c r="E29" s="177"/>
      <c r="F29" s="177"/>
      <c r="G29" s="224"/>
      <c r="H29" s="224"/>
      <c r="I29" s="443" t="s">
        <v>986</v>
      </c>
      <c r="J29" s="225"/>
      <c r="K29" s="225"/>
      <c r="L29" s="225"/>
      <c r="M29" s="225"/>
      <c r="N29" s="225"/>
      <c r="O29" s="9" t="s">
        <v>1141</v>
      </c>
      <c r="P29" s="21" t="s">
        <v>1585</v>
      </c>
      <c r="Q29" s="21"/>
      <c r="R29" s="21"/>
      <c r="S29" s="21"/>
      <c r="T29" s="21"/>
      <c r="U29" s="18">
        <v>534646857.52</v>
      </c>
      <c r="V29" s="21"/>
      <c r="W29" s="21"/>
      <c r="X29" s="21"/>
      <c r="Y29" s="21"/>
      <c r="Z29" s="21"/>
      <c r="AA29" s="18">
        <v>534646857.52</v>
      </c>
      <c r="AB29" s="34" t="s">
        <v>622</v>
      </c>
      <c r="AC29" s="234"/>
    </row>
    <row r="30" spans="1:29" ht="67.5">
      <c r="A30" s="287"/>
      <c r="B30" s="287"/>
      <c r="C30" s="177"/>
      <c r="D30" s="177"/>
      <c r="E30" s="177"/>
      <c r="F30" s="177"/>
      <c r="G30" s="224"/>
      <c r="H30" s="224"/>
      <c r="I30" s="443" t="s">
        <v>242</v>
      </c>
      <c r="J30" s="223" t="s">
        <v>243</v>
      </c>
      <c r="K30" s="482">
        <f>+'[1]CONSOLIDADO'!$AK$191</f>
        <v>0.02107692307692308</v>
      </c>
      <c r="L30" s="223" t="s">
        <v>631</v>
      </c>
      <c r="M30" s="336">
        <v>74</v>
      </c>
      <c r="N30" s="336">
        <v>19</v>
      </c>
      <c r="O30" s="9" t="s">
        <v>639</v>
      </c>
      <c r="P30" s="21" t="s">
        <v>1586</v>
      </c>
      <c r="Q30" s="21"/>
      <c r="R30" s="21"/>
      <c r="S30" s="21"/>
      <c r="T30" s="21"/>
      <c r="U30" s="18">
        <v>1500000000</v>
      </c>
      <c r="V30" s="21"/>
      <c r="W30" s="21"/>
      <c r="X30" s="21"/>
      <c r="Y30" s="21"/>
      <c r="Z30" s="21"/>
      <c r="AA30" s="18">
        <v>1500000000</v>
      </c>
      <c r="AB30" s="34" t="s">
        <v>622</v>
      </c>
      <c r="AC30" s="234"/>
    </row>
    <row r="31" spans="1:29" ht="56.25" customHeight="1">
      <c r="A31" s="287"/>
      <c r="B31" s="287"/>
      <c r="C31" s="177"/>
      <c r="D31" s="177"/>
      <c r="E31" s="177"/>
      <c r="F31" s="177"/>
      <c r="G31" s="224"/>
      <c r="H31" s="224"/>
      <c r="I31" s="443" t="s">
        <v>244</v>
      </c>
      <c r="J31" s="224"/>
      <c r="K31" s="224"/>
      <c r="L31" s="224"/>
      <c r="M31" s="337"/>
      <c r="N31" s="337"/>
      <c r="O31" s="51" t="s">
        <v>640</v>
      </c>
      <c r="P31" s="21" t="s">
        <v>1587</v>
      </c>
      <c r="Q31" s="21"/>
      <c r="R31" s="21"/>
      <c r="S31" s="21"/>
      <c r="T31" s="21"/>
      <c r="U31" s="18">
        <v>700570000</v>
      </c>
      <c r="V31" s="21"/>
      <c r="W31" s="21"/>
      <c r="X31" s="21"/>
      <c r="Y31" s="21"/>
      <c r="Z31" s="21"/>
      <c r="AA31" s="18">
        <v>700570000</v>
      </c>
      <c r="AB31" s="34" t="s">
        <v>622</v>
      </c>
      <c r="AC31" s="234"/>
    </row>
    <row r="32" spans="1:29" ht="101.25">
      <c r="A32" s="287"/>
      <c r="B32" s="287"/>
      <c r="C32" s="177"/>
      <c r="D32" s="177"/>
      <c r="E32" s="177"/>
      <c r="F32" s="177"/>
      <c r="G32" s="224"/>
      <c r="H32" s="224"/>
      <c r="I32" s="443" t="s">
        <v>245</v>
      </c>
      <c r="J32" s="225"/>
      <c r="K32" s="225"/>
      <c r="L32" s="225"/>
      <c r="M32" s="338"/>
      <c r="N32" s="338"/>
      <c r="O32" s="9" t="s">
        <v>641</v>
      </c>
      <c r="P32" s="21" t="s">
        <v>1587</v>
      </c>
      <c r="Q32" s="21"/>
      <c r="R32" s="21"/>
      <c r="S32" s="21"/>
      <c r="T32" s="21"/>
      <c r="U32" s="18">
        <v>299430000</v>
      </c>
      <c r="V32" s="21"/>
      <c r="W32" s="21"/>
      <c r="X32" s="21"/>
      <c r="Y32" s="21"/>
      <c r="Z32" s="21"/>
      <c r="AA32" s="18">
        <v>299430000</v>
      </c>
      <c r="AB32" s="34" t="s">
        <v>622</v>
      </c>
      <c r="AC32" s="234"/>
    </row>
    <row r="33" spans="1:29" ht="78.75">
      <c r="A33" s="287"/>
      <c r="B33" s="287"/>
      <c r="C33" s="177"/>
      <c r="D33" s="177"/>
      <c r="E33" s="177"/>
      <c r="F33" s="177"/>
      <c r="G33" s="224"/>
      <c r="H33" s="224"/>
      <c r="I33" s="443" t="s">
        <v>246</v>
      </c>
      <c r="J33" s="223" t="s">
        <v>247</v>
      </c>
      <c r="K33" s="482">
        <f>+'[1]CONSOLIDADO'!$AK$194</f>
        <v>0.015538461538461541</v>
      </c>
      <c r="L33" s="223" t="s">
        <v>626</v>
      </c>
      <c r="M33" s="336">
        <v>35000</v>
      </c>
      <c r="N33" s="336">
        <v>10542</v>
      </c>
      <c r="O33" s="9" t="s">
        <v>642</v>
      </c>
      <c r="P33" s="276" t="s">
        <v>1588</v>
      </c>
      <c r="Q33" s="276"/>
      <c r="R33" s="276"/>
      <c r="S33" s="276"/>
      <c r="T33" s="276"/>
      <c r="U33" s="301">
        <v>1000000000</v>
      </c>
      <c r="V33" s="276"/>
      <c r="W33" s="276"/>
      <c r="X33" s="301">
        <v>844858957</v>
      </c>
      <c r="Y33" s="276"/>
      <c r="Z33" s="276"/>
      <c r="AA33" s="18">
        <v>1844858957</v>
      </c>
      <c r="AB33" s="34" t="s">
        <v>622</v>
      </c>
      <c r="AC33" s="234"/>
    </row>
    <row r="34" spans="1:29" ht="78.75">
      <c r="A34" s="287"/>
      <c r="B34" s="287"/>
      <c r="C34" s="177"/>
      <c r="D34" s="177"/>
      <c r="E34" s="177"/>
      <c r="F34" s="177"/>
      <c r="G34" s="224"/>
      <c r="H34" s="224"/>
      <c r="I34" s="223" t="s">
        <v>869</v>
      </c>
      <c r="J34" s="225"/>
      <c r="K34" s="225"/>
      <c r="L34" s="225"/>
      <c r="M34" s="338"/>
      <c r="N34" s="338"/>
      <c r="O34" s="9" t="s">
        <v>642</v>
      </c>
      <c r="P34" s="276" t="s">
        <v>1588</v>
      </c>
      <c r="Q34" s="276"/>
      <c r="R34" s="276"/>
      <c r="S34" s="276"/>
      <c r="T34" s="276"/>
      <c r="U34" s="18">
        <v>8879500000</v>
      </c>
      <c r="V34" s="276"/>
      <c r="W34" s="276"/>
      <c r="X34" s="276"/>
      <c r="Y34" s="276"/>
      <c r="Z34" s="276"/>
      <c r="AA34" s="18">
        <v>8879500000</v>
      </c>
      <c r="AB34" s="34" t="s">
        <v>622</v>
      </c>
      <c r="AC34" s="234"/>
    </row>
    <row r="35" spans="1:29" ht="33.75">
      <c r="A35" s="287"/>
      <c r="B35" s="287"/>
      <c r="C35" s="177"/>
      <c r="D35" s="177"/>
      <c r="E35" s="177"/>
      <c r="F35" s="177"/>
      <c r="G35" s="224"/>
      <c r="H35" s="224"/>
      <c r="I35" s="223" t="s">
        <v>870</v>
      </c>
      <c r="J35" s="223" t="s">
        <v>868</v>
      </c>
      <c r="K35" s="482">
        <f>+'[1]CONSOLIDADO'!$AK$195</f>
        <v>0.015</v>
      </c>
      <c r="L35" s="482" t="s">
        <v>626</v>
      </c>
      <c r="M35" s="336">
        <v>5231</v>
      </c>
      <c r="N35" s="336">
        <v>881</v>
      </c>
      <c r="O35" s="9" t="s">
        <v>1122</v>
      </c>
      <c r="P35" s="276" t="s">
        <v>1589</v>
      </c>
      <c r="Q35" s="276"/>
      <c r="R35" s="276"/>
      <c r="S35" s="276"/>
      <c r="T35" s="276"/>
      <c r="U35" s="18">
        <v>4498835000</v>
      </c>
      <c r="V35" s="276"/>
      <c r="W35" s="276"/>
      <c r="X35" s="276"/>
      <c r="Y35" s="276"/>
      <c r="Z35" s="276"/>
      <c r="AA35" s="18">
        <v>4498835000</v>
      </c>
      <c r="AB35" s="34" t="s">
        <v>622</v>
      </c>
      <c r="AC35" s="234"/>
    </row>
    <row r="36" spans="1:29" ht="45">
      <c r="A36" s="287"/>
      <c r="B36" s="287"/>
      <c r="C36" s="177"/>
      <c r="D36" s="177"/>
      <c r="E36" s="177"/>
      <c r="F36" s="177"/>
      <c r="G36" s="224"/>
      <c r="H36" s="224"/>
      <c r="I36" s="223" t="s">
        <v>867</v>
      </c>
      <c r="J36" s="224"/>
      <c r="K36" s="224"/>
      <c r="L36" s="224"/>
      <c r="M36" s="224"/>
      <c r="N36" s="224"/>
      <c r="O36" s="9" t="s">
        <v>1123</v>
      </c>
      <c r="P36" s="21" t="s">
        <v>1590</v>
      </c>
      <c r="Q36" s="21"/>
      <c r="R36" s="21"/>
      <c r="S36" s="21"/>
      <c r="T36" s="21"/>
      <c r="U36" s="301">
        <v>3500000000</v>
      </c>
      <c r="V36" s="21"/>
      <c r="W36" s="21"/>
      <c r="X36" s="21"/>
      <c r="Y36" s="21"/>
      <c r="Z36" s="21"/>
      <c r="AA36" s="18">
        <v>3500000000</v>
      </c>
      <c r="AB36" s="34" t="s">
        <v>622</v>
      </c>
      <c r="AC36" s="234"/>
    </row>
    <row r="37" spans="1:29" ht="93" customHeight="1">
      <c r="A37" s="287"/>
      <c r="B37" s="287"/>
      <c r="C37" s="177"/>
      <c r="D37" s="177"/>
      <c r="E37" s="177"/>
      <c r="F37" s="177"/>
      <c r="G37" s="224"/>
      <c r="H37" s="224"/>
      <c r="I37" s="443" t="s">
        <v>592</v>
      </c>
      <c r="J37" s="225"/>
      <c r="K37" s="225"/>
      <c r="L37" s="225"/>
      <c r="M37" s="225"/>
      <c r="N37" s="225"/>
      <c r="O37" s="47" t="s">
        <v>674</v>
      </c>
      <c r="P37" s="265" t="s">
        <v>1591</v>
      </c>
      <c r="Q37" s="265"/>
      <c r="R37" s="265"/>
      <c r="S37" s="265"/>
      <c r="T37" s="265"/>
      <c r="U37" s="203">
        <v>2234200</v>
      </c>
      <c r="V37" s="265"/>
      <c r="W37" s="265"/>
      <c r="X37" s="265"/>
      <c r="Y37" s="265"/>
      <c r="Z37" s="265"/>
      <c r="AA37" s="203">
        <v>2234200</v>
      </c>
      <c r="AB37" s="34" t="s">
        <v>622</v>
      </c>
      <c r="AC37" s="234"/>
    </row>
    <row r="38" spans="1:29" ht="56.25">
      <c r="A38" s="287"/>
      <c r="B38" s="287"/>
      <c r="C38" s="177"/>
      <c r="D38" s="177"/>
      <c r="E38" s="177"/>
      <c r="F38" s="177"/>
      <c r="G38" s="225"/>
      <c r="H38" s="224"/>
      <c r="I38" s="223" t="s">
        <v>248</v>
      </c>
      <c r="J38" s="221" t="s">
        <v>249</v>
      </c>
      <c r="K38" s="482">
        <f>+'[1]CONSOLIDADO'!$AK$198</f>
        <v>0.005538461538461538</v>
      </c>
      <c r="L38" s="221" t="s">
        <v>643</v>
      </c>
      <c r="M38" s="21">
        <v>560</v>
      </c>
      <c r="N38" s="21">
        <v>1231</v>
      </c>
      <c r="O38" s="9" t="s">
        <v>1124</v>
      </c>
      <c r="P38" s="21" t="s">
        <v>1592</v>
      </c>
      <c r="Q38" s="21"/>
      <c r="R38" s="21"/>
      <c r="S38" s="21"/>
      <c r="T38" s="21"/>
      <c r="U38" s="18">
        <v>800000000</v>
      </c>
      <c r="V38" s="21"/>
      <c r="W38" s="21"/>
      <c r="X38" s="21"/>
      <c r="Y38" s="21"/>
      <c r="Z38" s="21"/>
      <c r="AA38" s="18">
        <v>800000000</v>
      </c>
      <c r="AB38" s="34" t="s">
        <v>622</v>
      </c>
      <c r="AC38" s="234"/>
    </row>
    <row r="39" spans="1:29" ht="45">
      <c r="A39" s="287"/>
      <c r="B39" s="287"/>
      <c r="C39" s="177"/>
      <c r="D39" s="177"/>
      <c r="E39" s="177"/>
      <c r="F39" s="177"/>
      <c r="G39" s="223" t="s">
        <v>250</v>
      </c>
      <c r="H39" s="223" t="s">
        <v>1522</v>
      </c>
      <c r="I39" s="443" t="s">
        <v>251</v>
      </c>
      <c r="J39" s="221" t="s">
        <v>252</v>
      </c>
      <c r="K39" s="482">
        <f>+'[1]CONSOLIDADO'!$AK$201</f>
        <v>0.013200000000000002</v>
      </c>
      <c r="L39" s="221" t="s">
        <v>644</v>
      </c>
      <c r="M39" s="270">
        <v>0</v>
      </c>
      <c r="N39" s="270">
        <v>1</v>
      </c>
      <c r="O39" s="9" t="s">
        <v>645</v>
      </c>
      <c r="P39" s="21" t="s">
        <v>1593</v>
      </c>
      <c r="Q39" s="21"/>
      <c r="R39" s="21"/>
      <c r="S39" s="21"/>
      <c r="T39" s="21"/>
      <c r="U39" s="18">
        <v>400000000</v>
      </c>
      <c r="V39" s="21"/>
      <c r="W39" s="21"/>
      <c r="X39" s="21"/>
      <c r="Y39" s="21"/>
      <c r="Z39" s="21"/>
      <c r="AA39" s="18">
        <v>400000000</v>
      </c>
      <c r="AB39" s="34" t="s">
        <v>622</v>
      </c>
      <c r="AC39" s="234"/>
    </row>
    <row r="40" spans="1:29" ht="56.25">
      <c r="A40" s="287"/>
      <c r="B40" s="287"/>
      <c r="C40" s="177"/>
      <c r="D40" s="177"/>
      <c r="E40" s="177"/>
      <c r="F40" s="177"/>
      <c r="G40" s="224"/>
      <c r="H40" s="224"/>
      <c r="I40" s="225" t="s">
        <v>253</v>
      </c>
      <c r="J40" s="221" t="s">
        <v>254</v>
      </c>
      <c r="K40" s="482">
        <f>+'[1]CONSOLIDADO'!$AK$204</f>
        <v>0.0016</v>
      </c>
      <c r="L40" s="221" t="s">
        <v>646</v>
      </c>
      <c r="M40" s="270">
        <v>0</v>
      </c>
      <c r="N40" s="270">
        <v>1</v>
      </c>
      <c r="O40" s="9" t="s">
        <v>1142</v>
      </c>
      <c r="P40" s="21" t="s">
        <v>1594</v>
      </c>
      <c r="Q40" s="21"/>
      <c r="R40" s="18">
        <v>150000000</v>
      </c>
      <c r="S40" s="21"/>
      <c r="T40" s="21"/>
      <c r="U40" s="21"/>
      <c r="V40" s="21"/>
      <c r="W40" s="21"/>
      <c r="X40" s="21"/>
      <c r="Y40" s="21"/>
      <c r="Z40" s="21"/>
      <c r="AA40" s="18">
        <v>150000000</v>
      </c>
      <c r="AB40" s="34" t="s">
        <v>622</v>
      </c>
      <c r="AC40" s="234"/>
    </row>
    <row r="41" spans="1:29" ht="56.25">
      <c r="A41" s="287"/>
      <c r="B41" s="287"/>
      <c r="C41" s="177"/>
      <c r="D41" s="177"/>
      <c r="E41" s="177"/>
      <c r="F41" s="177"/>
      <c r="G41" s="224"/>
      <c r="H41" s="224"/>
      <c r="I41" s="443" t="s">
        <v>255</v>
      </c>
      <c r="J41" s="223" t="s">
        <v>256</v>
      </c>
      <c r="K41" s="483">
        <f>+'[1]CONSOLIDADO'!$AK$207</f>
        <v>0.0016800000000000003</v>
      </c>
      <c r="L41" s="271" t="s">
        <v>647</v>
      </c>
      <c r="M41" s="270">
        <v>20</v>
      </c>
      <c r="N41" s="270">
        <v>266</v>
      </c>
      <c r="O41" s="9" t="s">
        <v>1125</v>
      </c>
      <c r="P41" s="21" t="s">
        <v>1595</v>
      </c>
      <c r="Q41" s="21"/>
      <c r="R41" s="21"/>
      <c r="S41" s="18">
        <v>205985135.8</v>
      </c>
      <c r="T41" s="21"/>
      <c r="U41" s="21"/>
      <c r="V41" s="21"/>
      <c r="W41" s="21"/>
      <c r="X41" s="21"/>
      <c r="Y41" s="21"/>
      <c r="Z41" s="21"/>
      <c r="AA41" s="18">
        <v>205985135.8</v>
      </c>
      <c r="AB41" s="34" t="s">
        <v>622</v>
      </c>
      <c r="AC41" s="234"/>
    </row>
    <row r="42" spans="1:29" ht="45" customHeight="1">
      <c r="A42" s="287"/>
      <c r="B42" s="287"/>
      <c r="C42" s="177"/>
      <c r="D42" s="177"/>
      <c r="E42" s="177"/>
      <c r="F42" s="177"/>
      <c r="G42" s="224"/>
      <c r="H42" s="224"/>
      <c r="I42" s="223" t="s">
        <v>257</v>
      </c>
      <c r="J42" s="225"/>
      <c r="K42" s="225"/>
      <c r="L42" s="271" t="s">
        <v>647</v>
      </c>
      <c r="M42" s="270">
        <v>20</v>
      </c>
      <c r="N42" s="270">
        <v>266</v>
      </c>
      <c r="O42" s="9" t="s">
        <v>648</v>
      </c>
      <c r="P42" s="21" t="s">
        <v>1594</v>
      </c>
      <c r="Q42" s="265"/>
      <c r="R42" s="265"/>
      <c r="S42" s="203">
        <v>99178930.31</v>
      </c>
      <c r="T42" s="265"/>
      <c r="U42" s="265"/>
      <c r="V42" s="265"/>
      <c r="W42" s="265"/>
      <c r="X42" s="265"/>
      <c r="Y42" s="265"/>
      <c r="Z42" s="265"/>
      <c r="AA42" s="203">
        <v>99178930.31</v>
      </c>
      <c r="AB42" s="34" t="s">
        <v>622</v>
      </c>
      <c r="AC42" s="234"/>
    </row>
    <row r="43" spans="1:29" ht="45" customHeight="1">
      <c r="A43" s="287"/>
      <c r="B43" s="287"/>
      <c r="C43" s="287"/>
      <c r="D43" s="287"/>
      <c r="E43" s="287"/>
      <c r="F43" s="287"/>
      <c r="G43" s="225"/>
      <c r="H43" s="224"/>
      <c r="I43" s="223" t="s">
        <v>987</v>
      </c>
      <c r="J43" s="219" t="s">
        <v>1137</v>
      </c>
      <c r="K43" s="482">
        <f>+'[1]CONSOLIDADO'!$AK$203</f>
        <v>0.010800000000000002</v>
      </c>
      <c r="L43" s="219" t="s">
        <v>1138</v>
      </c>
      <c r="M43" s="270">
        <v>0</v>
      </c>
      <c r="N43" s="270">
        <v>0</v>
      </c>
      <c r="O43" s="136" t="s">
        <v>1126</v>
      </c>
      <c r="P43" s="265" t="s">
        <v>1558</v>
      </c>
      <c r="Q43" s="265"/>
      <c r="R43" s="265"/>
      <c r="S43" s="265"/>
      <c r="T43" s="265"/>
      <c r="U43" s="203">
        <v>3097697200</v>
      </c>
      <c r="V43" s="265"/>
      <c r="W43" s="265"/>
      <c r="X43" s="265"/>
      <c r="Y43" s="265"/>
      <c r="Z43" s="265"/>
      <c r="AA43" s="203">
        <v>3097697200</v>
      </c>
      <c r="AB43" s="34" t="s">
        <v>622</v>
      </c>
      <c r="AC43" s="234"/>
    </row>
    <row r="44" spans="1:30" s="234" customFormat="1" ht="123.75">
      <c r="A44" s="287"/>
      <c r="B44" s="287"/>
      <c r="C44" s="287"/>
      <c r="D44" s="287"/>
      <c r="E44" s="287"/>
      <c r="F44" s="287"/>
      <c r="G44" s="223" t="s">
        <v>562</v>
      </c>
      <c r="H44" s="223" t="s">
        <v>1523</v>
      </c>
      <c r="I44" s="443" t="s">
        <v>563</v>
      </c>
      <c r="J44" s="223" t="s">
        <v>564</v>
      </c>
      <c r="K44" s="482">
        <f>+'[1]CONSOLIDADO'!$AK$214</f>
        <v>0.0388</v>
      </c>
      <c r="L44" s="223" t="s">
        <v>649</v>
      </c>
      <c r="M44" s="334">
        <v>44</v>
      </c>
      <c r="N44" s="334">
        <v>46</v>
      </c>
      <c r="O44" s="9" t="s">
        <v>650</v>
      </c>
      <c r="P44" s="21" t="s">
        <v>1596</v>
      </c>
      <c r="Q44" s="21"/>
      <c r="R44" s="21"/>
      <c r="S44" s="21"/>
      <c r="T44" s="21"/>
      <c r="U44" s="18">
        <v>1267253882</v>
      </c>
      <c r="V44" s="21"/>
      <c r="W44" s="21"/>
      <c r="X44" s="21"/>
      <c r="Y44" s="21"/>
      <c r="Z44" s="21"/>
      <c r="AA44" s="18">
        <v>1267253882</v>
      </c>
      <c r="AB44" s="34" t="s">
        <v>622</v>
      </c>
      <c r="AD44" s="410"/>
    </row>
    <row r="45" spans="1:29" s="303" customFormat="1" ht="78.75">
      <c r="A45" s="287"/>
      <c r="B45" s="287"/>
      <c r="C45" s="287"/>
      <c r="D45" s="287"/>
      <c r="E45" s="287"/>
      <c r="F45" s="287"/>
      <c r="G45" s="224"/>
      <c r="H45" s="224"/>
      <c r="I45" s="225" t="s">
        <v>947</v>
      </c>
      <c r="J45" s="225"/>
      <c r="K45" s="482"/>
      <c r="L45" s="225"/>
      <c r="M45" s="335"/>
      <c r="N45" s="335"/>
      <c r="O45" s="9" t="s">
        <v>1129</v>
      </c>
      <c r="P45" s="21" t="s">
        <v>1597</v>
      </c>
      <c r="Q45" s="21"/>
      <c r="R45" s="21"/>
      <c r="S45" s="21"/>
      <c r="T45" s="21"/>
      <c r="U45" s="18">
        <v>4682150822.61</v>
      </c>
      <c r="V45" s="21"/>
      <c r="W45" s="21"/>
      <c r="X45" s="21"/>
      <c r="Y45" s="21"/>
      <c r="Z45" s="21"/>
      <c r="AA45" s="18">
        <v>4682150822.61</v>
      </c>
      <c r="AB45" s="34" t="s">
        <v>622</v>
      </c>
      <c r="AC45" s="234"/>
    </row>
    <row r="46" spans="1:29" s="303" customFormat="1" ht="90">
      <c r="A46" s="287"/>
      <c r="B46" s="287"/>
      <c r="C46" s="287"/>
      <c r="D46" s="287"/>
      <c r="E46" s="287"/>
      <c r="F46" s="287"/>
      <c r="G46" s="225"/>
      <c r="H46" s="225"/>
      <c r="I46" s="225" t="s">
        <v>946</v>
      </c>
      <c r="J46" s="220" t="s">
        <v>1130</v>
      </c>
      <c r="K46" s="482">
        <f>+'[1]CONSOLIDADO'!$AK$213</f>
        <v>0.012640000000000002</v>
      </c>
      <c r="L46" s="220" t="s">
        <v>1131</v>
      </c>
      <c r="M46" s="21">
        <v>0</v>
      </c>
      <c r="N46" s="21">
        <v>0</v>
      </c>
      <c r="O46" s="9" t="s">
        <v>1127</v>
      </c>
      <c r="P46" s="21" t="s">
        <v>1558</v>
      </c>
      <c r="Q46" s="21"/>
      <c r="R46" s="21"/>
      <c r="S46" s="21"/>
      <c r="T46" s="21"/>
      <c r="U46" s="18">
        <v>1139150000</v>
      </c>
      <c r="V46" s="21"/>
      <c r="W46" s="21"/>
      <c r="X46" s="21"/>
      <c r="Y46" s="21"/>
      <c r="Z46" s="21"/>
      <c r="AA46" s="18">
        <v>1139150000</v>
      </c>
      <c r="AB46" s="34" t="s">
        <v>622</v>
      </c>
      <c r="AC46" s="234"/>
    </row>
    <row r="47" spans="1:29" ht="102" customHeight="1">
      <c r="A47" s="287"/>
      <c r="B47" s="287"/>
      <c r="C47" s="287"/>
      <c r="D47" s="287"/>
      <c r="E47" s="287"/>
      <c r="F47" s="287"/>
      <c r="G47" s="224" t="s">
        <v>565</v>
      </c>
      <c r="H47" s="224" t="s">
        <v>1524</v>
      </c>
      <c r="I47" s="225" t="s">
        <v>566</v>
      </c>
      <c r="J47" s="223" t="s">
        <v>567</v>
      </c>
      <c r="K47" s="482">
        <f>+'[1]CONSOLIDADO'!$AK$220</f>
        <v>0.1</v>
      </c>
      <c r="L47" s="223" t="s">
        <v>651</v>
      </c>
      <c r="M47" s="223" t="s">
        <v>1132</v>
      </c>
      <c r="N47" s="266">
        <v>16</v>
      </c>
      <c r="O47" s="129" t="s">
        <v>1128</v>
      </c>
      <c r="P47" s="266" t="s">
        <v>1598</v>
      </c>
      <c r="Q47" s="266"/>
      <c r="R47" s="266"/>
      <c r="S47" s="266"/>
      <c r="T47" s="204">
        <v>70000000</v>
      </c>
      <c r="U47" s="266"/>
      <c r="V47" s="266"/>
      <c r="W47" s="266"/>
      <c r="X47" s="266"/>
      <c r="Y47" s="266"/>
      <c r="Z47" s="266"/>
      <c r="AA47" s="204">
        <v>70000000</v>
      </c>
      <c r="AB47" s="34" t="s">
        <v>622</v>
      </c>
      <c r="AC47" s="234"/>
    </row>
    <row r="48" spans="1:29" ht="101.25">
      <c r="A48" s="287"/>
      <c r="B48" s="287"/>
      <c r="C48" s="177"/>
      <c r="D48" s="177"/>
      <c r="E48" s="177"/>
      <c r="F48" s="177"/>
      <c r="G48" s="224"/>
      <c r="H48" s="224"/>
      <c r="I48" s="443" t="s">
        <v>568</v>
      </c>
      <c r="J48" s="224"/>
      <c r="K48" s="224"/>
      <c r="L48" s="224"/>
      <c r="M48" s="224"/>
      <c r="N48" s="224"/>
      <c r="O48" s="47" t="s">
        <v>652</v>
      </c>
      <c r="P48" s="265" t="s">
        <v>1599</v>
      </c>
      <c r="Q48" s="265"/>
      <c r="R48" s="265"/>
      <c r="S48" s="265"/>
      <c r="T48" s="203">
        <v>80912400</v>
      </c>
      <c r="U48" s="265"/>
      <c r="V48" s="265"/>
      <c r="W48" s="265"/>
      <c r="X48" s="265"/>
      <c r="Y48" s="265"/>
      <c r="Z48" s="265"/>
      <c r="AA48" s="203">
        <v>80912400</v>
      </c>
      <c r="AB48" s="34" t="s">
        <v>622</v>
      </c>
      <c r="AC48" s="234"/>
    </row>
    <row r="49" spans="1:29" ht="112.5">
      <c r="A49" s="287"/>
      <c r="B49" s="287"/>
      <c r="C49" s="177"/>
      <c r="D49" s="177"/>
      <c r="E49" s="177"/>
      <c r="F49" s="177"/>
      <c r="G49" s="224"/>
      <c r="H49" s="224"/>
      <c r="I49" s="443" t="s">
        <v>569</v>
      </c>
      <c r="J49" s="224"/>
      <c r="K49" s="224"/>
      <c r="L49" s="224"/>
      <c r="M49" s="224"/>
      <c r="N49" s="224"/>
      <c r="O49" s="47" t="s">
        <v>653</v>
      </c>
      <c r="P49" s="265" t="s">
        <v>1600</v>
      </c>
      <c r="Q49" s="265"/>
      <c r="R49" s="265"/>
      <c r="S49" s="265"/>
      <c r="T49" s="203">
        <v>20000000</v>
      </c>
      <c r="U49" s="265"/>
      <c r="V49" s="265"/>
      <c r="W49" s="265"/>
      <c r="X49" s="265"/>
      <c r="Y49" s="265"/>
      <c r="Z49" s="265"/>
      <c r="AA49" s="203">
        <v>20000000</v>
      </c>
      <c r="AB49" s="34" t="s">
        <v>622</v>
      </c>
      <c r="AC49" s="234"/>
    </row>
    <row r="50" spans="1:29" ht="135">
      <c r="A50" s="287"/>
      <c r="B50" s="287"/>
      <c r="C50" s="177"/>
      <c r="D50" s="177"/>
      <c r="E50" s="177"/>
      <c r="F50" s="177"/>
      <c r="G50" s="224"/>
      <c r="H50" s="224"/>
      <c r="I50" s="443" t="s">
        <v>570</v>
      </c>
      <c r="J50" s="224"/>
      <c r="K50" s="224"/>
      <c r="L50" s="224"/>
      <c r="M50" s="224"/>
      <c r="N50" s="224"/>
      <c r="O50" s="47" t="s">
        <v>654</v>
      </c>
      <c r="P50" s="265" t="s">
        <v>1601</v>
      </c>
      <c r="Q50" s="265"/>
      <c r="R50" s="265"/>
      <c r="S50" s="265"/>
      <c r="T50" s="203">
        <v>100000000</v>
      </c>
      <c r="U50" s="265"/>
      <c r="V50" s="265"/>
      <c r="W50" s="265"/>
      <c r="X50" s="265"/>
      <c r="Y50" s="265"/>
      <c r="Z50" s="265"/>
      <c r="AA50" s="203">
        <v>100000000</v>
      </c>
      <c r="AB50" s="34" t="s">
        <v>622</v>
      </c>
      <c r="AC50" s="234"/>
    </row>
    <row r="51" spans="1:29" ht="101.25">
      <c r="A51" s="287"/>
      <c r="B51" s="287"/>
      <c r="C51" s="177"/>
      <c r="D51" s="177"/>
      <c r="E51" s="177"/>
      <c r="F51" s="177"/>
      <c r="G51" s="224"/>
      <c r="H51" s="224"/>
      <c r="I51" s="443" t="s">
        <v>571</v>
      </c>
      <c r="J51" s="224"/>
      <c r="K51" s="224"/>
      <c r="L51" s="224"/>
      <c r="M51" s="224"/>
      <c r="N51" s="224"/>
      <c r="O51" s="47" t="s">
        <v>655</v>
      </c>
      <c r="P51" s="265" t="s">
        <v>1602</v>
      </c>
      <c r="Q51" s="265"/>
      <c r="R51" s="265"/>
      <c r="S51" s="265"/>
      <c r="T51" s="203">
        <v>10602293</v>
      </c>
      <c r="U51" s="265"/>
      <c r="V51" s="265"/>
      <c r="W51" s="265"/>
      <c r="X51" s="265"/>
      <c r="Y51" s="265"/>
      <c r="Z51" s="265"/>
      <c r="AA51" s="203">
        <v>10602293</v>
      </c>
      <c r="AB51" s="34" t="s">
        <v>622</v>
      </c>
      <c r="AC51" s="234"/>
    </row>
    <row r="52" spans="1:29" ht="78.75">
      <c r="A52" s="287"/>
      <c r="B52" s="287"/>
      <c r="C52" s="177"/>
      <c r="D52" s="177"/>
      <c r="E52" s="177"/>
      <c r="F52" s="177"/>
      <c r="G52" s="224"/>
      <c r="H52" s="224"/>
      <c r="I52" s="443" t="s">
        <v>572</v>
      </c>
      <c r="J52" s="224"/>
      <c r="K52" s="224"/>
      <c r="L52" s="224"/>
      <c r="M52" s="224"/>
      <c r="N52" s="224"/>
      <c r="O52" s="47" t="s">
        <v>656</v>
      </c>
      <c r="P52" s="265" t="s">
        <v>1603</v>
      </c>
      <c r="Q52" s="265"/>
      <c r="R52" s="265"/>
      <c r="S52" s="265"/>
      <c r="T52" s="203">
        <v>598121355</v>
      </c>
      <c r="U52" s="265"/>
      <c r="V52" s="265"/>
      <c r="W52" s="265"/>
      <c r="X52" s="265"/>
      <c r="Y52" s="265"/>
      <c r="Z52" s="265"/>
      <c r="AA52" s="203">
        <v>598121355</v>
      </c>
      <c r="AB52" s="34" t="s">
        <v>622</v>
      </c>
      <c r="AC52" s="234"/>
    </row>
    <row r="53" spans="1:29" ht="90">
      <c r="A53" s="287"/>
      <c r="B53" s="287"/>
      <c r="C53" s="177"/>
      <c r="D53" s="177"/>
      <c r="E53" s="177"/>
      <c r="F53" s="177"/>
      <c r="G53" s="224"/>
      <c r="H53" s="224"/>
      <c r="I53" s="443" t="s">
        <v>573</v>
      </c>
      <c r="J53" s="224"/>
      <c r="K53" s="224"/>
      <c r="L53" s="224"/>
      <c r="M53" s="224"/>
      <c r="N53" s="224"/>
      <c r="O53" s="47" t="s">
        <v>657</v>
      </c>
      <c r="P53" s="265" t="s">
        <v>1604</v>
      </c>
      <c r="Q53" s="265"/>
      <c r="R53" s="265"/>
      <c r="S53" s="265"/>
      <c r="T53" s="203">
        <v>200209791</v>
      </c>
      <c r="U53" s="265"/>
      <c r="V53" s="265"/>
      <c r="W53" s="265"/>
      <c r="X53" s="265"/>
      <c r="Y53" s="265"/>
      <c r="Z53" s="265"/>
      <c r="AA53" s="203">
        <v>200209791</v>
      </c>
      <c r="AB53" s="34" t="s">
        <v>622</v>
      </c>
      <c r="AC53" s="234"/>
    </row>
    <row r="54" spans="1:29" ht="135">
      <c r="A54" s="287"/>
      <c r="B54" s="287"/>
      <c r="C54" s="177"/>
      <c r="D54" s="177"/>
      <c r="E54" s="177"/>
      <c r="F54" s="177"/>
      <c r="G54" s="224"/>
      <c r="H54" s="224"/>
      <c r="I54" s="443" t="s">
        <v>574</v>
      </c>
      <c r="J54" s="224"/>
      <c r="K54" s="224"/>
      <c r="L54" s="224"/>
      <c r="M54" s="224"/>
      <c r="N54" s="224"/>
      <c r="O54" s="47" t="s">
        <v>658</v>
      </c>
      <c r="P54" s="265" t="s">
        <v>1605</v>
      </c>
      <c r="Q54" s="265"/>
      <c r="R54" s="265"/>
      <c r="S54" s="265"/>
      <c r="T54" s="203">
        <v>100000000</v>
      </c>
      <c r="U54" s="265"/>
      <c r="V54" s="265"/>
      <c r="W54" s="265"/>
      <c r="X54" s="265"/>
      <c r="Y54" s="265"/>
      <c r="Z54" s="265"/>
      <c r="AA54" s="203">
        <v>100000000</v>
      </c>
      <c r="AB54" s="34" t="s">
        <v>622</v>
      </c>
      <c r="AC54" s="234"/>
    </row>
    <row r="55" spans="1:29" ht="101.25">
      <c r="A55" s="287"/>
      <c r="B55" s="287"/>
      <c r="C55" s="177"/>
      <c r="D55" s="177"/>
      <c r="E55" s="177"/>
      <c r="F55" s="177"/>
      <c r="G55" s="224"/>
      <c r="H55" s="224"/>
      <c r="I55" s="443" t="s">
        <v>575</v>
      </c>
      <c r="J55" s="224"/>
      <c r="K55" s="224"/>
      <c r="L55" s="224"/>
      <c r="M55" s="224"/>
      <c r="N55" s="224"/>
      <c r="O55" s="47" t="s">
        <v>659</v>
      </c>
      <c r="P55" s="265" t="s">
        <v>1606</v>
      </c>
      <c r="Q55" s="265"/>
      <c r="R55" s="265"/>
      <c r="S55" s="265"/>
      <c r="T55" s="203">
        <v>343083936</v>
      </c>
      <c r="U55" s="265"/>
      <c r="V55" s="265"/>
      <c r="W55" s="265"/>
      <c r="X55" s="265"/>
      <c r="Y55" s="265"/>
      <c r="Z55" s="265"/>
      <c r="AA55" s="203">
        <v>343083936</v>
      </c>
      <c r="AB55" s="34" t="s">
        <v>622</v>
      </c>
      <c r="AC55" s="234"/>
    </row>
    <row r="56" spans="1:29" ht="56.25">
      <c r="A56" s="287"/>
      <c r="B56" s="287"/>
      <c r="C56" s="177"/>
      <c r="D56" s="177"/>
      <c r="E56" s="177"/>
      <c r="F56" s="177"/>
      <c r="G56" s="224"/>
      <c r="H56" s="224"/>
      <c r="I56" s="443" t="s">
        <v>576</v>
      </c>
      <c r="J56" s="224"/>
      <c r="K56" s="224"/>
      <c r="L56" s="224"/>
      <c r="M56" s="224"/>
      <c r="N56" s="224"/>
      <c r="O56" s="47" t="s">
        <v>660</v>
      </c>
      <c r="P56" s="265" t="s">
        <v>1603</v>
      </c>
      <c r="Q56" s="265"/>
      <c r="R56" s="265"/>
      <c r="S56" s="265"/>
      <c r="T56" s="267">
        <v>70510000</v>
      </c>
      <c r="U56" s="265"/>
      <c r="V56" s="265"/>
      <c r="W56" s="265"/>
      <c r="X56" s="265"/>
      <c r="Y56" s="265"/>
      <c r="Z56" s="265"/>
      <c r="AA56" s="267">
        <v>70510000</v>
      </c>
      <c r="AB56" s="34" t="s">
        <v>622</v>
      </c>
      <c r="AC56" s="234"/>
    </row>
    <row r="57" spans="1:29" ht="101.25">
      <c r="A57" s="287"/>
      <c r="B57" s="287"/>
      <c r="C57" s="177"/>
      <c r="D57" s="177"/>
      <c r="E57" s="177"/>
      <c r="F57" s="177"/>
      <c r="G57" s="224"/>
      <c r="H57" s="224"/>
      <c r="I57" s="443" t="s">
        <v>577</v>
      </c>
      <c r="J57" s="224"/>
      <c r="K57" s="224"/>
      <c r="L57" s="224"/>
      <c r="M57" s="224"/>
      <c r="N57" s="224"/>
      <c r="O57" s="47" t="s">
        <v>661</v>
      </c>
      <c r="P57" s="265" t="s">
        <v>1607</v>
      </c>
      <c r="Q57" s="265"/>
      <c r="R57" s="265"/>
      <c r="S57" s="265"/>
      <c r="T57" s="203">
        <v>46749211.25</v>
      </c>
      <c r="U57" s="265"/>
      <c r="V57" s="265"/>
      <c r="W57" s="265"/>
      <c r="X57" s="265"/>
      <c r="Y57" s="265"/>
      <c r="Z57" s="265"/>
      <c r="AA57" s="203">
        <v>46749211.25</v>
      </c>
      <c r="AB57" s="34" t="s">
        <v>622</v>
      </c>
      <c r="AC57" s="234"/>
    </row>
    <row r="58" spans="1:29" ht="56.25">
      <c r="A58" s="287"/>
      <c r="B58" s="287"/>
      <c r="C58" s="177"/>
      <c r="D58" s="177"/>
      <c r="E58" s="177"/>
      <c r="F58" s="177"/>
      <c r="G58" s="224"/>
      <c r="H58" s="224"/>
      <c r="I58" s="443" t="s">
        <v>578</v>
      </c>
      <c r="J58" s="224"/>
      <c r="K58" s="224"/>
      <c r="L58" s="224"/>
      <c r="M58" s="224"/>
      <c r="N58" s="224"/>
      <c r="O58" s="47" t="s">
        <v>662</v>
      </c>
      <c r="P58" s="265" t="s">
        <v>1603</v>
      </c>
      <c r="Q58" s="265"/>
      <c r="R58" s="265"/>
      <c r="S58" s="265"/>
      <c r="T58" s="203">
        <v>37745267653</v>
      </c>
      <c r="U58" s="265"/>
      <c r="V58" s="265"/>
      <c r="W58" s="265"/>
      <c r="X58" s="265"/>
      <c r="Y58" s="265"/>
      <c r="Z58" s="265"/>
      <c r="AA58" s="203">
        <v>37745267653</v>
      </c>
      <c r="AB58" s="34" t="s">
        <v>622</v>
      </c>
      <c r="AC58" s="234"/>
    </row>
    <row r="59" spans="1:29" ht="56.25">
      <c r="A59" s="287"/>
      <c r="B59" s="287"/>
      <c r="C59" s="177"/>
      <c r="D59" s="177"/>
      <c r="E59" s="177"/>
      <c r="F59" s="177"/>
      <c r="G59" s="224"/>
      <c r="H59" s="224"/>
      <c r="I59" s="443" t="s">
        <v>579</v>
      </c>
      <c r="J59" s="224"/>
      <c r="K59" s="224"/>
      <c r="L59" s="224"/>
      <c r="M59" s="224"/>
      <c r="N59" s="224"/>
      <c r="O59" s="47" t="s">
        <v>663</v>
      </c>
      <c r="P59" s="265" t="s">
        <v>1603</v>
      </c>
      <c r="Q59" s="265"/>
      <c r="R59" s="265"/>
      <c r="S59" s="265"/>
      <c r="T59" s="203">
        <v>3148639058</v>
      </c>
      <c r="U59" s="265"/>
      <c r="V59" s="265"/>
      <c r="W59" s="265"/>
      <c r="X59" s="265"/>
      <c r="Y59" s="265"/>
      <c r="Z59" s="265"/>
      <c r="AA59" s="203">
        <v>3148639058</v>
      </c>
      <c r="AB59" s="34" t="s">
        <v>622</v>
      </c>
      <c r="AC59" s="234"/>
    </row>
    <row r="60" spans="1:29" ht="101.25">
      <c r="A60" s="287"/>
      <c r="B60" s="287"/>
      <c r="C60" s="177"/>
      <c r="D60" s="177"/>
      <c r="E60" s="177"/>
      <c r="F60" s="177"/>
      <c r="G60" s="224"/>
      <c r="H60" s="224"/>
      <c r="I60" s="443" t="s">
        <v>580</v>
      </c>
      <c r="J60" s="224"/>
      <c r="K60" s="224"/>
      <c r="L60" s="224"/>
      <c r="M60" s="224"/>
      <c r="N60" s="224"/>
      <c r="O60" s="47" t="s">
        <v>664</v>
      </c>
      <c r="P60" s="265" t="s">
        <v>1608</v>
      </c>
      <c r="Q60" s="265"/>
      <c r="R60" s="265"/>
      <c r="S60" s="265"/>
      <c r="T60" s="203">
        <v>193530190</v>
      </c>
      <c r="U60" s="265"/>
      <c r="V60" s="265"/>
      <c r="W60" s="265"/>
      <c r="X60" s="265"/>
      <c r="Y60" s="265"/>
      <c r="Z60" s="265"/>
      <c r="AA60" s="203">
        <v>193530190</v>
      </c>
      <c r="AB60" s="34" t="s">
        <v>622</v>
      </c>
      <c r="AC60" s="234"/>
    </row>
    <row r="61" spans="1:29" ht="67.5">
      <c r="A61" s="287"/>
      <c r="B61" s="287"/>
      <c r="C61" s="177"/>
      <c r="D61" s="177"/>
      <c r="E61" s="177"/>
      <c r="F61" s="177"/>
      <c r="G61" s="224"/>
      <c r="H61" s="224"/>
      <c r="I61" s="443" t="s">
        <v>581</v>
      </c>
      <c r="J61" s="224"/>
      <c r="K61" s="224"/>
      <c r="L61" s="224"/>
      <c r="M61" s="224"/>
      <c r="N61" s="224"/>
      <c r="O61" s="47" t="s">
        <v>665</v>
      </c>
      <c r="P61" s="265" t="s">
        <v>1609</v>
      </c>
      <c r="Q61" s="265"/>
      <c r="R61" s="265"/>
      <c r="S61" s="265"/>
      <c r="T61" s="203">
        <v>400000000</v>
      </c>
      <c r="U61" s="265"/>
      <c r="V61" s="265"/>
      <c r="W61" s="265"/>
      <c r="X61" s="265"/>
      <c r="Y61" s="265"/>
      <c r="Z61" s="265"/>
      <c r="AA61" s="203">
        <v>400000000</v>
      </c>
      <c r="AB61" s="34" t="s">
        <v>622</v>
      </c>
      <c r="AC61" s="234"/>
    </row>
    <row r="62" spans="1:29" ht="67.5">
      <c r="A62" s="287"/>
      <c r="B62" s="287"/>
      <c r="C62" s="177"/>
      <c r="D62" s="177"/>
      <c r="E62" s="177"/>
      <c r="F62" s="177"/>
      <c r="G62" s="224"/>
      <c r="H62" s="224"/>
      <c r="I62" s="443" t="s">
        <v>582</v>
      </c>
      <c r="J62" s="224"/>
      <c r="K62" s="224"/>
      <c r="L62" s="224"/>
      <c r="M62" s="224"/>
      <c r="N62" s="224"/>
      <c r="O62" s="47" t="s">
        <v>666</v>
      </c>
      <c r="P62" s="265" t="s">
        <v>1604</v>
      </c>
      <c r="Q62" s="265"/>
      <c r="R62" s="265"/>
      <c r="S62" s="265"/>
      <c r="T62" s="203">
        <v>8422945370</v>
      </c>
      <c r="U62" s="265"/>
      <c r="V62" s="265"/>
      <c r="W62" s="265"/>
      <c r="X62" s="265"/>
      <c r="Y62" s="265"/>
      <c r="Z62" s="265"/>
      <c r="AA62" s="203">
        <v>8422945370</v>
      </c>
      <c r="AB62" s="34" t="s">
        <v>622</v>
      </c>
      <c r="AC62" s="234"/>
    </row>
    <row r="63" spans="1:29" ht="67.5">
      <c r="A63" s="287"/>
      <c r="B63" s="287"/>
      <c r="C63" s="177"/>
      <c r="D63" s="177"/>
      <c r="E63" s="177"/>
      <c r="F63" s="177"/>
      <c r="G63" s="224"/>
      <c r="H63" s="224"/>
      <c r="I63" s="443" t="s">
        <v>583</v>
      </c>
      <c r="J63" s="224"/>
      <c r="K63" s="224"/>
      <c r="L63" s="224"/>
      <c r="M63" s="224"/>
      <c r="N63" s="224"/>
      <c r="O63" s="47" t="s">
        <v>666</v>
      </c>
      <c r="P63" s="265" t="s">
        <v>1604</v>
      </c>
      <c r="Q63" s="265"/>
      <c r="R63" s="265"/>
      <c r="S63" s="265"/>
      <c r="T63" s="203">
        <v>723872329</v>
      </c>
      <c r="U63" s="265"/>
      <c r="V63" s="265"/>
      <c r="W63" s="265"/>
      <c r="X63" s="265"/>
      <c r="Y63" s="265"/>
      <c r="Z63" s="265"/>
      <c r="AA63" s="203">
        <v>723872329</v>
      </c>
      <c r="AB63" s="34" t="s">
        <v>622</v>
      </c>
      <c r="AC63" s="234"/>
    </row>
    <row r="64" spans="1:29" ht="56.25">
      <c r="A64" s="287"/>
      <c r="B64" s="287"/>
      <c r="C64" s="177"/>
      <c r="D64" s="177"/>
      <c r="E64" s="177"/>
      <c r="F64" s="177"/>
      <c r="G64" s="224"/>
      <c r="H64" s="224"/>
      <c r="I64" s="443" t="s">
        <v>584</v>
      </c>
      <c r="J64" s="224"/>
      <c r="K64" s="224"/>
      <c r="L64" s="224"/>
      <c r="M64" s="224"/>
      <c r="N64" s="224"/>
      <c r="O64" s="47" t="s">
        <v>662</v>
      </c>
      <c r="P64" s="265" t="s">
        <v>1603</v>
      </c>
      <c r="Q64" s="265"/>
      <c r="R64" s="265"/>
      <c r="S64" s="265"/>
      <c r="T64" s="203">
        <v>2735309987</v>
      </c>
      <c r="U64" s="265"/>
      <c r="V64" s="265"/>
      <c r="W64" s="265"/>
      <c r="X64" s="265"/>
      <c r="Y64" s="265"/>
      <c r="Z64" s="265"/>
      <c r="AA64" s="203">
        <v>2735309987</v>
      </c>
      <c r="AB64" s="34" t="s">
        <v>622</v>
      </c>
      <c r="AC64" s="234"/>
    </row>
    <row r="65" spans="1:29" ht="101.25">
      <c r="A65" s="287"/>
      <c r="B65" s="287"/>
      <c r="C65" s="177"/>
      <c r="D65" s="177"/>
      <c r="E65" s="177"/>
      <c r="F65" s="177"/>
      <c r="G65" s="224"/>
      <c r="H65" s="224"/>
      <c r="I65" s="443" t="s">
        <v>585</v>
      </c>
      <c r="J65" s="224"/>
      <c r="K65" s="224"/>
      <c r="L65" s="224"/>
      <c r="M65" s="224"/>
      <c r="N65" s="224"/>
      <c r="O65" s="47" t="s">
        <v>667</v>
      </c>
      <c r="P65" s="265" t="s">
        <v>1608</v>
      </c>
      <c r="Q65" s="265"/>
      <c r="R65" s="265"/>
      <c r="S65" s="265"/>
      <c r="T65" s="203">
        <v>397304135.82</v>
      </c>
      <c r="U65" s="265"/>
      <c r="V65" s="265"/>
      <c r="W65" s="265"/>
      <c r="X65" s="265"/>
      <c r="Y65" s="265"/>
      <c r="Z65" s="265"/>
      <c r="AA65" s="203">
        <v>397304135.82</v>
      </c>
      <c r="AB65" s="34" t="s">
        <v>622</v>
      </c>
      <c r="AC65" s="234"/>
    </row>
    <row r="66" spans="1:29" ht="168.75">
      <c r="A66" s="287"/>
      <c r="B66" s="287"/>
      <c r="C66" s="177"/>
      <c r="D66" s="177"/>
      <c r="E66" s="177"/>
      <c r="F66" s="177"/>
      <c r="G66" s="224"/>
      <c r="H66" s="224"/>
      <c r="I66" s="443" t="s">
        <v>586</v>
      </c>
      <c r="J66" s="224"/>
      <c r="K66" s="224"/>
      <c r="L66" s="224"/>
      <c r="M66" s="224"/>
      <c r="N66" s="224"/>
      <c r="O66" s="47" t="s">
        <v>668</v>
      </c>
      <c r="P66" s="265" t="s">
        <v>1603</v>
      </c>
      <c r="Q66" s="265"/>
      <c r="R66" s="265"/>
      <c r="S66" s="265"/>
      <c r="T66" s="203">
        <v>53353028</v>
      </c>
      <c r="U66" s="265"/>
      <c r="V66" s="265"/>
      <c r="W66" s="265"/>
      <c r="X66" s="265"/>
      <c r="Y66" s="265"/>
      <c r="Z66" s="265"/>
      <c r="AA66" s="203">
        <v>53353028</v>
      </c>
      <c r="AB66" s="34" t="s">
        <v>622</v>
      </c>
      <c r="AC66" s="234"/>
    </row>
    <row r="67" spans="1:29" ht="67.5">
      <c r="A67" s="287"/>
      <c r="B67" s="287"/>
      <c r="C67" s="177"/>
      <c r="D67" s="177"/>
      <c r="E67" s="177"/>
      <c r="F67" s="177"/>
      <c r="G67" s="224"/>
      <c r="H67" s="224"/>
      <c r="I67" s="443" t="s">
        <v>587</v>
      </c>
      <c r="J67" s="224"/>
      <c r="K67" s="224"/>
      <c r="L67" s="224"/>
      <c r="M67" s="224"/>
      <c r="N67" s="224"/>
      <c r="O67" s="47" t="s">
        <v>669</v>
      </c>
      <c r="P67" s="265" t="s">
        <v>1610</v>
      </c>
      <c r="Q67" s="265"/>
      <c r="R67" s="265"/>
      <c r="S67" s="265"/>
      <c r="T67" s="203">
        <v>30128180</v>
      </c>
      <c r="U67" s="265"/>
      <c r="V67" s="265"/>
      <c r="W67" s="265"/>
      <c r="X67" s="265"/>
      <c r="Y67" s="265"/>
      <c r="Z67" s="265"/>
      <c r="AA67" s="203">
        <v>30128180</v>
      </c>
      <c r="AB67" s="34" t="s">
        <v>622</v>
      </c>
      <c r="AC67" s="234"/>
    </row>
    <row r="68" spans="1:29" ht="67.5">
      <c r="A68" s="287"/>
      <c r="B68" s="287"/>
      <c r="C68" s="177"/>
      <c r="D68" s="177"/>
      <c r="E68" s="177"/>
      <c r="F68" s="177"/>
      <c r="G68" s="224"/>
      <c r="H68" s="224"/>
      <c r="I68" s="443" t="s">
        <v>588</v>
      </c>
      <c r="J68" s="224"/>
      <c r="K68" s="224"/>
      <c r="L68" s="224"/>
      <c r="M68" s="224"/>
      <c r="N68" s="224"/>
      <c r="O68" s="47" t="s">
        <v>670</v>
      </c>
      <c r="P68" s="265" t="s">
        <v>1604</v>
      </c>
      <c r="Q68" s="265"/>
      <c r="R68" s="265"/>
      <c r="S68" s="265"/>
      <c r="T68" s="203">
        <v>653734762</v>
      </c>
      <c r="U68" s="265"/>
      <c r="V68" s="265"/>
      <c r="W68" s="265"/>
      <c r="X68" s="265"/>
      <c r="Y68" s="265"/>
      <c r="Z68" s="265"/>
      <c r="AA68" s="203">
        <v>653734762</v>
      </c>
      <c r="AB68" s="34" t="s">
        <v>622</v>
      </c>
      <c r="AC68" s="234"/>
    </row>
    <row r="69" spans="1:29" ht="56.25">
      <c r="A69" s="287"/>
      <c r="B69" s="287"/>
      <c r="C69" s="177"/>
      <c r="D69" s="177"/>
      <c r="E69" s="177"/>
      <c r="F69" s="177"/>
      <c r="G69" s="224"/>
      <c r="H69" s="224"/>
      <c r="I69" s="443" t="s">
        <v>589</v>
      </c>
      <c r="J69" s="224"/>
      <c r="K69" s="224"/>
      <c r="L69" s="224"/>
      <c r="M69" s="224"/>
      <c r="N69" s="224"/>
      <c r="O69" s="47" t="s">
        <v>671</v>
      </c>
      <c r="P69" s="265" t="s">
        <v>1611</v>
      </c>
      <c r="Q69" s="265"/>
      <c r="R69" s="265"/>
      <c r="S69" s="265"/>
      <c r="T69" s="203">
        <v>100000000</v>
      </c>
      <c r="U69" s="265"/>
      <c r="V69" s="265"/>
      <c r="W69" s="265"/>
      <c r="X69" s="265"/>
      <c r="Y69" s="265"/>
      <c r="Z69" s="265"/>
      <c r="AA69" s="203">
        <v>100000000</v>
      </c>
      <c r="AB69" s="34" t="s">
        <v>622</v>
      </c>
      <c r="AC69" s="234"/>
    </row>
    <row r="70" spans="1:29" ht="78.75">
      <c r="A70" s="287"/>
      <c r="B70" s="287"/>
      <c r="C70" s="177"/>
      <c r="D70" s="177"/>
      <c r="E70" s="177"/>
      <c r="F70" s="177"/>
      <c r="G70" s="224"/>
      <c r="H70" s="224"/>
      <c r="I70" s="443" t="s">
        <v>590</v>
      </c>
      <c r="J70" s="224"/>
      <c r="K70" s="224"/>
      <c r="L70" s="224"/>
      <c r="M70" s="224"/>
      <c r="N70" s="224"/>
      <c r="O70" s="47" t="s">
        <v>672</v>
      </c>
      <c r="P70" s="265" t="s">
        <v>1612</v>
      </c>
      <c r="Q70" s="265"/>
      <c r="R70" s="265"/>
      <c r="S70" s="265"/>
      <c r="T70" s="203">
        <v>703794.85</v>
      </c>
      <c r="U70" s="265"/>
      <c r="V70" s="265"/>
      <c r="W70" s="265"/>
      <c r="X70" s="265"/>
      <c r="Y70" s="265"/>
      <c r="Z70" s="265"/>
      <c r="AA70" s="203">
        <v>703794.85</v>
      </c>
      <c r="AB70" s="34" t="s">
        <v>622</v>
      </c>
      <c r="AC70" s="234"/>
    </row>
    <row r="71" spans="1:29" ht="101.25">
      <c r="A71" s="287"/>
      <c r="B71" s="287"/>
      <c r="C71" s="177"/>
      <c r="D71" s="177"/>
      <c r="E71" s="177"/>
      <c r="F71" s="177"/>
      <c r="G71" s="224"/>
      <c r="H71" s="224"/>
      <c r="I71" s="443" t="s">
        <v>591</v>
      </c>
      <c r="J71" s="224"/>
      <c r="K71" s="224"/>
      <c r="L71" s="224"/>
      <c r="M71" s="224"/>
      <c r="N71" s="224"/>
      <c r="O71" s="47" t="s">
        <v>673</v>
      </c>
      <c r="P71" s="265" t="s">
        <v>1613</v>
      </c>
      <c r="Q71" s="265"/>
      <c r="R71" s="265"/>
      <c r="S71" s="265"/>
      <c r="T71" s="203">
        <v>45117608.05</v>
      </c>
      <c r="U71" s="265"/>
      <c r="V71" s="265"/>
      <c r="W71" s="265"/>
      <c r="X71" s="265"/>
      <c r="Y71" s="265"/>
      <c r="Z71" s="265"/>
      <c r="AA71" s="203">
        <v>45117608.05</v>
      </c>
      <c r="AB71" s="34" t="s">
        <v>622</v>
      </c>
      <c r="AC71" s="234"/>
    </row>
    <row r="72" spans="1:29" ht="123.75">
      <c r="A72" s="287"/>
      <c r="B72" s="287"/>
      <c r="C72" s="177"/>
      <c r="D72" s="177"/>
      <c r="E72" s="177"/>
      <c r="F72" s="177"/>
      <c r="G72" s="224"/>
      <c r="H72" s="224"/>
      <c r="I72" s="443" t="s">
        <v>593</v>
      </c>
      <c r="J72" s="225"/>
      <c r="K72" s="225"/>
      <c r="L72" s="225"/>
      <c r="M72" s="225"/>
      <c r="N72" s="225"/>
      <c r="O72" s="47" t="s">
        <v>675</v>
      </c>
      <c r="P72" s="265" t="s">
        <v>1614</v>
      </c>
      <c r="Q72" s="265"/>
      <c r="R72" s="265"/>
      <c r="S72" s="265"/>
      <c r="T72" s="203">
        <v>3404753493.8399997</v>
      </c>
      <c r="U72" s="265"/>
      <c r="V72" s="265"/>
      <c r="W72" s="265"/>
      <c r="X72" s="265"/>
      <c r="Y72" s="265"/>
      <c r="Z72" s="265"/>
      <c r="AA72" s="203">
        <v>3404753493.8399997</v>
      </c>
      <c r="AB72" s="34" t="s">
        <v>622</v>
      </c>
      <c r="AC72" s="234"/>
    </row>
    <row r="73" spans="1:29" ht="22.5">
      <c r="A73" s="222" t="s">
        <v>10</v>
      </c>
      <c r="B73" s="407"/>
      <c r="C73" s="84"/>
      <c r="D73" s="84"/>
      <c r="E73" s="84"/>
      <c r="F73" s="84"/>
      <c r="G73" s="84"/>
      <c r="H73" s="84"/>
      <c r="I73" s="84"/>
      <c r="J73" s="113"/>
      <c r="K73" s="113"/>
      <c r="L73" s="113"/>
      <c r="M73" s="117"/>
      <c r="N73" s="118"/>
      <c r="O73" s="115"/>
      <c r="P73" s="115"/>
      <c r="Q73" s="115"/>
      <c r="R73" s="115"/>
      <c r="S73" s="115"/>
      <c r="T73" s="115"/>
      <c r="U73" s="115"/>
      <c r="V73" s="115"/>
      <c r="W73" s="115"/>
      <c r="X73" s="115"/>
      <c r="Y73" s="115"/>
      <c r="Z73" s="115"/>
      <c r="AA73" s="128">
        <f>SUM(AA15:AA72)</f>
        <v>99485442071.57002</v>
      </c>
      <c r="AB73" s="114"/>
      <c r="AC73" s="114"/>
    </row>
    <row r="74" spans="1:29" ht="67.5">
      <c r="A74" s="308" t="s">
        <v>179</v>
      </c>
      <c r="B74" s="308">
        <v>2</v>
      </c>
      <c r="C74" s="136"/>
      <c r="D74" s="136"/>
      <c r="E74" s="136" t="s">
        <v>111</v>
      </c>
      <c r="F74" s="136" t="s">
        <v>1466</v>
      </c>
      <c r="G74" s="136" t="s">
        <v>119</v>
      </c>
      <c r="H74" s="136" t="s">
        <v>1497</v>
      </c>
      <c r="I74" s="135" t="s">
        <v>988</v>
      </c>
      <c r="J74" s="297" t="s">
        <v>1133</v>
      </c>
      <c r="K74" s="473">
        <f>+'[1]CONSOLIDADO'!$AK$386</f>
        <v>0.001</v>
      </c>
      <c r="L74" s="297" t="s">
        <v>1134</v>
      </c>
      <c r="M74" s="231">
        <v>0</v>
      </c>
      <c r="N74" s="226">
        <v>1</v>
      </c>
      <c r="O74" s="188" t="s">
        <v>1135</v>
      </c>
      <c r="P74" s="265" t="s">
        <v>1615</v>
      </c>
      <c r="Q74" s="265"/>
      <c r="R74" s="265"/>
      <c r="S74" s="265"/>
      <c r="T74" s="265"/>
      <c r="U74" s="309">
        <v>250000000</v>
      </c>
      <c r="V74" s="265"/>
      <c r="W74" s="265"/>
      <c r="X74" s="265"/>
      <c r="Y74" s="265"/>
      <c r="Z74" s="265"/>
      <c r="AA74" s="309">
        <v>250000000</v>
      </c>
      <c r="AB74" s="34" t="s">
        <v>622</v>
      </c>
      <c r="AC74" s="234"/>
    </row>
    <row r="75" spans="1:29" ht="11.25">
      <c r="A75" s="324"/>
      <c r="B75" s="324"/>
      <c r="C75" s="325"/>
      <c r="D75" s="325"/>
      <c r="E75" s="325"/>
      <c r="F75" s="325"/>
      <c r="G75" s="325"/>
      <c r="H75" s="325"/>
      <c r="I75" s="326"/>
      <c r="J75" s="327"/>
      <c r="K75" s="327"/>
      <c r="L75" s="327"/>
      <c r="M75" s="328"/>
      <c r="N75" s="329"/>
      <c r="O75" s="330"/>
      <c r="P75" s="330"/>
      <c r="Q75" s="330"/>
      <c r="R75" s="330"/>
      <c r="S75" s="330"/>
      <c r="T75" s="330"/>
      <c r="U75" s="330"/>
      <c r="V75" s="330"/>
      <c r="W75" s="330"/>
      <c r="X75" s="330"/>
      <c r="Y75" s="330"/>
      <c r="Z75" s="330"/>
      <c r="AA75" s="331">
        <f>+AA74</f>
        <v>250000000</v>
      </c>
      <c r="AB75" s="332"/>
      <c r="AC75" s="332"/>
    </row>
    <row r="76" spans="1:29" ht="78.75">
      <c r="A76" s="176" t="s">
        <v>308</v>
      </c>
      <c r="B76" s="298"/>
      <c r="C76" s="298" t="s">
        <v>309</v>
      </c>
      <c r="D76" s="298"/>
      <c r="E76" s="176" t="s">
        <v>310</v>
      </c>
      <c r="F76" s="298"/>
      <c r="G76" s="176" t="s">
        <v>311</v>
      </c>
      <c r="H76" s="298" t="s">
        <v>45</v>
      </c>
      <c r="I76" s="135" t="s">
        <v>312</v>
      </c>
      <c r="J76" s="298" t="s">
        <v>619</v>
      </c>
      <c r="K76" s="298"/>
      <c r="L76" s="298" t="s">
        <v>620</v>
      </c>
      <c r="M76" s="136">
        <v>4000</v>
      </c>
      <c r="N76" s="136">
        <v>5328</v>
      </c>
      <c r="O76" s="34" t="s">
        <v>621</v>
      </c>
      <c r="P76" s="34" t="s">
        <v>1616</v>
      </c>
      <c r="Q76" s="34"/>
      <c r="R76" s="3">
        <v>831908156.76</v>
      </c>
      <c r="S76" s="34"/>
      <c r="T76" s="34"/>
      <c r="U76" s="34"/>
      <c r="V76" s="34"/>
      <c r="W76" s="34"/>
      <c r="X76" s="34"/>
      <c r="Y76" s="34"/>
      <c r="Z76" s="34"/>
      <c r="AA76" s="3">
        <v>831908156.76</v>
      </c>
      <c r="AB76" s="34" t="s">
        <v>622</v>
      </c>
      <c r="AC76" s="234"/>
    </row>
    <row r="77" spans="1:29" ht="78.75">
      <c r="A77" s="177"/>
      <c r="B77" s="177"/>
      <c r="C77" s="177"/>
      <c r="D77" s="177"/>
      <c r="E77" s="177"/>
      <c r="F77" s="177"/>
      <c r="G77" s="179"/>
      <c r="H77" s="179"/>
      <c r="I77" s="135" t="s">
        <v>313</v>
      </c>
      <c r="J77" s="179"/>
      <c r="K77" s="179"/>
      <c r="L77" s="179"/>
      <c r="M77" s="179"/>
      <c r="N77" s="179"/>
      <c r="O77" s="34" t="s">
        <v>621</v>
      </c>
      <c r="P77" s="34" t="s">
        <v>1616</v>
      </c>
      <c r="Q77" s="34"/>
      <c r="R77" s="3">
        <v>850000000</v>
      </c>
      <c r="S77" s="34"/>
      <c r="T77" s="34"/>
      <c r="U77" s="34"/>
      <c r="V77" s="34"/>
      <c r="W77" s="34"/>
      <c r="X77" s="34"/>
      <c r="Y77" s="34"/>
      <c r="Z77" s="34"/>
      <c r="AA77" s="3">
        <v>850000000</v>
      </c>
      <c r="AB77" s="34" t="s">
        <v>622</v>
      </c>
      <c r="AC77" s="234"/>
    </row>
    <row r="78" spans="1:29" ht="90">
      <c r="A78" s="177"/>
      <c r="B78" s="177"/>
      <c r="C78" s="177"/>
      <c r="D78" s="177"/>
      <c r="E78" s="177"/>
      <c r="F78" s="177"/>
      <c r="G78" s="176" t="s">
        <v>1136</v>
      </c>
      <c r="H78" s="298" t="s">
        <v>45</v>
      </c>
      <c r="I78" s="135" t="s">
        <v>890</v>
      </c>
      <c r="J78" s="34" t="s">
        <v>567</v>
      </c>
      <c r="K78" s="34"/>
      <c r="L78" s="291" t="s">
        <v>894</v>
      </c>
      <c r="M78" s="34">
        <v>5</v>
      </c>
      <c r="N78" s="34">
        <v>12</v>
      </c>
      <c r="O78" s="34" t="s">
        <v>896</v>
      </c>
      <c r="P78" s="34" t="s">
        <v>1617</v>
      </c>
      <c r="Q78" s="34"/>
      <c r="R78" s="34"/>
      <c r="S78" s="34"/>
      <c r="T78" s="3">
        <v>14397707</v>
      </c>
      <c r="U78" s="34"/>
      <c r="V78" s="34"/>
      <c r="W78" s="34"/>
      <c r="X78" s="34"/>
      <c r="Y78" s="34"/>
      <c r="Z78" s="34"/>
      <c r="AA78" s="3">
        <v>14397707</v>
      </c>
      <c r="AB78" s="34" t="s">
        <v>622</v>
      </c>
      <c r="AC78" s="234"/>
    </row>
    <row r="79" spans="1:29" ht="67.5">
      <c r="A79" s="177"/>
      <c r="B79" s="177"/>
      <c r="C79" s="177"/>
      <c r="D79" s="177"/>
      <c r="E79" s="177"/>
      <c r="F79" s="177"/>
      <c r="G79" s="177"/>
      <c r="H79" s="177"/>
      <c r="I79" s="135" t="s">
        <v>891</v>
      </c>
      <c r="J79" s="34" t="s">
        <v>893</v>
      </c>
      <c r="K79" s="34"/>
      <c r="L79" s="291" t="s">
        <v>895</v>
      </c>
      <c r="M79" s="283">
        <v>1</v>
      </c>
      <c r="N79" s="283">
        <v>1</v>
      </c>
      <c r="O79" s="34" t="s">
        <v>897</v>
      </c>
      <c r="P79" s="34" t="s">
        <v>1618</v>
      </c>
      <c r="Q79" s="34"/>
      <c r="R79" s="34"/>
      <c r="S79" s="34"/>
      <c r="T79" s="3">
        <v>550367794</v>
      </c>
      <c r="U79" s="34"/>
      <c r="V79" s="34"/>
      <c r="W79" s="34"/>
      <c r="X79" s="34"/>
      <c r="Y79" s="34"/>
      <c r="Z79" s="34"/>
      <c r="AA79" s="3">
        <v>550367794</v>
      </c>
      <c r="AB79" s="34" t="s">
        <v>622</v>
      </c>
      <c r="AC79" s="234"/>
    </row>
    <row r="80" spans="1:29" ht="78.75">
      <c r="A80" s="177"/>
      <c r="B80" s="177"/>
      <c r="C80" s="177"/>
      <c r="D80" s="177"/>
      <c r="E80" s="179"/>
      <c r="F80" s="179"/>
      <c r="G80" s="179"/>
      <c r="H80" s="179"/>
      <c r="I80" s="135" t="s">
        <v>892</v>
      </c>
      <c r="J80" s="34" t="s">
        <v>893</v>
      </c>
      <c r="K80" s="34"/>
      <c r="L80" s="291" t="s">
        <v>895</v>
      </c>
      <c r="M80" s="283">
        <v>1</v>
      </c>
      <c r="N80" s="283">
        <v>1</v>
      </c>
      <c r="O80" s="34" t="s">
        <v>898</v>
      </c>
      <c r="P80" s="34" t="s">
        <v>1618</v>
      </c>
      <c r="Q80" s="34"/>
      <c r="R80" s="34"/>
      <c r="S80" s="34"/>
      <c r="T80" s="3">
        <v>179028571</v>
      </c>
      <c r="U80" s="34"/>
      <c r="V80" s="34"/>
      <c r="W80" s="34"/>
      <c r="X80" s="34"/>
      <c r="Y80" s="34"/>
      <c r="Z80" s="34"/>
      <c r="AA80" s="3">
        <v>179028571</v>
      </c>
      <c r="AB80" s="34" t="s">
        <v>622</v>
      </c>
      <c r="AC80" s="234"/>
    </row>
    <row r="81" spans="1:29" ht="45">
      <c r="A81" s="177"/>
      <c r="B81" s="177"/>
      <c r="C81" s="177"/>
      <c r="D81" s="177"/>
      <c r="E81" s="234" t="s">
        <v>314</v>
      </c>
      <c r="F81" s="408"/>
      <c r="G81" s="234" t="s">
        <v>315</v>
      </c>
      <c r="H81" s="298" t="s">
        <v>45</v>
      </c>
      <c r="I81" s="135" t="s">
        <v>316</v>
      </c>
      <c r="J81" s="34" t="s">
        <v>624</v>
      </c>
      <c r="K81" s="34"/>
      <c r="L81" s="34" t="s">
        <v>623</v>
      </c>
      <c r="M81" s="34">
        <v>31</v>
      </c>
      <c r="N81" s="34">
        <v>28</v>
      </c>
      <c r="O81" s="234" t="s">
        <v>625</v>
      </c>
      <c r="P81" s="34" t="s">
        <v>1619</v>
      </c>
      <c r="Q81" s="34"/>
      <c r="R81" s="34"/>
      <c r="S81" s="34"/>
      <c r="T81" s="3">
        <v>331418981</v>
      </c>
      <c r="U81" s="34"/>
      <c r="V81" s="34"/>
      <c r="W81" s="34"/>
      <c r="X81" s="34"/>
      <c r="Y81" s="34"/>
      <c r="Z81" s="34"/>
      <c r="AA81" s="3">
        <v>331418981</v>
      </c>
      <c r="AB81" s="34" t="s">
        <v>622</v>
      </c>
      <c r="AC81" s="234"/>
    </row>
    <row r="82" spans="1:29" ht="67.5">
      <c r="A82" s="177"/>
      <c r="B82" s="177"/>
      <c r="C82" s="177"/>
      <c r="D82" s="177"/>
      <c r="E82" s="298" t="s">
        <v>317</v>
      </c>
      <c r="F82" s="298"/>
      <c r="G82" s="298" t="s">
        <v>317</v>
      </c>
      <c r="H82" s="298" t="s">
        <v>45</v>
      </c>
      <c r="I82" s="135" t="s">
        <v>318</v>
      </c>
      <c r="J82" s="34" t="s">
        <v>247</v>
      </c>
      <c r="K82" s="34"/>
      <c r="L82" s="34" t="s">
        <v>626</v>
      </c>
      <c r="M82" s="34">
        <v>950</v>
      </c>
      <c r="N82" s="34">
        <v>6000</v>
      </c>
      <c r="O82" s="34" t="s">
        <v>627</v>
      </c>
      <c r="P82" s="34" t="s">
        <v>1620</v>
      </c>
      <c r="Q82" s="34"/>
      <c r="R82" s="3">
        <v>299999999.5</v>
      </c>
      <c r="S82" s="34"/>
      <c r="T82" s="34"/>
      <c r="U82" s="34"/>
      <c r="V82" s="34"/>
      <c r="W82" s="34"/>
      <c r="X82" s="34"/>
      <c r="Y82" s="34"/>
      <c r="Z82" s="34"/>
      <c r="AA82" s="3">
        <v>299999999.5</v>
      </c>
      <c r="AB82" s="34" t="s">
        <v>622</v>
      </c>
      <c r="AC82" s="234"/>
    </row>
    <row r="83" spans="1:29" ht="135" customHeight="1">
      <c r="A83" s="287"/>
      <c r="B83" s="287"/>
      <c r="C83" s="177"/>
      <c r="D83" s="177"/>
      <c r="E83" s="177"/>
      <c r="F83" s="177"/>
      <c r="G83" s="177"/>
      <c r="H83" s="177"/>
      <c r="I83" s="135" t="s">
        <v>871</v>
      </c>
      <c r="J83" s="176" t="s">
        <v>885</v>
      </c>
      <c r="K83" s="298"/>
      <c r="L83" s="176" t="s">
        <v>651</v>
      </c>
      <c r="M83" s="136">
        <v>0.25</v>
      </c>
      <c r="N83" s="136" t="s">
        <v>886</v>
      </c>
      <c r="O83" s="289" t="s">
        <v>660</v>
      </c>
      <c r="P83" s="289" t="s">
        <v>1618</v>
      </c>
      <c r="Q83" s="289"/>
      <c r="R83" s="289"/>
      <c r="S83" s="289"/>
      <c r="T83" s="290">
        <v>29490000</v>
      </c>
      <c r="U83" s="289"/>
      <c r="V83" s="289"/>
      <c r="W83" s="289"/>
      <c r="X83" s="289"/>
      <c r="Y83" s="289"/>
      <c r="Z83" s="289"/>
      <c r="AA83" s="290">
        <v>29490000</v>
      </c>
      <c r="AB83" s="34" t="s">
        <v>622</v>
      </c>
      <c r="AC83" s="234"/>
    </row>
    <row r="84" spans="1:29" ht="101.25">
      <c r="A84" s="287"/>
      <c r="B84" s="287"/>
      <c r="C84" s="177"/>
      <c r="D84" s="177"/>
      <c r="E84" s="177"/>
      <c r="F84" s="177"/>
      <c r="G84" s="177"/>
      <c r="H84" s="177"/>
      <c r="I84" s="135" t="s">
        <v>872</v>
      </c>
      <c r="J84" s="177"/>
      <c r="K84" s="177"/>
      <c r="L84" s="177"/>
      <c r="M84" s="177"/>
      <c r="N84" s="177"/>
      <c r="O84" s="289" t="s">
        <v>661</v>
      </c>
      <c r="P84" s="289" t="s">
        <v>1621</v>
      </c>
      <c r="Q84" s="289"/>
      <c r="R84" s="289"/>
      <c r="S84" s="289"/>
      <c r="T84" s="290">
        <v>3250788.75</v>
      </c>
      <c r="U84" s="289"/>
      <c r="V84" s="289"/>
      <c r="W84" s="289"/>
      <c r="X84" s="289"/>
      <c r="Y84" s="289"/>
      <c r="Z84" s="289"/>
      <c r="AA84" s="290">
        <v>3250788.75</v>
      </c>
      <c r="AB84" s="34" t="s">
        <v>622</v>
      </c>
      <c r="AC84" s="234"/>
    </row>
    <row r="85" spans="1:29" ht="78.75">
      <c r="A85" s="287"/>
      <c r="B85" s="287"/>
      <c r="C85" s="177"/>
      <c r="D85" s="177"/>
      <c r="E85" s="177"/>
      <c r="F85" s="177"/>
      <c r="G85" s="177"/>
      <c r="H85" s="177"/>
      <c r="I85" s="135" t="s">
        <v>873</v>
      </c>
      <c r="J85" s="177"/>
      <c r="K85" s="177"/>
      <c r="L85" s="177"/>
      <c r="M85" s="177"/>
      <c r="N85" s="177"/>
      <c r="O85" s="289" t="s">
        <v>663</v>
      </c>
      <c r="P85" s="289" t="s">
        <v>1618</v>
      </c>
      <c r="Q85" s="289"/>
      <c r="R85" s="289"/>
      <c r="S85" s="289"/>
      <c r="T85" s="290">
        <v>30057622569</v>
      </c>
      <c r="U85" s="289"/>
      <c r="V85" s="289"/>
      <c r="W85" s="289"/>
      <c r="X85" s="289"/>
      <c r="Y85" s="289"/>
      <c r="Z85" s="289"/>
      <c r="AA85" s="290">
        <v>30057622569</v>
      </c>
      <c r="AB85" s="34" t="s">
        <v>622</v>
      </c>
      <c r="AC85" s="234"/>
    </row>
    <row r="86" spans="1:29" ht="78.75">
      <c r="A86" s="287"/>
      <c r="B86" s="287"/>
      <c r="C86" s="177"/>
      <c r="D86" s="177"/>
      <c r="E86" s="177"/>
      <c r="F86" s="177"/>
      <c r="G86" s="177"/>
      <c r="H86" s="177"/>
      <c r="I86" s="135" t="s">
        <v>874</v>
      </c>
      <c r="J86" s="177"/>
      <c r="K86" s="177"/>
      <c r="L86" s="177"/>
      <c r="M86" s="177"/>
      <c r="N86" s="177"/>
      <c r="O86" s="289" t="s">
        <v>663</v>
      </c>
      <c r="P86" s="289" t="s">
        <v>1618</v>
      </c>
      <c r="Q86" s="289"/>
      <c r="R86" s="289"/>
      <c r="S86" s="289"/>
      <c r="T86" s="290">
        <v>2140361227</v>
      </c>
      <c r="U86" s="289"/>
      <c r="V86" s="289"/>
      <c r="W86" s="289"/>
      <c r="X86" s="289"/>
      <c r="Y86" s="289"/>
      <c r="Z86" s="289"/>
      <c r="AA86" s="290">
        <v>2140361227</v>
      </c>
      <c r="AB86" s="34" t="s">
        <v>622</v>
      </c>
      <c r="AC86" s="234"/>
    </row>
    <row r="87" spans="1:29" ht="78.75">
      <c r="A87" s="287"/>
      <c r="B87" s="287"/>
      <c r="C87" s="177"/>
      <c r="D87" s="177"/>
      <c r="E87" s="177"/>
      <c r="F87" s="177"/>
      <c r="G87" s="177"/>
      <c r="H87" s="177"/>
      <c r="I87" s="135" t="s">
        <v>875</v>
      </c>
      <c r="J87" s="177"/>
      <c r="K87" s="177"/>
      <c r="L87" s="177"/>
      <c r="M87" s="177"/>
      <c r="N87" s="177"/>
      <c r="O87" s="289" t="s">
        <v>664</v>
      </c>
      <c r="P87" s="289" t="s">
        <v>1622</v>
      </c>
      <c r="Q87" s="289"/>
      <c r="R87" s="289"/>
      <c r="S87" s="289"/>
      <c r="T87" s="290">
        <v>194096855</v>
      </c>
      <c r="U87" s="289"/>
      <c r="V87" s="289"/>
      <c r="W87" s="289"/>
      <c r="X87" s="289"/>
      <c r="Y87" s="289"/>
      <c r="Z87" s="289"/>
      <c r="AA87" s="290">
        <v>194096855</v>
      </c>
      <c r="AB87" s="34" t="s">
        <v>622</v>
      </c>
      <c r="AC87" s="234"/>
    </row>
    <row r="88" spans="1:29" ht="90">
      <c r="A88" s="287"/>
      <c r="B88" s="287"/>
      <c r="C88" s="177"/>
      <c r="D88" s="177"/>
      <c r="E88" s="177"/>
      <c r="F88" s="177"/>
      <c r="G88" s="177"/>
      <c r="H88" s="177"/>
      <c r="I88" s="135" t="s">
        <v>876</v>
      </c>
      <c r="J88" s="177"/>
      <c r="K88" s="177"/>
      <c r="L88" s="177"/>
      <c r="M88" s="177"/>
      <c r="N88" s="177"/>
      <c r="O88" s="289" t="s">
        <v>666</v>
      </c>
      <c r="P88" s="289" t="s">
        <v>1623</v>
      </c>
      <c r="Q88" s="289"/>
      <c r="R88" s="289"/>
      <c r="S88" s="289"/>
      <c r="T88" s="290">
        <v>7563274338</v>
      </c>
      <c r="U88" s="289"/>
      <c r="V88" s="289"/>
      <c r="W88" s="289"/>
      <c r="X88" s="289"/>
      <c r="Y88" s="289"/>
      <c r="Z88" s="289"/>
      <c r="AA88" s="290">
        <v>7563274338</v>
      </c>
      <c r="AB88" s="34" t="s">
        <v>622</v>
      </c>
      <c r="AC88" s="234"/>
    </row>
    <row r="89" spans="1:29" ht="90">
      <c r="A89" s="287"/>
      <c r="B89" s="287"/>
      <c r="C89" s="177"/>
      <c r="D89" s="177"/>
      <c r="E89" s="177"/>
      <c r="F89" s="177"/>
      <c r="G89" s="177"/>
      <c r="H89" s="177"/>
      <c r="I89" s="135" t="s">
        <v>877</v>
      </c>
      <c r="J89" s="177"/>
      <c r="K89" s="177"/>
      <c r="L89" s="177"/>
      <c r="M89" s="177"/>
      <c r="N89" s="177"/>
      <c r="O89" s="289" t="s">
        <v>887</v>
      </c>
      <c r="P89" s="289" t="s">
        <v>1623</v>
      </c>
      <c r="Q89" s="289"/>
      <c r="R89" s="289"/>
      <c r="S89" s="289"/>
      <c r="T89" s="290">
        <v>547445566</v>
      </c>
      <c r="U89" s="289"/>
      <c r="V89" s="289"/>
      <c r="W89" s="289"/>
      <c r="X89" s="289"/>
      <c r="Y89" s="289"/>
      <c r="Z89" s="289"/>
      <c r="AA89" s="290">
        <v>547445566</v>
      </c>
      <c r="AB89" s="34" t="s">
        <v>622</v>
      </c>
      <c r="AC89" s="234"/>
    </row>
    <row r="90" spans="1:29" ht="78.75">
      <c r="A90" s="287"/>
      <c r="B90" s="287"/>
      <c r="C90" s="177"/>
      <c r="D90" s="177"/>
      <c r="E90" s="177"/>
      <c r="F90" s="177"/>
      <c r="G90" s="177"/>
      <c r="H90" s="177"/>
      <c r="I90" s="135" t="s">
        <v>878</v>
      </c>
      <c r="J90" s="177"/>
      <c r="K90" s="177"/>
      <c r="L90" s="177"/>
      <c r="M90" s="177"/>
      <c r="N90" s="177"/>
      <c r="O90" s="289" t="s">
        <v>662</v>
      </c>
      <c r="P90" s="289" t="s">
        <v>1618</v>
      </c>
      <c r="Q90" s="289"/>
      <c r="R90" s="289"/>
      <c r="S90" s="289"/>
      <c r="T90" s="290">
        <v>1887270806</v>
      </c>
      <c r="U90" s="289"/>
      <c r="V90" s="289"/>
      <c r="W90" s="289"/>
      <c r="X90" s="289"/>
      <c r="Y90" s="289"/>
      <c r="Z90" s="289"/>
      <c r="AA90" s="290">
        <v>1887270806</v>
      </c>
      <c r="AB90" s="34" t="s">
        <v>622</v>
      </c>
      <c r="AC90" s="234"/>
    </row>
    <row r="91" spans="1:29" ht="90">
      <c r="A91" s="287"/>
      <c r="B91" s="287"/>
      <c r="C91" s="177"/>
      <c r="D91" s="177"/>
      <c r="E91" s="177"/>
      <c r="F91" s="177"/>
      <c r="G91" s="177"/>
      <c r="H91" s="177"/>
      <c r="I91" s="135" t="s">
        <v>879</v>
      </c>
      <c r="J91" s="177"/>
      <c r="K91" s="177"/>
      <c r="L91" s="177"/>
      <c r="M91" s="177"/>
      <c r="N91" s="177"/>
      <c r="O91" s="289" t="s">
        <v>667</v>
      </c>
      <c r="P91" s="289" t="s">
        <v>1622</v>
      </c>
      <c r="Q91" s="289"/>
      <c r="R91" s="289"/>
      <c r="S91" s="289"/>
      <c r="T91" s="290">
        <v>87916069</v>
      </c>
      <c r="U91" s="289"/>
      <c r="V91" s="289"/>
      <c r="W91" s="289"/>
      <c r="X91" s="289"/>
      <c r="Y91" s="289"/>
      <c r="Z91" s="289"/>
      <c r="AA91" s="290">
        <v>87916069</v>
      </c>
      <c r="AB91" s="34" t="s">
        <v>622</v>
      </c>
      <c r="AC91" s="234"/>
    </row>
    <row r="92" spans="1:29" ht="78.75">
      <c r="A92" s="287"/>
      <c r="B92" s="287"/>
      <c r="C92" s="177"/>
      <c r="D92" s="177"/>
      <c r="E92" s="177"/>
      <c r="F92" s="177"/>
      <c r="G92" s="177"/>
      <c r="H92" s="177"/>
      <c r="I92" s="135" t="s">
        <v>880</v>
      </c>
      <c r="J92" s="177"/>
      <c r="K92" s="177"/>
      <c r="L92" s="177"/>
      <c r="M92" s="177"/>
      <c r="N92" s="177"/>
      <c r="O92" s="289" t="s">
        <v>668</v>
      </c>
      <c r="P92" s="289" t="s">
        <v>1618</v>
      </c>
      <c r="Q92" s="289"/>
      <c r="R92" s="289"/>
      <c r="S92" s="289"/>
      <c r="T92" s="290">
        <v>11646972</v>
      </c>
      <c r="U92" s="289"/>
      <c r="V92" s="289"/>
      <c r="W92" s="289"/>
      <c r="X92" s="289"/>
      <c r="Y92" s="289"/>
      <c r="Z92" s="289"/>
      <c r="AA92" s="290">
        <v>11646972</v>
      </c>
      <c r="AB92" s="34" t="s">
        <v>622</v>
      </c>
      <c r="AC92" s="234"/>
    </row>
    <row r="93" spans="1:29" ht="56.25">
      <c r="A93" s="287"/>
      <c r="B93" s="287"/>
      <c r="C93" s="177"/>
      <c r="D93" s="177"/>
      <c r="E93" s="177"/>
      <c r="F93" s="177"/>
      <c r="G93" s="177"/>
      <c r="H93" s="177"/>
      <c r="I93" s="135" t="s">
        <v>881</v>
      </c>
      <c r="J93" s="177"/>
      <c r="K93" s="177"/>
      <c r="L93" s="177"/>
      <c r="M93" s="177"/>
      <c r="N93" s="177"/>
      <c r="O93" s="289" t="s">
        <v>888</v>
      </c>
      <c r="P93" s="289" t="s">
        <v>1624</v>
      </c>
      <c r="Q93" s="289"/>
      <c r="R93" s="289"/>
      <c r="S93" s="289"/>
      <c r="T93" s="290">
        <v>1099871820</v>
      </c>
      <c r="U93" s="289"/>
      <c r="V93" s="289"/>
      <c r="W93" s="289"/>
      <c r="X93" s="289"/>
      <c r="Y93" s="289"/>
      <c r="Z93" s="289"/>
      <c r="AA93" s="290">
        <v>1099871820</v>
      </c>
      <c r="AB93" s="34" t="s">
        <v>622</v>
      </c>
      <c r="AC93" s="234"/>
    </row>
    <row r="94" spans="1:29" ht="78.75">
      <c r="A94" s="287"/>
      <c r="B94" s="287"/>
      <c r="C94" s="177"/>
      <c r="D94" s="177"/>
      <c r="E94" s="177"/>
      <c r="F94" s="177"/>
      <c r="G94" s="177"/>
      <c r="H94" s="177"/>
      <c r="I94" s="135" t="s">
        <v>882</v>
      </c>
      <c r="J94" s="179"/>
      <c r="K94" s="179"/>
      <c r="L94" s="179"/>
      <c r="M94" s="179"/>
      <c r="N94" s="179"/>
      <c r="O94" s="289" t="s">
        <v>670</v>
      </c>
      <c r="P94" s="289" t="s">
        <v>1623</v>
      </c>
      <c r="Q94" s="289"/>
      <c r="R94" s="289"/>
      <c r="S94" s="289"/>
      <c r="T94" s="290">
        <v>564454988</v>
      </c>
      <c r="U94" s="289"/>
      <c r="V94" s="289"/>
      <c r="W94" s="289"/>
      <c r="X94" s="289"/>
      <c r="Y94" s="289"/>
      <c r="Z94" s="289"/>
      <c r="AA94" s="290">
        <v>564454988</v>
      </c>
      <c r="AB94" s="34" t="s">
        <v>622</v>
      </c>
      <c r="AC94" s="234"/>
    </row>
    <row r="95" spans="1:29" ht="67.5">
      <c r="A95" s="287"/>
      <c r="B95" s="287"/>
      <c r="C95" s="177"/>
      <c r="D95" s="177"/>
      <c r="E95" s="177"/>
      <c r="F95" s="177"/>
      <c r="G95" s="177"/>
      <c r="H95" s="177"/>
      <c r="I95" s="135" t="s">
        <v>883</v>
      </c>
      <c r="J95" s="288" t="s">
        <v>247</v>
      </c>
      <c r="K95" s="288"/>
      <c r="L95" s="288" t="s">
        <v>626</v>
      </c>
      <c r="M95" s="34">
        <v>950</v>
      </c>
      <c r="N95" s="34">
        <v>81</v>
      </c>
      <c r="O95" s="289" t="s">
        <v>627</v>
      </c>
      <c r="P95" s="289" t="s">
        <v>1616</v>
      </c>
      <c r="Q95" s="289"/>
      <c r="R95" s="289"/>
      <c r="S95" s="289"/>
      <c r="T95" s="290">
        <v>22972299</v>
      </c>
      <c r="U95" s="289"/>
      <c r="V95" s="289"/>
      <c r="W95" s="289"/>
      <c r="X95" s="289"/>
      <c r="Y95" s="289"/>
      <c r="Z95" s="289"/>
      <c r="AA95" s="290">
        <v>22972299</v>
      </c>
      <c r="AB95" s="34" t="s">
        <v>622</v>
      </c>
      <c r="AC95" s="234"/>
    </row>
    <row r="96" spans="1:29" ht="78.75">
      <c r="A96" s="287"/>
      <c r="B96" s="287"/>
      <c r="C96" s="179"/>
      <c r="D96" s="179"/>
      <c r="E96" s="179"/>
      <c r="F96" s="179"/>
      <c r="G96" s="179"/>
      <c r="H96" s="179"/>
      <c r="I96" s="135" t="s">
        <v>884</v>
      </c>
      <c r="J96" s="288" t="s">
        <v>868</v>
      </c>
      <c r="K96" s="288"/>
      <c r="L96" s="288" t="s">
        <v>620</v>
      </c>
      <c r="M96" s="34">
        <v>4000</v>
      </c>
      <c r="N96" s="34">
        <v>4962</v>
      </c>
      <c r="O96" s="289" t="s">
        <v>889</v>
      </c>
      <c r="P96" s="289" t="s">
        <v>1616</v>
      </c>
      <c r="Q96" s="289"/>
      <c r="R96" s="289"/>
      <c r="S96" s="289"/>
      <c r="T96" s="290">
        <v>213084844.7</v>
      </c>
      <c r="U96" s="289"/>
      <c r="V96" s="289"/>
      <c r="W96" s="289"/>
      <c r="X96" s="289"/>
      <c r="Y96" s="289"/>
      <c r="Z96" s="289"/>
      <c r="AA96" s="290">
        <v>213084844.7</v>
      </c>
      <c r="AB96" s="34" t="s">
        <v>622</v>
      </c>
      <c r="AC96" s="234"/>
    </row>
    <row r="97" spans="1:29" ht="22.5">
      <c r="A97" s="222" t="s">
        <v>10</v>
      </c>
      <c r="B97" s="407"/>
      <c r="C97" s="84"/>
      <c r="D97" s="84"/>
      <c r="E97" s="84"/>
      <c r="F97" s="84"/>
      <c r="G97" s="84"/>
      <c r="H97" s="84"/>
      <c r="I97" s="84"/>
      <c r="J97" s="113"/>
      <c r="K97" s="113"/>
      <c r="L97" s="113"/>
      <c r="M97" s="117"/>
      <c r="N97" s="118"/>
      <c r="O97" s="115"/>
      <c r="P97" s="115"/>
      <c r="Q97" s="115"/>
      <c r="R97" s="115"/>
      <c r="S97" s="115"/>
      <c r="T97" s="115"/>
      <c r="U97" s="115"/>
      <c r="V97" s="115"/>
      <c r="W97" s="115"/>
      <c r="X97" s="115"/>
      <c r="Y97" s="115"/>
      <c r="Z97" s="115"/>
      <c r="AA97" s="128">
        <f>SUM(AA76:AA82)</f>
        <v>3057121209.26</v>
      </c>
      <c r="AB97" s="84"/>
      <c r="AC97" s="84"/>
    </row>
    <row r="98" spans="1:29" ht="11.25">
      <c r="A98" s="244" t="s">
        <v>178</v>
      </c>
      <c r="B98" s="244"/>
      <c r="C98" s="245"/>
      <c r="D98" s="245"/>
      <c r="E98" s="245"/>
      <c r="F98" s="245"/>
      <c r="G98" s="245"/>
      <c r="H98" s="245"/>
      <c r="I98" s="246"/>
      <c r="J98" s="246"/>
      <c r="K98" s="246"/>
      <c r="L98" s="246"/>
      <c r="M98" s="246"/>
      <c r="N98" s="246"/>
      <c r="O98" s="245"/>
      <c r="P98" s="245"/>
      <c r="Q98" s="245"/>
      <c r="R98" s="245"/>
      <c r="S98" s="245"/>
      <c r="T98" s="245"/>
      <c r="U98" s="245"/>
      <c r="V98" s="245"/>
      <c r="W98" s="245"/>
      <c r="X98" s="245"/>
      <c r="Y98" s="245"/>
      <c r="Z98" s="245"/>
      <c r="AA98" s="247">
        <f>+AA97+AA75+AA73</f>
        <v>102792563280.83002</v>
      </c>
      <c r="AB98" s="245"/>
      <c r="AC98" s="245"/>
    </row>
  </sheetData>
  <sheetProtection/>
  <mergeCells count="26">
    <mergeCell ref="AC13:AC14"/>
    <mergeCell ref="B13:B14"/>
    <mergeCell ref="D13:D14"/>
    <mergeCell ref="F13:F14"/>
    <mergeCell ref="H13:H14"/>
    <mergeCell ref="Q13:Q14"/>
    <mergeCell ref="R13:Z13"/>
    <mergeCell ref="I13:I14"/>
    <mergeCell ref="J13:J14"/>
    <mergeCell ref="L13:N13"/>
    <mergeCell ref="A1:AB1"/>
    <mergeCell ref="A2:AB2"/>
    <mergeCell ref="A3:AB3"/>
    <mergeCell ref="A4:AB4"/>
    <mergeCell ref="A5:AB5"/>
    <mergeCell ref="A7:AB7"/>
    <mergeCell ref="A8:AB8"/>
    <mergeCell ref="A13:A14"/>
    <mergeCell ref="C13:C14"/>
    <mergeCell ref="E13:E14"/>
    <mergeCell ref="O13:O14"/>
    <mergeCell ref="P13:P14"/>
    <mergeCell ref="AA13:AA14"/>
    <mergeCell ref="AB13:AB14"/>
    <mergeCell ref="G13:G14"/>
    <mergeCell ref="K13:K14"/>
  </mergeCells>
  <dataValidations count="1">
    <dataValidation allowBlank="1" showErrorMessage="1" promptTitle="Dimensión" prompt="Seleccione la dimensión al que pertenece el proyecto de inversión" error="El usuario solamente puede seleccionar una de las dimensiones definidas" sqref="L30 L17:L18 L32:L36 L38:L72"/>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C50"/>
  <sheetViews>
    <sheetView zoomScale="40" zoomScaleNormal="40" zoomScalePageLayoutView="0" workbookViewId="0" topLeftCell="A13">
      <pane ySplit="2" topLeftCell="A34" activePane="bottomLeft" state="frozen"/>
      <selection pane="topLeft" activeCell="A13" sqref="A13"/>
      <selection pane="bottomLeft" activeCell="AC17" sqref="AC17"/>
    </sheetView>
  </sheetViews>
  <sheetFormatPr defaultColWidth="11.421875" defaultRowHeight="12.75"/>
  <cols>
    <col min="1" max="2" width="16.140625" style="116" customWidth="1"/>
    <col min="3" max="4" width="11.421875" style="116" customWidth="1"/>
    <col min="5" max="5" width="13.421875" style="116" bestFit="1" customWidth="1"/>
    <col min="6" max="6" width="13.421875" style="116" customWidth="1"/>
    <col min="7" max="8" width="13.140625" style="116" customWidth="1"/>
    <col min="9" max="9" width="22.421875" style="116" customWidth="1"/>
    <col min="10" max="11" width="21.8515625" style="116" customWidth="1"/>
    <col min="12" max="12" width="11.421875" style="116" customWidth="1"/>
    <col min="13" max="13" width="12.8515625" style="116" customWidth="1"/>
    <col min="14" max="14" width="11.421875" style="116" customWidth="1"/>
    <col min="15" max="15" width="23.28125" style="116" customWidth="1"/>
    <col min="16" max="18" width="13.28125" style="116" customWidth="1"/>
    <col min="19" max="19" width="15.140625" style="116" bestFit="1" customWidth="1"/>
    <col min="20" max="26" width="13.28125" style="116" customWidth="1"/>
    <col min="27" max="27" width="18.28125" style="116" customWidth="1"/>
    <col min="28" max="28" width="15.57421875" style="116" customWidth="1"/>
    <col min="29" max="29" width="16.8515625" style="116" customWidth="1"/>
    <col min="30" max="16384" width="11.421875" style="116" customWidth="1"/>
  </cols>
  <sheetData>
    <row r="1" spans="1:28" ht="12.75" customHeight="1">
      <c r="A1" s="519" t="s">
        <v>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row>
    <row r="2" spans="1:28" ht="12.75" customHeight="1">
      <c r="A2" s="519" t="s">
        <v>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row>
    <row r="3" spans="1:28" ht="12.75" customHeight="1">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1:28" ht="12.75" customHeight="1">
      <c r="A4" s="519" t="s">
        <v>161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row>
    <row r="5" spans="1:28" ht="12.75" customHeight="1">
      <c r="A5" s="519" t="s">
        <v>38</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row>
    <row r="6" spans="1:28" ht="11.2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row>
    <row r="7" spans="1:29" ht="12.75" customHeight="1">
      <c r="A7" s="412"/>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row>
    <row r="8" spans="1:29" ht="12.75" customHeight="1">
      <c r="A8" s="413"/>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row>
    <row r="9" spans="1:28" ht="11.25">
      <c r="A9" s="77"/>
      <c r="B9" s="77"/>
      <c r="C9" s="77"/>
      <c r="D9" s="77"/>
      <c r="E9" s="77"/>
      <c r="F9" s="77"/>
      <c r="G9" s="77"/>
      <c r="H9" s="77"/>
      <c r="I9" s="77"/>
      <c r="J9" s="77"/>
      <c r="K9" s="77"/>
      <c r="L9" s="77"/>
      <c r="M9" s="77"/>
      <c r="N9" s="82"/>
      <c r="O9" s="82"/>
      <c r="P9" s="82"/>
      <c r="Q9" s="82"/>
      <c r="R9" s="82"/>
      <c r="S9" s="82"/>
      <c r="T9" s="82"/>
      <c r="U9" s="82"/>
      <c r="V9" s="82"/>
      <c r="W9" s="82"/>
      <c r="X9" s="82"/>
      <c r="Y9" s="82"/>
      <c r="Z9" s="82"/>
      <c r="AA9" s="82"/>
      <c r="AB9" s="77"/>
    </row>
    <row r="10" spans="1:28" ht="12.75" customHeight="1">
      <c r="A10" s="98" t="s">
        <v>21</v>
      </c>
      <c r="B10" s="98"/>
      <c r="C10" s="551"/>
      <c r="D10" s="551"/>
      <c r="E10" s="551"/>
      <c r="F10" s="98"/>
      <c r="G10" s="77"/>
      <c r="H10" s="77"/>
      <c r="I10" s="77"/>
      <c r="J10" s="77"/>
      <c r="K10" s="77"/>
      <c r="L10" s="77"/>
      <c r="M10" s="77"/>
      <c r="N10" s="77"/>
      <c r="O10" s="77"/>
      <c r="P10" s="77"/>
      <c r="Q10" s="77"/>
      <c r="R10" s="77"/>
      <c r="S10" s="77"/>
      <c r="T10" s="77"/>
      <c r="U10" s="77"/>
      <c r="V10" s="77"/>
      <c r="W10" s="77"/>
      <c r="X10" s="77"/>
      <c r="Y10" s="77"/>
      <c r="Z10" s="77"/>
      <c r="AA10" s="82"/>
      <c r="AB10" s="77"/>
    </row>
    <row r="11" spans="1:28" ht="11.2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82"/>
      <c r="AB11" s="77"/>
    </row>
    <row r="12" spans="1:28" ht="12" thickBo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82"/>
      <c r="AB12" s="77"/>
    </row>
    <row r="13" spans="1:29" ht="12.75" customHeight="1">
      <c r="A13" s="552" t="s">
        <v>9</v>
      </c>
      <c r="B13" s="540" t="s">
        <v>11</v>
      </c>
      <c r="C13" s="540" t="s">
        <v>0</v>
      </c>
      <c r="D13" s="540" t="s">
        <v>11</v>
      </c>
      <c r="E13" s="540" t="s">
        <v>13</v>
      </c>
      <c r="F13" s="540" t="s">
        <v>11</v>
      </c>
      <c r="G13" s="540" t="s">
        <v>22</v>
      </c>
      <c r="H13" s="540" t="s">
        <v>11</v>
      </c>
      <c r="I13" s="540" t="s">
        <v>225</v>
      </c>
      <c r="J13" s="540" t="s">
        <v>226</v>
      </c>
      <c r="K13" s="540" t="s">
        <v>1419</v>
      </c>
      <c r="L13" s="548" t="s">
        <v>4</v>
      </c>
      <c r="M13" s="549"/>
      <c r="N13" s="550"/>
      <c r="O13" s="540" t="s">
        <v>1412</v>
      </c>
      <c r="P13" s="540" t="s">
        <v>26</v>
      </c>
      <c r="Q13" s="545" t="s">
        <v>27</v>
      </c>
      <c r="R13" s="547" t="s">
        <v>15</v>
      </c>
      <c r="S13" s="547"/>
      <c r="T13" s="547"/>
      <c r="U13" s="547"/>
      <c r="V13" s="547"/>
      <c r="W13" s="547"/>
      <c r="X13" s="547"/>
      <c r="Y13" s="547"/>
      <c r="Z13" s="547"/>
      <c r="AA13" s="542" t="s">
        <v>35</v>
      </c>
      <c r="AB13" s="540" t="s">
        <v>3</v>
      </c>
      <c r="AC13" s="540" t="s">
        <v>1416</v>
      </c>
    </row>
    <row r="14" spans="1:29" ht="56.25">
      <c r="A14" s="553"/>
      <c r="B14" s="541"/>
      <c r="C14" s="541"/>
      <c r="D14" s="541"/>
      <c r="E14" s="541"/>
      <c r="F14" s="541"/>
      <c r="G14" s="541"/>
      <c r="H14" s="541"/>
      <c r="I14" s="541"/>
      <c r="J14" s="541"/>
      <c r="K14" s="541"/>
      <c r="L14" s="112" t="s">
        <v>32</v>
      </c>
      <c r="M14" s="112" t="s">
        <v>33</v>
      </c>
      <c r="N14" s="112" t="s">
        <v>34</v>
      </c>
      <c r="O14" s="541"/>
      <c r="P14" s="541"/>
      <c r="Q14" s="546"/>
      <c r="R14" s="409" t="s">
        <v>28</v>
      </c>
      <c r="S14" s="409" t="s">
        <v>8</v>
      </c>
      <c r="T14" s="409" t="s">
        <v>1</v>
      </c>
      <c r="U14" s="409" t="s">
        <v>7</v>
      </c>
      <c r="V14" s="409" t="s">
        <v>29</v>
      </c>
      <c r="W14" s="409" t="s">
        <v>2</v>
      </c>
      <c r="X14" s="409" t="s">
        <v>30</v>
      </c>
      <c r="Y14" s="409" t="s">
        <v>1414</v>
      </c>
      <c r="Z14" s="409" t="s">
        <v>31</v>
      </c>
      <c r="AA14" s="543"/>
      <c r="AB14" s="541"/>
      <c r="AC14" s="541"/>
    </row>
    <row r="15" spans="1:29" ht="71.25" customHeight="1">
      <c r="A15" s="235" t="s">
        <v>179</v>
      </c>
      <c r="B15" s="126">
        <v>2</v>
      </c>
      <c r="C15" s="238"/>
      <c r="D15" s="238"/>
      <c r="E15" s="238" t="s">
        <v>1329</v>
      </c>
      <c r="F15" s="238" t="s">
        <v>1525</v>
      </c>
      <c r="G15" s="223" t="s">
        <v>258</v>
      </c>
      <c r="H15" s="223" t="s">
        <v>1526</v>
      </c>
      <c r="I15" s="443" t="s">
        <v>259</v>
      </c>
      <c r="J15" s="221" t="s">
        <v>260</v>
      </c>
      <c r="K15" s="485">
        <f>+'[1]CONSOLIDADO'!$AK$234</f>
        <v>0.06765957446808511</v>
      </c>
      <c r="L15" s="221" t="s">
        <v>1330</v>
      </c>
      <c r="M15" s="34">
        <v>0</v>
      </c>
      <c r="N15" s="34">
        <v>0.5</v>
      </c>
      <c r="O15" s="9" t="s">
        <v>1551</v>
      </c>
      <c r="P15" s="21" t="s">
        <v>1554</v>
      </c>
      <c r="Q15" s="21"/>
      <c r="R15" s="21"/>
      <c r="S15" s="18">
        <v>372347568.82000005</v>
      </c>
      <c r="T15" s="21"/>
      <c r="U15" s="21"/>
      <c r="V15" s="21"/>
      <c r="W15" s="21"/>
      <c r="X15" s="21"/>
      <c r="Y15" s="21"/>
      <c r="Z15" s="21"/>
      <c r="AA15" s="18">
        <v>372347568.82000005</v>
      </c>
      <c r="AB15" s="126" t="s">
        <v>1450</v>
      </c>
      <c r="AC15" s="234"/>
    </row>
    <row r="16" spans="1:29" ht="67.5">
      <c r="A16" s="236"/>
      <c r="B16" s="178"/>
      <c r="C16" s="239"/>
      <c r="D16" s="239"/>
      <c r="E16" s="239"/>
      <c r="F16" s="239"/>
      <c r="G16" s="224"/>
      <c r="H16" s="224"/>
      <c r="I16" s="443" t="s">
        <v>261</v>
      </c>
      <c r="J16" s="221" t="s">
        <v>262</v>
      </c>
      <c r="K16" s="485">
        <f>+'[1]CONSOLIDADO'!$AK$235</f>
        <v>0.0174468085106383</v>
      </c>
      <c r="L16" s="221" t="s">
        <v>1331</v>
      </c>
      <c r="M16" s="34">
        <v>0</v>
      </c>
      <c r="N16" s="34">
        <v>1000</v>
      </c>
      <c r="O16" s="9" t="s">
        <v>1552</v>
      </c>
      <c r="P16" s="21" t="s">
        <v>1555</v>
      </c>
      <c r="Q16" s="505">
        <v>0.2222222222222222</v>
      </c>
      <c r="R16" s="21"/>
      <c r="S16" s="18">
        <v>262497353.5</v>
      </c>
      <c r="T16" s="21"/>
      <c r="U16" s="21"/>
      <c r="V16" s="21"/>
      <c r="W16" s="21"/>
      <c r="X16" s="21"/>
      <c r="Y16" s="21"/>
      <c r="Z16" s="21"/>
      <c r="AA16" s="18">
        <v>262497353.5</v>
      </c>
      <c r="AB16" s="126" t="s">
        <v>1450</v>
      </c>
      <c r="AC16" s="234"/>
    </row>
    <row r="17" spans="1:29" ht="56.25">
      <c r="A17" s="237"/>
      <c r="B17" s="180"/>
      <c r="C17" s="240"/>
      <c r="D17" s="240"/>
      <c r="E17" s="240"/>
      <c r="F17" s="240"/>
      <c r="G17" s="225"/>
      <c r="H17" s="225"/>
      <c r="I17" s="443" t="s">
        <v>263</v>
      </c>
      <c r="J17" s="221" t="s">
        <v>264</v>
      </c>
      <c r="K17" s="485">
        <f>+'[1]CONSOLIDADO'!$AK$236</f>
        <v>0.015035460992907802</v>
      </c>
      <c r="L17" s="221" t="s">
        <v>1035</v>
      </c>
      <c r="M17" s="34">
        <v>0</v>
      </c>
      <c r="N17" s="34">
        <v>0.5</v>
      </c>
      <c r="O17" s="9" t="s">
        <v>1553</v>
      </c>
      <c r="P17" s="21" t="s">
        <v>1556</v>
      </c>
      <c r="Q17" s="276">
        <v>0.2222222222222222</v>
      </c>
      <c r="R17" s="21"/>
      <c r="S17" s="18">
        <v>100000000</v>
      </c>
      <c r="T17" s="21"/>
      <c r="U17" s="21"/>
      <c r="V17" s="21"/>
      <c r="W17" s="21"/>
      <c r="X17" s="21"/>
      <c r="Y17" s="21"/>
      <c r="Z17" s="21"/>
      <c r="AA17" s="18">
        <v>100000000</v>
      </c>
      <c r="AB17" s="126" t="s">
        <v>1450</v>
      </c>
      <c r="AC17" s="234"/>
    </row>
    <row r="18" spans="1:29" ht="45">
      <c r="A18" s="236"/>
      <c r="B18" s="178"/>
      <c r="C18" s="239"/>
      <c r="D18" s="239"/>
      <c r="E18" s="239"/>
      <c r="F18" s="239"/>
      <c r="G18" s="223" t="s">
        <v>265</v>
      </c>
      <c r="H18" s="223" t="s">
        <v>1527</v>
      </c>
      <c r="I18" s="443" t="s">
        <v>266</v>
      </c>
      <c r="J18" s="221" t="s">
        <v>267</v>
      </c>
      <c r="K18" s="34">
        <f>+'[1]CONSOLIDADO'!$AK$238</f>
        <v>0.0005714285714285716</v>
      </c>
      <c r="L18" s="221" t="s">
        <v>908</v>
      </c>
      <c r="M18" s="34">
        <v>0</v>
      </c>
      <c r="N18" s="34">
        <v>7</v>
      </c>
      <c r="O18" s="9" t="s">
        <v>909</v>
      </c>
      <c r="P18" s="21" t="s">
        <v>1557</v>
      </c>
      <c r="Q18" s="21"/>
      <c r="R18" s="21"/>
      <c r="S18" s="18">
        <v>50000000</v>
      </c>
      <c r="T18" s="21"/>
      <c r="U18" s="21"/>
      <c r="V18" s="21"/>
      <c r="W18" s="21"/>
      <c r="X18" s="21"/>
      <c r="Y18" s="21"/>
      <c r="Z18" s="21"/>
      <c r="AA18" s="18">
        <v>50000000</v>
      </c>
      <c r="AB18" s="126" t="s">
        <v>1450</v>
      </c>
      <c r="AC18" s="234"/>
    </row>
    <row r="19" spans="1:29" ht="101.25" customHeight="1">
      <c r="A19" s="236"/>
      <c r="B19" s="178"/>
      <c r="C19" s="239"/>
      <c r="D19" s="239"/>
      <c r="E19" s="239"/>
      <c r="F19" s="239"/>
      <c r="G19" s="224"/>
      <c r="H19" s="224"/>
      <c r="I19" s="443" t="s">
        <v>268</v>
      </c>
      <c r="J19" s="223" t="s">
        <v>269</v>
      </c>
      <c r="K19" s="485">
        <f>+'[1]CONSOLIDADO'!$AK$239</f>
        <v>0.025142857142857147</v>
      </c>
      <c r="L19" s="271" t="s">
        <v>910</v>
      </c>
      <c r="M19" s="34">
        <v>1230</v>
      </c>
      <c r="N19" s="34">
        <v>1800</v>
      </c>
      <c r="O19" s="83" t="s">
        <v>911</v>
      </c>
      <c r="P19" s="21" t="s">
        <v>1558</v>
      </c>
      <c r="Q19" s="21"/>
      <c r="R19" s="21"/>
      <c r="S19" s="18">
        <v>450000000</v>
      </c>
      <c r="T19" s="21"/>
      <c r="U19" s="21"/>
      <c r="V19" s="21"/>
      <c r="W19" s="21"/>
      <c r="X19" s="21"/>
      <c r="Y19" s="21"/>
      <c r="Z19" s="21"/>
      <c r="AA19" s="18">
        <v>450000000</v>
      </c>
      <c r="AB19" s="126" t="s">
        <v>1450</v>
      </c>
      <c r="AC19" s="234"/>
    </row>
    <row r="20" spans="1:29" ht="56.25" customHeight="1">
      <c r="A20" s="236"/>
      <c r="B20" s="178"/>
      <c r="C20" s="239"/>
      <c r="D20" s="239"/>
      <c r="E20" s="239"/>
      <c r="F20" s="239"/>
      <c r="G20" s="224"/>
      <c r="H20" s="224"/>
      <c r="I20" s="299" t="s">
        <v>270</v>
      </c>
      <c r="J20" s="224"/>
      <c r="K20" s="224"/>
      <c r="L20" s="32" t="s">
        <v>910</v>
      </c>
      <c r="M20" s="34">
        <v>0</v>
      </c>
      <c r="N20" s="34">
        <v>80</v>
      </c>
      <c r="O20" s="7" t="s">
        <v>912</v>
      </c>
      <c r="P20" s="21" t="s">
        <v>1558</v>
      </c>
      <c r="Q20" s="7"/>
      <c r="R20" s="7"/>
      <c r="S20" s="7">
        <v>57480000</v>
      </c>
      <c r="T20" s="7"/>
      <c r="U20" s="7"/>
      <c r="V20" s="7"/>
      <c r="W20" s="7"/>
      <c r="X20" s="7"/>
      <c r="Y20" s="7"/>
      <c r="Z20" s="7"/>
      <c r="AA20" s="7">
        <v>57480000</v>
      </c>
      <c r="AB20" s="126" t="s">
        <v>1450</v>
      </c>
      <c r="AC20" s="234"/>
    </row>
    <row r="21" spans="1:29" ht="33.75">
      <c r="A21" s="236"/>
      <c r="B21" s="178"/>
      <c r="C21" s="239"/>
      <c r="D21" s="239"/>
      <c r="E21" s="239"/>
      <c r="F21" s="239"/>
      <c r="G21" s="224"/>
      <c r="H21" s="224"/>
      <c r="I21" s="299" t="s">
        <v>271</v>
      </c>
      <c r="J21" s="224"/>
      <c r="K21" s="224"/>
      <c r="L21" s="32" t="s">
        <v>910</v>
      </c>
      <c r="M21" s="34">
        <v>0</v>
      </c>
      <c r="N21" s="34">
        <v>300</v>
      </c>
      <c r="O21" s="7" t="s">
        <v>915</v>
      </c>
      <c r="P21" s="21" t="s">
        <v>1558</v>
      </c>
      <c r="Q21" s="7"/>
      <c r="R21" s="7"/>
      <c r="S21" s="7">
        <v>149400000</v>
      </c>
      <c r="T21" s="7"/>
      <c r="U21" s="7"/>
      <c r="V21" s="7"/>
      <c r="W21" s="7"/>
      <c r="X21" s="7"/>
      <c r="Y21" s="7"/>
      <c r="Z21" s="7"/>
      <c r="AA21" s="7">
        <v>149400000</v>
      </c>
      <c r="AB21" s="126" t="s">
        <v>1450</v>
      </c>
      <c r="AC21" s="234"/>
    </row>
    <row r="22" spans="1:29" ht="45">
      <c r="A22" s="236"/>
      <c r="B22" s="178"/>
      <c r="C22" s="239"/>
      <c r="D22" s="239"/>
      <c r="E22" s="239"/>
      <c r="F22" s="239"/>
      <c r="G22" s="224"/>
      <c r="H22" s="224"/>
      <c r="I22" s="299" t="s">
        <v>272</v>
      </c>
      <c r="J22" s="224"/>
      <c r="K22" s="224"/>
      <c r="L22" s="32" t="s">
        <v>910</v>
      </c>
      <c r="M22" s="34">
        <v>0</v>
      </c>
      <c r="N22" s="34">
        <v>40</v>
      </c>
      <c r="O22" s="7" t="s">
        <v>916</v>
      </c>
      <c r="P22" s="21" t="s">
        <v>1558</v>
      </c>
      <c r="Q22" s="7"/>
      <c r="R22" s="7"/>
      <c r="S22" s="7">
        <v>35000000</v>
      </c>
      <c r="T22" s="7"/>
      <c r="U22" s="7"/>
      <c r="V22" s="7"/>
      <c r="W22" s="7"/>
      <c r="X22" s="7"/>
      <c r="Y22" s="7"/>
      <c r="Z22" s="7"/>
      <c r="AA22" s="7">
        <v>35000000</v>
      </c>
      <c r="AB22" s="126" t="s">
        <v>1450</v>
      </c>
      <c r="AC22" s="234"/>
    </row>
    <row r="23" spans="1:29" ht="33.75">
      <c r="A23" s="236"/>
      <c r="B23" s="178"/>
      <c r="C23" s="239"/>
      <c r="D23" s="239"/>
      <c r="E23" s="239"/>
      <c r="F23" s="239"/>
      <c r="G23" s="224"/>
      <c r="H23" s="224"/>
      <c r="I23" s="135" t="s">
        <v>273</v>
      </c>
      <c r="J23" s="224"/>
      <c r="K23" s="224"/>
      <c r="L23" s="9" t="s">
        <v>910</v>
      </c>
      <c r="M23" s="34">
        <v>30</v>
      </c>
      <c r="N23" s="34">
        <v>50</v>
      </c>
      <c r="O23" s="7" t="s">
        <v>917</v>
      </c>
      <c r="P23" s="21" t="s">
        <v>1558</v>
      </c>
      <c r="Q23" s="7"/>
      <c r="R23" s="7"/>
      <c r="S23" s="7">
        <v>130000000</v>
      </c>
      <c r="T23" s="7"/>
      <c r="U23" s="7"/>
      <c r="V23" s="7"/>
      <c r="W23" s="7"/>
      <c r="X23" s="7"/>
      <c r="Y23" s="7"/>
      <c r="Z23" s="7"/>
      <c r="AA23" s="7">
        <v>130000000</v>
      </c>
      <c r="AB23" s="126" t="s">
        <v>1450</v>
      </c>
      <c r="AC23" s="234"/>
    </row>
    <row r="24" spans="1:29" ht="78.75" customHeight="1">
      <c r="A24" s="236"/>
      <c r="B24" s="178"/>
      <c r="C24" s="239"/>
      <c r="D24" s="239"/>
      <c r="E24" s="239"/>
      <c r="F24" s="239"/>
      <c r="G24" s="224"/>
      <c r="H24" s="224"/>
      <c r="I24" s="135" t="s">
        <v>274</v>
      </c>
      <c r="J24" s="225"/>
      <c r="K24" s="225"/>
      <c r="L24" s="32" t="s">
        <v>913</v>
      </c>
      <c r="M24" s="34">
        <v>1</v>
      </c>
      <c r="N24" s="34">
        <v>1</v>
      </c>
      <c r="O24" s="7" t="s">
        <v>918</v>
      </c>
      <c r="P24" s="4" t="s">
        <v>1559</v>
      </c>
      <c r="Q24" s="4"/>
      <c r="R24" s="4"/>
      <c r="S24" s="7">
        <v>50000000</v>
      </c>
      <c r="T24" s="4"/>
      <c r="U24" s="4"/>
      <c r="V24" s="4"/>
      <c r="W24" s="4"/>
      <c r="X24" s="4"/>
      <c r="Y24" s="4"/>
      <c r="Z24" s="4"/>
      <c r="AA24" s="7">
        <v>50000000</v>
      </c>
      <c r="AB24" s="126" t="s">
        <v>1450</v>
      </c>
      <c r="AC24" s="234"/>
    </row>
    <row r="25" spans="1:29" ht="78.75">
      <c r="A25" s="236"/>
      <c r="B25" s="178"/>
      <c r="C25" s="239"/>
      <c r="D25" s="239"/>
      <c r="E25" s="239"/>
      <c r="F25" s="239"/>
      <c r="G25" s="177"/>
      <c r="H25" s="177"/>
      <c r="I25" s="135" t="s">
        <v>275</v>
      </c>
      <c r="J25" s="180" t="s">
        <v>276</v>
      </c>
      <c r="K25" s="484">
        <f>+'[1]CONSOLIDADO'!$AK$240</f>
        <v>0.004714285714285715</v>
      </c>
      <c r="L25" s="180" t="s">
        <v>914</v>
      </c>
      <c r="M25" s="70">
        <v>1</v>
      </c>
      <c r="N25" s="14">
        <v>1</v>
      </c>
      <c r="O25" s="4" t="s">
        <v>919</v>
      </c>
      <c r="P25" s="4" t="s">
        <v>1560</v>
      </c>
      <c r="Q25" s="4"/>
      <c r="R25" s="4"/>
      <c r="S25" s="7">
        <v>99400000</v>
      </c>
      <c r="T25" s="4"/>
      <c r="U25" s="4"/>
      <c r="V25" s="4"/>
      <c r="W25" s="4"/>
      <c r="X25" s="4"/>
      <c r="Y25" s="4"/>
      <c r="Z25" s="4"/>
      <c r="AA25" s="7">
        <v>99400000</v>
      </c>
      <c r="AB25" s="126" t="s">
        <v>1450</v>
      </c>
      <c r="AC25" s="234"/>
    </row>
    <row r="26" spans="1:29" ht="56.25">
      <c r="A26" s="236"/>
      <c r="B26" s="178"/>
      <c r="C26" s="239"/>
      <c r="D26" s="239"/>
      <c r="E26" s="239"/>
      <c r="F26" s="239"/>
      <c r="G26" s="225"/>
      <c r="H26" s="225"/>
      <c r="I26" s="135" t="s">
        <v>277</v>
      </c>
      <c r="J26" s="9" t="s">
        <v>278</v>
      </c>
      <c r="K26" s="484">
        <f>+'[1]CONSOLIDADO'!$AK$241</f>
        <v>0.004428571428571429</v>
      </c>
      <c r="L26" s="9" t="s">
        <v>914</v>
      </c>
      <c r="M26" s="14">
        <v>1</v>
      </c>
      <c r="N26" s="14">
        <v>1</v>
      </c>
      <c r="O26" s="10" t="s">
        <v>919</v>
      </c>
      <c r="P26" s="4" t="s">
        <v>1560</v>
      </c>
      <c r="Q26" s="10"/>
      <c r="R26" s="10"/>
      <c r="S26" s="7">
        <v>79672209.82</v>
      </c>
      <c r="T26" s="10"/>
      <c r="U26" s="10"/>
      <c r="V26" s="10"/>
      <c r="W26" s="10"/>
      <c r="X26" s="10"/>
      <c r="Y26" s="10"/>
      <c r="Z26" s="10"/>
      <c r="AA26" s="7">
        <v>79672209.82</v>
      </c>
      <c r="AB26" s="126" t="s">
        <v>1450</v>
      </c>
      <c r="AC26" s="234"/>
    </row>
    <row r="27" spans="1:29" ht="91.5" customHeight="1">
      <c r="A27" s="236"/>
      <c r="B27" s="178"/>
      <c r="C27" s="239"/>
      <c r="D27" s="239"/>
      <c r="E27" s="239"/>
      <c r="F27" s="239"/>
      <c r="G27" s="177"/>
      <c r="H27" s="177"/>
      <c r="I27" s="299" t="s">
        <v>279</v>
      </c>
      <c r="J27" s="472" t="s">
        <v>280</v>
      </c>
      <c r="K27" s="472">
        <f>+'[1]CONSOLIDADO'!$AK$242</f>
        <v>0.022000000000000002</v>
      </c>
      <c r="L27" s="253" t="s">
        <v>1332</v>
      </c>
      <c r="M27" s="304">
        <v>25</v>
      </c>
      <c r="N27" s="304">
        <v>7</v>
      </c>
      <c r="O27" s="10" t="s">
        <v>920</v>
      </c>
      <c r="P27" s="10" t="s">
        <v>1561</v>
      </c>
      <c r="Q27" s="10"/>
      <c r="R27" s="10"/>
      <c r="S27" s="7">
        <v>115102646.5</v>
      </c>
      <c r="T27" s="10"/>
      <c r="U27" s="10"/>
      <c r="V27" s="10"/>
      <c r="W27" s="10"/>
      <c r="X27" s="10"/>
      <c r="Y27" s="10"/>
      <c r="Z27" s="10"/>
      <c r="AA27" s="7">
        <v>115102646.5</v>
      </c>
      <c r="AB27" s="126" t="s">
        <v>1450</v>
      </c>
      <c r="AC27" s="234"/>
    </row>
    <row r="28" spans="1:29" ht="56.25">
      <c r="A28" s="236"/>
      <c r="B28" s="178"/>
      <c r="C28" s="239"/>
      <c r="D28" s="239"/>
      <c r="E28" s="239"/>
      <c r="F28" s="239"/>
      <c r="G28" s="224"/>
      <c r="H28" s="224"/>
      <c r="I28" s="179" t="s">
        <v>281</v>
      </c>
      <c r="J28" s="486"/>
      <c r="K28" s="486"/>
      <c r="L28" s="261"/>
      <c r="M28" s="261"/>
      <c r="N28" s="261"/>
      <c r="O28" s="227" t="s">
        <v>921</v>
      </c>
      <c r="P28" s="10" t="s">
        <v>1558</v>
      </c>
      <c r="Q28" s="10"/>
      <c r="R28" s="10"/>
      <c r="S28" s="7">
        <v>215000000</v>
      </c>
      <c r="T28" s="10"/>
      <c r="U28" s="10"/>
      <c r="V28" s="10"/>
      <c r="W28" s="10"/>
      <c r="X28" s="10"/>
      <c r="Y28" s="10"/>
      <c r="Z28" s="10"/>
      <c r="AA28" s="7">
        <v>215000000</v>
      </c>
      <c r="AB28" s="126" t="s">
        <v>1450</v>
      </c>
      <c r="AC28" s="234"/>
    </row>
    <row r="29" spans="1:29" s="230" customFormat="1" ht="33.75">
      <c r="A29" s="236"/>
      <c r="B29" s="178"/>
      <c r="C29" s="239"/>
      <c r="D29" s="239"/>
      <c r="E29" s="239"/>
      <c r="F29" s="239"/>
      <c r="G29" s="224"/>
      <c r="H29" s="224"/>
      <c r="I29" s="317" t="s">
        <v>282</v>
      </c>
      <c r="J29" s="486"/>
      <c r="K29" s="486"/>
      <c r="L29" s="261"/>
      <c r="M29" s="261"/>
      <c r="N29" s="261"/>
      <c r="O29" s="182" t="s">
        <v>920</v>
      </c>
      <c r="P29" s="10" t="s">
        <v>1561</v>
      </c>
      <c r="Q29" s="182"/>
      <c r="R29" s="182"/>
      <c r="S29" s="175">
        <v>183070000</v>
      </c>
      <c r="T29" s="182"/>
      <c r="U29" s="182"/>
      <c r="V29" s="182"/>
      <c r="W29" s="182"/>
      <c r="X29" s="182"/>
      <c r="Y29" s="182"/>
      <c r="Z29" s="182"/>
      <c r="AA29" s="175">
        <v>183070000</v>
      </c>
      <c r="AB29" s="126" t="s">
        <v>1450</v>
      </c>
      <c r="AC29" s="411"/>
    </row>
    <row r="30" spans="1:29" s="230" customFormat="1" ht="45">
      <c r="A30" s="236"/>
      <c r="B30" s="178"/>
      <c r="C30" s="239"/>
      <c r="D30" s="239"/>
      <c r="E30" s="239"/>
      <c r="F30" s="239"/>
      <c r="G30" s="224"/>
      <c r="H30" s="224"/>
      <c r="I30" s="135" t="s">
        <v>283</v>
      </c>
      <c r="J30" s="473"/>
      <c r="K30" s="473"/>
      <c r="L30" s="254"/>
      <c r="M30" s="254"/>
      <c r="N30" s="254"/>
      <c r="O30" s="182" t="s">
        <v>922</v>
      </c>
      <c r="P30" s="10" t="s">
        <v>1561</v>
      </c>
      <c r="Q30" s="182"/>
      <c r="R30" s="182"/>
      <c r="S30" s="175">
        <v>100000000</v>
      </c>
      <c r="T30" s="182"/>
      <c r="U30" s="182"/>
      <c r="V30" s="182"/>
      <c r="W30" s="182"/>
      <c r="X30" s="182"/>
      <c r="Y30" s="182"/>
      <c r="Z30" s="182"/>
      <c r="AA30" s="175">
        <v>100000000</v>
      </c>
      <c r="AB30" s="126" t="s">
        <v>1450</v>
      </c>
      <c r="AC30" s="411"/>
    </row>
    <row r="31" spans="1:29" s="230" customFormat="1" ht="90">
      <c r="A31" s="236"/>
      <c r="B31" s="178"/>
      <c r="C31" s="239"/>
      <c r="D31" s="239"/>
      <c r="E31" s="239"/>
      <c r="F31" s="239"/>
      <c r="G31" s="224"/>
      <c r="H31" s="224"/>
      <c r="I31" s="135" t="s">
        <v>284</v>
      </c>
      <c r="J31" s="253" t="s">
        <v>285</v>
      </c>
      <c r="K31" s="454">
        <f>+'[1]CONSOLIDADO'!$AK$243</f>
        <v>0.009714285714285717</v>
      </c>
      <c r="L31" s="253" t="s">
        <v>1333</v>
      </c>
      <c r="M31" s="304">
        <v>23200</v>
      </c>
      <c r="N31" s="304">
        <v>5000</v>
      </c>
      <c r="O31" s="182" t="s">
        <v>911</v>
      </c>
      <c r="P31" s="10" t="s">
        <v>1558</v>
      </c>
      <c r="Q31" s="182"/>
      <c r="R31" s="182"/>
      <c r="S31" s="175">
        <v>180000000</v>
      </c>
      <c r="T31" s="182"/>
      <c r="U31" s="182"/>
      <c r="V31" s="182"/>
      <c r="W31" s="182"/>
      <c r="X31" s="182"/>
      <c r="Y31" s="182"/>
      <c r="Z31" s="182"/>
      <c r="AA31" s="175">
        <v>180000000</v>
      </c>
      <c r="AB31" s="126" t="s">
        <v>1450</v>
      </c>
      <c r="AC31" s="411"/>
    </row>
    <row r="32" spans="1:29" s="230" customFormat="1" ht="78.75">
      <c r="A32" s="236"/>
      <c r="B32" s="178"/>
      <c r="C32" s="239"/>
      <c r="D32" s="239"/>
      <c r="E32" s="239"/>
      <c r="F32" s="239"/>
      <c r="G32" s="224"/>
      <c r="H32" s="224"/>
      <c r="I32" s="135" t="s">
        <v>286</v>
      </c>
      <c r="J32" s="261"/>
      <c r="K32" s="177"/>
      <c r="L32" s="261"/>
      <c r="M32" s="261"/>
      <c r="N32" s="261"/>
      <c r="O32" s="226" t="s">
        <v>911</v>
      </c>
      <c r="P32" s="10" t="s">
        <v>1558</v>
      </c>
      <c r="Q32" s="232"/>
      <c r="R32" s="232"/>
      <c r="S32" s="175">
        <v>120000000</v>
      </c>
      <c r="T32" s="232"/>
      <c r="U32" s="232"/>
      <c r="V32" s="232"/>
      <c r="W32" s="232"/>
      <c r="X32" s="232"/>
      <c r="Y32" s="232"/>
      <c r="Z32" s="232"/>
      <c r="AA32" s="175">
        <v>120000000</v>
      </c>
      <c r="AB32" s="126" t="s">
        <v>1450</v>
      </c>
      <c r="AC32" s="411"/>
    </row>
    <row r="33" spans="1:29" s="230" customFormat="1" ht="45">
      <c r="A33" s="236"/>
      <c r="B33" s="178"/>
      <c r="C33" s="239"/>
      <c r="D33" s="239"/>
      <c r="E33" s="239"/>
      <c r="F33" s="239"/>
      <c r="G33" s="224"/>
      <c r="H33" s="224"/>
      <c r="I33" s="135" t="s">
        <v>928</v>
      </c>
      <c r="J33" s="254"/>
      <c r="K33" s="179"/>
      <c r="L33" s="254"/>
      <c r="M33" s="254"/>
      <c r="N33" s="254"/>
      <c r="O33" s="226" t="s">
        <v>929</v>
      </c>
      <c r="P33" s="232" t="s">
        <v>1562</v>
      </c>
      <c r="Q33" s="232"/>
      <c r="R33" s="232"/>
      <c r="S33" s="175">
        <v>293000000</v>
      </c>
      <c r="T33" s="232"/>
      <c r="U33" s="232"/>
      <c r="V33" s="232"/>
      <c r="W33" s="232"/>
      <c r="X33" s="232"/>
      <c r="Y33" s="232"/>
      <c r="Z33" s="232"/>
      <c r="AA33" s="175">
        <v>293000000</v>
      </c>
      <c r="AB33" s="126" t="s">
        <v>1450</v>
      </c>
      <c r="AC33" s="411"/>
    </row>
    <row r="34" spans="1:29" s="230" customFormat="1" ht="101.25" customHeight="1">
      <c r="A34" s="236"/>
      <c r="B34" s="178"/>
      <c r="C34" s="239"/>
      <c r="D34" s="239"/>
      <c r="E34" s="239"/>
      <c r="F34" s="239"/>
      <c r="G34" s="224"/>
      <c r="H34" s="224"/>
      <c r="I34" s="135" t="s">
        <v>287</v>
      </c>
      <c r="J34" s="298" t="s">
        <v>288</v>
      </c>
      <c r="K34" s="472">
        <f>+'[1]CONSOLIDADO'!$AK$245</f>
        <v>0.03257142857142858</v>
      </c>
      <c r="L34" s="298" t="s">
        <v>1334</v>
      </c>
      <c r="M34" s="136">
        <v>7</v>
      </c>
      <c r="N34" s="136">
        <v>1</v>
      </c>
      <c r="O34" s="226" t="s">
        <v>923</v>
      </c>
      <c r="P34" s="232" t="s">
        <v>1562</v>
      </c>
      <c r="Q34" s="232"/>
      <c r="R34" s="232"/>
      <c r="S34" s="175">
        <v>845070000</v>
      </c>
      <c r="T34" s="232"/>
      <c r="U34" s="232"/>
      <c r="V34" s="232"/>
      <c r="W34" s="232"/>
      <c r="X34" s="232"/>
      <c r="Y34" s="232"/>
      <c r="Z34" s="232"/>
      <c r="AA34" s="175">
        <v>845070000</v>
      </c>
      <c r="AB34" s="126" t="s">
        <v>1450</v>
      </c>
      <c r="AC34" s="411"/>
    </row>
    <row r="35" spans="1:29" s="230" customFormat="1" ht="56.25">
      <c r="A35" s="236"/>
      <c r="B35" s="178"/>
      <c r="C35" s="239"/>
      <c r="D35" s="239"/>
      <c r="E35" s="239"/>
      <c r="F35" s="239"/>
      <c r="G35" s="225"/>
      <c r="H35" s="225"/>
      <c r="I35" s="135" t="s">
        <v>289</v>
      </c>
      <c r="J35" s="179"/>
      <c r="K35" s="179"/>
      <c r="L35" s="179"/>
      <c r="M35" s="179"/>
      <c r="N35" s="179"/>
      <c r="O35" s="226" t="s">
        <v>922</v>
      </c>
      <c r="P35" s="226" t="s">
        <v>1561</v>
      </c>
      <c r="Q35" s="226"/>
      <c r="R35" s="226"/>
      <c r="S35" s="187">
        <v>356918596.33000004</v>
      </c>
      <c r="T35" s="226"/>
      <c r="U35" s="226"/>
      <c r="V35" s="226"/>
      <c r="W35" s="226"/>
      <c r="X35" s="226"/>
      <c r="Y35" s="226"/>
      <c r="Z35" s="226"/>
      <c r="AA35" s="187">
        <v>356918596.33000004</v>
      </c>
      <c r="AB35" s="126" t="s">
        <v>1450</v>
      </c>
      <c r="AC35" s="411"/>
    </row>
    <row r="36" spans="1:29" ht="56.25">
      <c r="A36" s="236"/>
      <c r="B36" s="178"/>
      <c r="C36" s="239"/>
      <c r="D36" s="239"/>
      <c r="E36" s="239"/>
      <c r="F36" s="239"/>
      <c r="G36" s="34" t="s">
        <v>290</v>
      </c>
      <c r="H36" s="34" t="s">
        <v>1528</v>
      </c>
      <c r="I36" s="135" t="s">
        <v>291</v>
      </c>
      <c r="J36" s="34" t="s">
        <v>292</v>
      </c>
      <c r="K36" s="34">
        <f>+'[1]CONSOLIDADO'!$AK$247</f>
        <v>0.1</v>
      </c>
      <c r="L36" s="34" t="s">
        <v>1335</v>
      </c>
      <c r="M36" s="34">
        <v>0</v>
      </c>
      <c r="N36" s="34">
        <v>1</v>
      </c>
      <c r="O36" s="34" t="s">
        <v>924</v>
      </c>
      <c r="P36" s="34" t="s">
        <v>1563</v>
      </c>
      <c r="Q36" s="34"/>
      <c r="R36" s="34"/>
      <c r="S36" s="3">
        <v>268816173.9</v>
      </c>
      <c r="T36" s="34"/>
      <c r="U36" s="34"/>
      <c r="V36" s="34"/>
      <c r="W36" s="34"/>
      <c r="X36" s="34"/>
      <c r="Y36" s="34"/>
      <c r="Z36" s="34"/>
      <c r="AA36" s="3">
        <v>268816173.9</v>
      </c>
      <c r="AB36" s="126" t="s">
        <v>1450</v>
      </c>
      <c r="AC36" s="234"/>
    </row>
    <row r="37" spans="1:29" ht="45">
      <c r="A37" s="236"/>
      <c r="B37" s="178"/>
      <c r="C37" s="239"/>
      <c r="D37" s="239"/>
      <c r="E37" s="239"/>
      <c r="F37" s="239"/>
      <c r="G37" s="241" t="s">
        <v>293</v>
      </c>
      <c r="H37" s="241" t="s">
        <v>1529</v>
      </c>
      <c r="I37" s="135" t="s">
        <v>294</v>
      </c>
      <c r="J37" s="298" t="s">
        <v>295</v>
      </c>
      <c r="K37" s="136">
        <f>+'[1]CONSOLIDADO'!$AK$249</f>
        <v>0.1</v>
      </c>
      <c r="L37" s="298" t="s">
        <v>1336</v>
      </c>
      <c r="M37" s="136">
        <v>3</v>
      </c>
      <c r="N37" s="136">
        <v>1</v>
      </c>
      <c r="O37" s="34" t="s">
        <v>925</v>
      </c>
      <c r="P37" s="234" t="s">
        <v>1564</v>
      </c>
      <c r="Q37" s="234"/>
      <c r="R37" s="234"/>
      <c r="S37" s="3">
        <v>300000000</v>
      </c>
      <c r="T37" s="234"/>
      <c r="U37" s="234"/>
      <c r="V37" s="234"/>
      <c r="W37" s="234"/>
      <c r="X37" s="234"/>
      <c r="Y37" s="234"/>
      <c r="Z37" s="234"/>
      <c r="AA37" s="3">
        <v>300000000</v>
      </c>
      <c r="AB37" s="126" t="s">
        <v>1450</v>
      </c>
      <c r="AC37" s="234"/>
    </row>
    <row r="38" spans="1:29" ht="56.25">
      <c r="A38" s="236"/>
      <c r="B38" s="178"/>
      <c r="C38" s="239"/>
      <c r="D38" s="239"/>
      <c r="E38" s="239"/>
      <c r="F38" s="239"/>
      <c r="G38" s="242"/>
      <c r="H38" s="242"/>
      <c r="I38" s="135" t="s">
        <v>296</v>
      </c>
      <c r="J38" s="177"/>
      <c r="K38" s="133"/>
      <c r="L38" s="177"/>
      <c r="M38" s="177"/>
      <c r="N38" s="177"/>
      <c r="O38" s="135" t="s">
        <v>296</v>
      </c>
      <c r="P38" s="234" t="s">
        <v>1565</v>
      </c>
      <c r="Q38" s="234"/>
      <c r="R38" s="234"/>
      <c r="S38" s="3">
        <v>0</v>
      </c>
      <c r="T38" s="234"/>
      <c r="U38" s="234"/>
      <c r="V38" s="234"/>
      <c r="W38" s="234"/>
      <c r="X38" s="234"/>
      <c r="Y38" s="234"/>
      <c r="Z38" s="234"/>
      <c r="AA38" s="3">
        <v>0</v>
      </c>
      <c r="AB38" s="126" t="s">
        <v>1450</v>
      </c>
      <c r="AC38" s="234"/>
    </row>
    <row r="39" spans="1:29" ht="45">
      <c r="A39" s="236"/>
      <c r="B39" s="178"/>
      <c r="C39" s="239"/>
      <c r="D39" s="239"/>
      <c r="E39" s="239"/>
      <c r="F39" s="239"/>
      <c r="G39" s="242"/>
      <c r="H39" s="242"/>
      <c r="I39" s="135" t="s">
        <v>297</v>
      </c>
      <c r="J39" s="177"/>
      <c r="K39" s="133"/>
      <c r="L39" s="177"/>
      <c r="M39" s="177"/>
      <c r="N39" s="177"/>
      <c r="O39" s="234" t="s">
        <v>926</v>
      </c>
      <c r="P39" s="234" t="s">
        <v>1566</v>
      </c>
      <c r="Q39" s="234"/>
      <c r="R39" s="234"/>
      <c r="S39" s="3">
        <v>1200000000</v>
      </c>
      <c r="T39" s="234"/>
      <c r="U39" s="234"/>
      <c r="V39" s="234"/>
      <c r="W39" s="234"/>
      <c r="X39" s="234"/>
      <c r="Y39" s="234"/>
      <c r="Z39" s="234"/>
      <c r="AA39" s="3">
        <v>1200000000</v>
      </c>
      <c r="AB39" s="126" t="s">
        <v>1450</v>
      </c>
      <c r="AC39" s="234"/>
    </row>
    <row r="40" spans="1:29" ht="45">
      <c r="A40" s="236"/>
      <c r="B40" s="178"/>
      <c r="C40" s="239"/>
      <c r="D40" s="239"/>
      <c r="E40" s="239"/>
      <c r="F40" s="239"/>
      <c r="G40" s="242"/>
      <c r="H40" s="242"/>
      <c r="I40" s="135" t="s">
        <v>298</v>
      </c>
      <c r="J40" s="177"/>
      <c r="K40" s="133"/>
      <c r="L40" s="177"/>
      <c r="M40" s="177"/>
      <c r="N40" s="177"/>
      <c r="O40" s="34" t="s">
        <v>927</v>
      </c>
      <c r="P40" s="411" t="s">
        <v>1567</v>
      </c>
      <c r="Q40" s="411"/>
      <c r="R40" s="411"/>
      <c r="S40" s="3">
        <v>120000000</v>
      </c>
      <c r="T40" s="411"/>
      <c r="U40" s="411"/>
      <c r="V40" s="411"/>
      <c r="W40" s="411"/>
      <c r="X40" s="411"/>
      <c r="Y40" s="411"/>
      <c r="Z40" s="411"/>
      <c r="AA40" s="3">
        <v>120000000</v>
      </c>
      <c r="AB40" s="126" t="s">
        <v>1450</v>
      </c>
      <c r="AC40" s="234"/>
    </row>
    <row r="41" spans="1:29" ht="56.25">
      <c r="A41" s="237"/>
      <c r="B41" s="180"/>
      <c r="C41" s="240"/>
      <c r="D41" s="240"/>
      <c r="E41" s="240"/>
      <c r="F41" s="240"/>
      <c r="G41" s="243"/>
      <c r="H41" s="243"/>
      <c r="I41" s="135" t="s">
        <v>299</v>
      </c>
      <c r="J41" s="179"/>
      <c r="K41" s="317"/>
      <c r="L41" s="179"/>
      <c r="M41" s="179"/>
      <c r="N41" s="179"/>
      <c r="O41" s="135" t="s">
        <v>299</v>
      </c>
      <c r="P41" s="234" t="s">
        <v>1568</v>
      </c>
      <c r="Q41" s="234"/>
      <c r="R41" s="234"/>
      <c r="S41" s="3">
        <v>100000000</v>
      </c>
      <c r="T41" s="234"/>
      <c r="U41" s="234"/>
      <c r="V41" s="234"/>
      <c r="W41" s="234"/>
      <c r="X41" s="234"/>
      <c r="Y41" s="234"/>
      <c r="Z41" s="234"/>
      <c r="AA41" s="3">
        <v>100000000</v>
      </c>
      <c r="AB41" s="126" t="s">
        <v>1450</v>
      </c>
      <c r="AC41" s="234"/>
    </row>
    <row r="42" spans="1:29" ht="22.5">
      <c r="A42" s="222" t="s">
        <v>10</v>
      </c>
      <c r="B42" s="407"/>
      <c r="C42" s="84"/>
      <c r="D42" s="84"/>
      <c r="E42" s="84"/>
      <c r="F42" s="84"/>
      <c r="G42" s="84"/>
      <c r="H42" s="84"/>
      <c r="I42" s="84"/>
      <c r="J42" s="113"/>
      <c r="K42" s="113"/>
      <c r="L42" s="113"/>
      <c r="M42" s="117"/>
      <c r="N42" s="118"/>
      <c r="O42" s="115"/>
      <c r="P42" s="115"/>
      <c r="Q42" s="115"/>
      <c r="R42" s="115"/>
      <c r="S42" s="115"/>
      <c r="T42" s="115"/>
      <c r="U42" s="115"/>
      <c r="V42" s="115"/>
      <c r="W42" s="115"/>
      <c r="X42" s="115"/>
      <c r="Y42" s="115"/>
      <c r="Z42" s="115"/>
      <c r="AA42" s="128">
        <f>SUM(AA15:AA41)</f>
        <v>6232774548.87</v>
      </c>
      <c r="AB42" s="114"/>
      <c r="AC42" s="114"/>
    </row>
    <row r="43" spans="1:29" ht="56.25">
      <c r="A43" s="241" t="s">
        <v>179</v>
      </c>
      <c r="B43" s="241">
        <v>2</v>
      </c>
      <c r="C43" s="241"/>
      <c r="D43" s="241"/>
      <c r="E43" s="241" t="s">
        <v>111</v>
      </c>
      <c r="F43" s="241" t="s">
        <v>1466</v>
      </c>
      <c r="G43" s="234" t="s">
        <v>116</v>
      </c>
      <c r="H43" s="234" t="s">
        <v>1496</v>
      </c>
      <c r="I43" s="135" t="s">
        <v>300</v>
      </c>
      <c r="J43" s="34" t="s">
        <v>301</v>
      </c>
      <c r="K43" s="484">
        <f>+'[1]CONSOLIDADO'!$AK$350</f>
        <v>0.0036</v>
      </c>
      <c r="L43" s="34" t="s">
        <v>1309</v>
      </c>
      <c r="M43" s="34">
        <v>0</v>
      </c>
      <c r="N43" s="34">
        <v>1</v>
      </c>
      <c r="O43" s="234" t="s">
        <v>907</v>
      </c>
      <c r="P43" s="234" t="s">
        <v>1569</v>
      </c>
      <c r="Q43" s="234"/>
      <c r="R43" s="234"/>
      <c r="S43" s="3">
        <v>100000000</v>
      </c>
      <c r="T43" s="234"/>
      <c r="U43" s="234"/>
      <c r="V43" s="234"/>
      <c r="W43" s="234"/>
      <c r="X43" s="234"/>
      <c r="Y43" s="234"/>
      <c r="Z43" s="234"/>
      <c r="AA43" s="3">
        <v>100000000</v>
      </c>
      <c r="AB43" s="126" t="s">
        <v>1450</v>
      </c>
      <c r="AC43" s="234"/>
    </row>
    <row r="44" spans="1:29" ht="56.25">
      <c r="A44" s="242"/>
      <c r="B44" s="242"/>
      <c r="C44" s="242"/>
      <c r="D44" s="242"/>
      <c r="E44" s="242"/>
      <c r="F44" s="242"/>
      <c r="G44" s="241" t="s">
        <v>119</v>
      </c>
      <c r="H44" s="241" t="s">
        <v>1497</v>
      </c>
      <c r="I44" s="135" t="s">
        <v>302</v>
      </c>
      <c r="J44" s="34" t="s">
        <v>303</v>
      </c>
      <c r="K44" s="34">
        <f>+'[1]CONSOLIDADO'!$AK$392</f>
        <v>0.012</v>
      </c>
      <c r="L44" s="34" t="s">
        <v>1337</v>
      </c>
      <c r="M44" s="34">
        <v>0</v>
      </c>
      <c r="N44" s="34">
        <v>0</v>
      </c>
      <c r="O44" s="135" t="s">
        <v>302</v>
      </c>
      <c r="P44" s="234" t="s">
        <v>1570</v>
      </c>
      <c r="Q44" s="234"/>
      <c r="R44" s="234"/>
      <c r="S44" s="3">
        <v>300000000</v>
      </c>
      <c r="T44" s="234"/>
      <c r="U44" s="234"/>
      <c r="V44" s="234"/>
      <c r="W44" s="234"/>
      <c r="X44" s="234"/>
      <c r="Y44" s="234"/>
      <c r="Z44" s="234"/>
      <c r="AA44" s="3">
        <v>300000000</v>
      </c>
      <c r="AB44" s="126" t="s">
        <v>1450</v>
      </c>
      <c r="AC44" s="234"/>
    </row>
    <row r="45" spans="1:29" ht="67.5">
      <c r="A45" s="242"/>
      <c r="B45" s="242"/>
      <c r="C45" s="242"/>
      <c r="D45" s="242"/>
      <c r="E45" s="242"/>
      <c r="F45" s="242"/>
      <c r="G45" s="243"/>
      <c r="H45" s="243"/>
      <c r="I45" s="135" t="s">
        <v>304</v>
      </c>
      <c r="J45" s="34" t="s">
        <v>304</v>
      </c>
      <c r="K45" s="485">
        <f>+'[1]CONSOLIDADO'!$AK$394</f>
        <v>0.0024000000000000002</v>
      </c>
      <c r="L45" s="34" t="s">
        <v>1338</v>
      </c>
      <c r="M45" s="34">
        <v>2</v>
      </c>
      <c r="N45" s="34">
        <v>0</v>
      </c>
      <c r="O45" s="135" t="s">
        <v>304</v>
      </c>
      <c r="P45" s="234" t="s">
        <v>1571</v>
      </c>
      <c r="Q45" s="234"/>
      <c r="R45" s="234"/>
      <c r="S45" s="3">
        <v>300000000</v>
      </c>
      <c r="T45" s="234"/>
      <c r="U45" s="234"/>
      <c r="V45" s="234"/>
      <c r="W45" s="234"/>
      <c r="X45" s="234"/>
      <c r="Y45" s="234"/>
      <c r="Z45" s="234"/>
      <c r="AA45" s="3">
        <v>300000000</v>
      </c>
      <c r="AB45" s="126" t="s">
        <v>1450</v>
      </c>
      <c r="AC45" s="234"/>
    </row>
    <row r="46" spans="1:29" ht="56.25">
      <c r="A46" s="243"/>
      <c r="B46" s="243"/>
      <c r="C46" s="243"/>
      <c r="D46" s="243"/>
      <c r="E46" s="243"/>
      <c r="F46" s="243"/>
      <c r="G46" s="34" t="s">
        <v>305</v>
      </c>
      <c r="H46" s="34" t="s">
        <v>1498</v>
      </c>
      <c r="I46" s="135" t="s">
        <v>306</v>
      </c>
      <c r="J46" s="34" t="s">
        <v>307</v>
      </c>
      <c r="K46" s="485">
        <f>+'[1]CONSOLIDADO'!$AK$408</f>
        <v>0.004</v>
      </c>
      <c r="L46" s="34" t="s">
        <v>1339</v>
      </c>
      <c r="M46" s="34">
        <v>0</v>
      </c>
      <c r="N46" s="34">
        <v>0</v>
      </c>
      <c r="O46" s="135" t="s">
        <v>306</v>
      </c>
      <c r="P46" s="234" t="s">
        <v>1572</v>
      </c>
      <c r="Q46" s="234"/>
      <c r="R46" s="234"/>
      <c r="S46" s="234"/>
      <c r="T46" s="234"/>
      <c r="U46" s="301">
        <v>50000000</v>
      </c>
      <c r="V46" s="234"/>
      <c r="W46" s="234"/>
      <c r="X46" s="234"/>
      <c r="Y46" s="234"/>
      <c r="Z46" s="234"/>
      <c r="AA46" s="3">
        <v>50000000</v>
      </c>
      <c r="AB46" s="126" t="s">
        <v>1450</v>
      </c>
      <c r="AC46" s="234"/>
    </row>
    <row r="47" spans="1:29" ht="22.5">
      <c r="A47" s="222" t="s">
        <v>10</v>
      </c>
      <c r="B47" s="407"/>
      <c r="C47" s="84"/>
      <c r="D47" s="84"/>
      <c r="E47" s="84"/>
      <c r="F47" s="84"/>
      <c r="G47" s="84"/>
      <c r="H47" s="84"/>
      <c r="I47" s="84"/>
      <c r="J47" s="113"/>
      <c r="K47" s="113"/>
      <c r="L47" s="113"/>
      <c r="M47" s="117"/>
      <c r="N47" s="118"/>
      <c r="O47" s="115"/>
      <c r="P47" s="115"/>
      <c r="Q47" s="115"/>
      <c r="R47" s="115"/>
      <c r="S47" s="115"/>
      <c r="T47" s="115"/>
      <c r="U47" s="115"/>
      <c r="V47" s="115"/>
      <c r="W47" s="115"/>
      <c r="X47" s="115"/>
      <c r="Y47" s="115"/>
      <c r="Z47" s="115"/>
      <c r="AA47" s="128">
        <f>SUM(AA43:AA46)</f>
        <v>750000000</v>
      </c>
      <c r="AB47" s="84"/>
      <c r="AC47" s="84"/>
    </row>
    <row r="48" spans="1:29" ht="101.25">
      <c r="A48" s="34"/>
      <c r="B48" s="34"/>
      <c r="C48" s="34" t="s">
        <v>900</v>
      </c>
      <c r="D48" s="34"/>
      <c r="E48" s="34" t="s">
        <v>899</v>
      </c>
      <c r="F48" s="34"/>
      <c r="G48" s="34" t="s">
        <v>901</v>
      </c>
      <c r="H48" s="34"/>
      <c r="I48" s="411" t="s">
        <v>902</v>
      </c>
      <c r="J48" s="34" t="s">
        <v>45</v>
      </c>
      <c r="K48" s="34"/>
      <c r="L48" s="234"/>
      <c r="M48" s="234"/>
      <c r="N48" s="234"/>
      <c r="O48" s="411" t="s">
        <v>902</v>
      </c>
      <c r="P48" s="34" t="s">
        <v>1573</v>
      </c>
      <c r="Q48" s="234"/>
      <c r="R48" s="234"/>
      <c r="S48" s="3">
        <v>132400000</v>
      </c>
      <c r="T48" s="234"/>
      <c r="U48" s="234"/>
      <c r="V48" s="234"/>
      <c r="W48" s="234"/>
      <c r="X48" s="234"/>
      <c r="Y48" s="234"/>
      <c r="Z48" s="234"/>
      <c r="AA48" s="3">
        <v>132400000</v>
      </c>
      <c r="AB48" s="126" t="s">
        <v>1450</v>
      </c>
      <c r="AC48" s="234"/>
    </row>
    <row r="49" spans="1:29" ht="22.5">
      <c r="A49" s="222" t="s">
        <v>10</v>
      </c>
      <c r="B49" s="407"/>
      <c r="C49" s="84"/>
      <c r="D49" s="84"/>
      <c r="E49" s="84"/>
      <c r="F49" s="84"/>
      <c r="G49" s="84"/>
      <c r="H49" s="84"/>
      <c r="I49" s="84"/>
      <c r="J49" s="113"/>
      <c r="K49" s="113"/>
      <c r="L49" s="113"/>
      <c r="M49" s="117"/>
      <c r="N49" s="118"/>
      <c r="O49" s="115"/>
      <c r="P49" s="115"/>
      <c r="Q49" s="115"/>
      <c r="R49" s="115"/>
      <c r="S49" s="115"/>
      <c r="T49" s="115"/>
      <c r="U49" s="115"/>
      <c r="V49" s="115"/>
      <c r="W49" s="115"/>
      <c r="X49" s="115"/>
      <c r="Y49" s="115"/>
      <c r="Z49" s="115"/>
      <c r="AA49" s="128">
        <f>SUM(AA48)</f>
        <v>132400000</v>
      </c>
      <c r="AB49" s="84"/>
      <c r="AC49" s="84"/>
    </row>
    <row r="50" spans="1:29" ht="11.25">
      <c r="A50" s="244" t="s">
        <v>178</v>
      </c>
      <c r="B50" s="244"/>
      <c r="C50" s="245"/>
      <c r="D50" s="245"/>
      <c r="E50" s="245"/>
      <c r="F50" s="245"/>
      <c r="G50" s="245"/>
      <c r="H50" s="245"/>
      <c r="I50" s="246"/>
      <c r="J50" s="246"/>
      <c r="K50" s="246"/>
      <c r="L50" s="246"/>
      <c r="M50" s="246"/>
      <c r="N50" s="246"/>
      <c r="O50" s="245"/>
      <c r="P50" s="245"/>
      <c r="Q50" s="245"/>
      <c r="R50" s="245"/>
      <c r="S50" s="245"/>
      <c r="T50" s="245"/>
      <c r="U50" s="245"/>
      <c r="V50" s="245"/>
      <c r="W50" s="245"/>
      <c r="X50" s="245"/>
      <c r="Y50" s="245"/>
      <c r="Z50" s="245"/>
      <c r="AA50" s="247">
        <f>+AA49+AA47+AA42</f>
        <v>7115174548.87</v>
      </c>
      <c r="AB50" s="245"/>
      <c r="AC50" s="245"/>
    </row>
  </sheetData>
  <sheetProtection/>
  <mergeCells count="25">
    <mergeCell ref="Q13:Q14"/>
    <mergeCell ref="R13:Z13"/>
    <mergeCell ref="P13:P14"/>
    <mergeCell ref="J13:J14"/>
    <mergeCell ref="L13:N13"/>
    <mergeCell ref="AC13:AC14"/>
    <mergeCell ref="C10:E10"/>
    <mergeCell ref="A13:A14"/>
    <mergeCell ref="C13:C14"/>
    <mergeCell ref="E13:E14"/>
    <mergeCell ref="G13:G14"/>
    <mergeCell ref="I13:I14"/>
    <mergeCell ref="B13:B14"/>
    <mergeCell ref="D13:D14"/>
    <mergeCell ref="F13:F14"/>
    <mergeCell ref="A1:AB1"/>
    <mergeCell ref="A2:AB2"/>
    <mergeCell ref="A3:AB3"/>
    <mergeCell ref="A4:AB4"/>
    <mergeCell ref="A5:AB5"/>
    <mergeCell ref="K13:K14"/>
    <mergeCell ref="AB13:AB14"/>
    <mergeCell ref="O13:O14"/>
    <mergeCell ref="AA13:AA14"/>
    <mergeCell ref="H13:H14"/>
  </mergeCells>
  <dataValidations count="1">
    <dataValidation allowBlank="1" showErrorMessage="1" promptTitle="Dimensión" prompt="Seleccione la dimensión al que pertenece el proyecto de inversión" error="El usuario solamente puede seleccionar una de las dimensiones definidas" sqref="L15:L19 K20"/>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Gobernación de Arauca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si_mauricio</dc:creator>
  <cp:keywords/>
  <dc:description/>
  <cp:lastModifiedBy>Mayra Leguizamon</cp:lastModifiedBy>
  <cp:lastPrinted>2011-03-28T12:57:11Z</cp:lastPrinted>
  <dcterms:created xsi:type="dcterms:W3CDTF">2004-09-27T14:54:18Z</dcterms:created>
  <dcterms:modified xsi:type="dcterms:W3CDTF">2014-05-30T20:07:36Z</dcterms:modified>
  <cp:category/>
  <cp:version/>
  <cp:contentType/>
  <cp:contentStatus/>
</cp:coreProperties>
</file>