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7.xml" ContentType="application/vnd.openxmlformats-officedocument.spreadsheetml.comments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BAJO\RETORNO 2022\WEB\Planeacion\"/>
    </mc:Choice>
  </mc:AlternateContent>
  <xr:revisionPtr revIDLastSave="0" documentId="8_{54E79DA3-3487-4FC6-ABA7-134BA9899814}" xr6:coauthVersionLast="47" xr6:coauthVersionMax="47" xr10:uidLastSave="{00000000-0000-0000-0000-000000000000}"/>
  <bookViews>
    <workbookView xWindow="195" yWindow="30" windowWidth="13710" windowHeight="15480" xr2:uid="{00000000-000D-0000-FFFF-FFFF00000000}"/>
  </bookViews>
  <sheets>
    <sheet name="JUSTICIA Y SEGURIDAD" sheetId="2" r:id="rId1"/>
    <sheet name=" VULNERABLES GENERAL" sheetId="3" r:id="rId2"/>
    <sheet name="FORTALECIMIENTO INSTITUCIONAL" sheetId="4" r:id="rId3"/>
    <sheet name="EQUIPAMIENTO" sheetId="5" r:id="rId4"/>
    <sheet name="EDUCACIÓN" sheetId="8" r:id="rId5"/>
    <sheet name="ATENCIÓN DE DESASTRES" sheetId="7" r:id="rId6"/>
    <sheet name="DESARROLLO COMUNITARIO" sheetId="6" r:id="rId7"/>
    <sheet name="CULTURA" sheetId="9" r:id="rId8"/>
    <sheet name="DEPORTES" sheetId="10" r:id="rId9"/>
    <sheet name="SALUD" sheetId="11" r:id="rId10"/>
    <sheet name="VULNERABLES PROG SOCIALES" sheetId="19" r:id="rId11"/>
    <sheet name="AMBIENTE" sheetId="12" r:id="rId12"/>
    <sheet name="OTROS SERVICIOS" sheetId="13" r:id="rId13"/>
    <sheet name="AGRICULTURA " sheetId="14" r:id="rId14"/>
    <sheet name="TRANSPORTE" sheetId="15" r:id="rId15"/>
    <sheet name="VIVIENDA" sheetId="16" r:id="rId16"/>
    <sheet name="APSB" sheetId="18" r:id="rId17"/>
    <sheet name="TECNOLOGIAS DE LA INFORMACION" sheetId="20" r:id="rId18"/>
  </sheets>
  <definedNames>
    <definedName name="_xlnm._FilterDatabase" localSheetId="3" hidden="1">EQUIPAMIENTO!$A$14:$AB$21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0" l="1"/>
  <c r="O17" i="20" s="1"/>
  <c r="V17" i="20" s="1"/>
  <c r="V30" i="18"/>
  <c r="U30" i="18"/>
  <c r="T30" i="18"/>
  <c r="S30" i="18"/>
  <c r="R30" i="18"/>
  <c r="Q30" i="18"/>
  <c r="P29" i="18"/>
  <c r="P30" i="18" s="1"/>
  <c r="O28" i="18"/>
  <c r="O30" i="18" s="1"/>
  <c r="O31" i="18" s="1"/>
  <c r="W27" i="18"/>
  <c r="W26" i="18"/>
  <c r="W25" i="18"/>
  <c r="W24" i="18"/>
  <c r="W23" i="18"/>
  <c r="W22" i="18"/>
  <c r="W21" i="18"/>
  <c r="W20" i="18"/>
  <c r="W19" i="18"/>
  <c r="W18" i="18"/>
  <c r="W17" i="18"/>
  <c r="W16" i="18"/>
  <c r="W15" i="18"/>
  <c r="W14" i="18"/>
  <c r="W13" i="18"/>
  <c r="W12" i="18"/>
  <c r="O12" i="16"/>
  <c r="V12" i="16" s="1"/>
  <c r="V11" i="16"/>
  <c r="V13" i="16" s="1"/>
  <c r="T19" i="15"/>
  <c r="S19" i="15"/>
  <c r="Q19" i="15"/>
  <c r="P19" i="15"/>
  <c r="N19" i="15"/>
  <c r="M19" i="15"/>
  <c r="L19" i="15"/>
  <c r="K19" i="15"/>
  <c r="J19" i="15"/>
  <c r="V18" i="15"/>
  <c r="R17" i="15"/>
  <c r="R19" i="15" s="1"/>
  <c r="V16" i="15"/>
  <c r="V15" i="15"/>
  <c r="U14" i="15"/>
  <c r="U19" i="15" s="1"/>
  <c r="O13" i="15"/>
  <c r="V13" i="15" s="1"/>
  <c r="V12" i="15"/>
  <c r="V11" i="15"/>
  <c r="T21" i="14"/>
  <c r="S21" i="14"/>
  <c r="R21" i="14"/>
  <c r="Q21" i="14"/>
  <c r="P21" i="14"/>
  <c r="N21" i="14"/>
  <c r="M21" i="14"/>
  <c r="L21" i="14"/>
  <c r="K21" i="14"/>
  <c r="J21" i="14"/>
  <c r="V20" i="14"/>
  <c r="V19" i="14"/>
  <c r="V18" i="14"/>
  <c r="V17" i="14"/>
  <c r="V16" i="14"/>
  <c r="V15" i="14"/>
  <c r="V14" i="14"/>
  <c r="O13" i="14"/>
  <c r="V13" i="14" s="1"/>
  <c r="T15" i="13"/>
  <c r="S15" i="13"/>
  <c r="R15" i="13"/>
  <c r="Q15" i="13"/>
  <c r="P15" i="13"/>
  <c r="O15" i="13"/>
  <c r="N15" i="13"/>
  <c r="M15" i="13"/>
  <c r="L15" i="13"/>
  <c r="K15" i="13"/>
  <c r="V14" i="13"/>
  <c r="V13" i="13"/>
  <c r="V12" i="13"/>
  <c r="U23" i="12"/>
  <c r="T23" i="12"/>
  <c r="S23" i="12"/>
  <c r="R23" i="12"/>
  <c r="Q23" i="12"/>
  <c r="P23" i="12"/>
  <c r="O23" i="12"/>
  <c r="V22" i="12"/>
  <c r="V21" i="12"/>
  <c r="V20" i="12"/>
  <c r="V19" i="12"/>
  <c r="V18" i="12"/>
  <c r="V17" i="12"/>
  <c r="V16" i="12"/>
  <c r="V15" i="12"/>
  <c r="V14" i="12"/>
  <c r="V13" i="12"/>
  <c r="V12" i="12"/>
  <c r="V18" i="20" l="1"/>
  <c r="V19" i="20" s="1"/>
  <c r="W28" i="18"/>
  <c r="W29" i="18"/>
  <c r="W30" i="18" s="1"/>
  <c r="V21" i="14"/>
  <c r="O19" i="15"/>
  <c r="V17" i="15"/>
  <c r="V14" i="15"/>
  <c r="V19" i="15" s="1"/>
  <c r="O21" i="14"/>
  <c r="V15" i="13"/>
  <c r="V23" i="12"/>
  <c r="T52" i="19" l="1"/>
  <c r="S52" i="19"/>
  <c r="R52" i="19"/>
  <c r="Q52" i="19"/>
  <c r="P52" i="19"/>
  <c r="N52" i="19"/>
  <c r="M52" i="19"/>
  <c r="L52" i="19"/>
  <c r="K52" i="19"/>
  <c r="K54" i="19" s="1"/>
  <c r="V51" i="19"/>
  <c r="V47" i="19"/>
  <c r="V46" i="19"/>
  <c r="K44" i="19"/>
  <c r="V44" i="19" s="1"/>
  <c r="U42" i="19"/>
  <c r="U52" i="19" s="1"/>
  <c r="K41" i="19"/>
  <c r="V38" i="19"/>
  <c r="V37" i="19"/>
  <c r="O35" i="19"/>
  <c r="V35" i="19" s="1"/>
  <c r="V34" i="19"/>
  <c r="V33" i="19"/>
  <c r="V32" i="19"/>
  <c r="V31" i="19"/>
  <c r="V30" i="19"/>
  <c r="O29" i="19"/>
  <c r="O52" i="19" s="1"/>
  <c r="V24" i="19"/>
  <c r="S26" i="9"/>
  <c r="M26" i="9"/>
  <c r="Y25" i="9"/>
  <c r="T25" i="9"/>
  <c r="T24" i="9"/>
  <c r="T20" i="9"/>
  <c r="T19" i="9"/>
  <c r="T17" i="9"/>
  <c r="T16" i="9"/>
  <c r="T15" i="9"/>
  <c r="T14" i="9"/>
  <c r="T13" i="9"/>
  <c r="T12" i="9"/>
  <c r="T26" i="9" s="1"/>
  <c r="V52" i="19" l="1"/>
  <c r="V21" i="11"/>
  <c r="V20" i="11"/>
  <c r="V19" i="11"/>
  <c r="V18" i="11"/>
  <c r="V17" i="11"/>
  <c r="V16" i="11"/>
  <c r="V15" i="11"/>
  <c r="V14" i="11"/>
  <c r="V13" i="11"/>
  <c r="V22" i="11" s="1"/>
  <c r="V21" i="10" l="1"/>
  <c r="U21" i="10"/>
  <c r="T21" i="10"/>
  <c r="V19" i="10"/>
  <c r="V18" i="10"/>
  <c r="V17" i="10"/>
  <c r="V16" i="10"/>
  <c r="V11" i="10"/>
  <c r="O11" i="10"/>
  <c r="O21" i="10" s="1"/>
  <c r="Y15" i="7"/>
  <c r="W19" i="8"/>
  <c r="W13" i="8"/>
  <c r="V19" i="5"/>
  <c r="V18" i="5"/>
  <c r="U24" i="4"/>
  <c r="Q29" i="4"/>
  <c r="U25" i="4"/>
  <c r="U26" i="4"/>
  <c r="U18" i="4"/>
  <c r="U16" i="4"/>
  <c r="V35" i="3" l="1"/>
  <c r="V33" i="3"/>
  <c r="V28" i="3"/>
  <c r="V27" i="3"/>
  <c r="V23" i="2"/>
  <c r="V22" i="2"/>
  <c r="V20" i="2"/>
  <c r="M28" i="8" l="1"/>
  <c r="W27" i="8"/>
  <c r="W26" i="8"/>
  <c r="W25" i="8"/>
  <c r="W24" i="8"/>
  <c r="W23" i="8"/>
  <c r="W22" i="8"/>
  <c r="W20" i="8"/>
  <c r="W18" i="8"/>
  <c r="W21" i="8"/>
  <c r="W17" i="8"/>
  <c r="W16" i="8"/>
  <c r="W15" i="8"/>
  <c r="W12" i="8"/>
  <c r="W28" i="8" l="1"/>
  <c r="AC18" i="7"/>
  <c r="AB18" i="7"/>
  <c r="AA18" i="7"/>
  <c r="Z18" i="7"/>
  <c r="T18" i="7"/>
  <c r="S18" i="7"/>
  <c r="R18" i="7"/>
  <c r="Q18" i="7"/>
  <c r="P18" i="7"/>
  <c r="O18" i="7"/>
  <c r="N18" i="7"/>
  <c r="Y17" i="7"/>
  <c r="Y16" i="7"/>
  <c r="Y14" i="7"/>
  <c r="Y13" i="7"/>
  <c r="Y12" i="7"/>
  <c r="Y11" i="7"/>
  <c r="Y18" i="7" l="1"/>
  <c r="U20" i="6"/>
  <c r="T20" i="6"/>
  <c r="S20" i="6"/>
  <c r="R20" i="6"/>
  <c r="Q20" i="6"/>
  <c r="P20" i="6"/>
  <c r="O20" i="6"/>
  <c r="N20" i="6"/>
  <c r="M20" i="6"/>
  <c r="L20" i="6"/>
  <c r="K20" i="6"/>
  <c r="V19" i="6"/>
  <c r="V18" i="6"/>
  <c r="V17" i="6"/>
  <c r="V16" i="6"/>
  <c r="V15" i="6"/>
  <c r="V20" i="6" l="1"/>
  <c r="U21" i="5"/>
  <c r="T21" i="5"/>
  <c r="S21" i="5"/>
  <c r="R21" i="5"/>
  <c r="Q21" i="5"/>
  <c r="P21" i="5"/>
  <c r="N21" i="5"/>
  <c r="M21" i="5"/>
  <c r="L21" i="5"/>
  <c r="K21" i="5"/>
  <c r="V20" i="5"/>
  <c r="V17" i="5"/>
  <c r="O21" i="5" l="1"/>
  <c r="V21" i="5"/>
  <c r="T29" i="4"/>
  <c r="S29" i="4"/>
  <c r="R29" i="4"/>
  <c r="P29" i="4"/>
  <c r="O29" i="4"/>
  <c r="N29" i="4"/>
  <c r="M29" i="4"/>
  <c r="L29" i="4"/>
  <c r="K29" i="4"/>
  <c r="J29" i="4"/>
  <c r="U28" i="4"/>
  <c r="U27" i="4"/>
  <c r="U23" i="4"/>
  <c r="U22" i="4"/>
  <c r="U21" i="4"/>
  <c r="U17" i="4"/>
  <c r="U15" i="4"/>
  <c r="U14" i="4"/>
  <c r="U13" i="4"/>
  <c r="U12" i="4"/>
  <c r="U11" i="4"/>
  <c r="U29" i="4" l="1"/>
  <c r="U38" i="3"/>
  <c r="T38" i="3"/>
  <c r="S38" i="3"/>
  <c r="R38" i="3"/>
  <c r="Q38" i="3"/>
  <c r="P38" i="3"/>
  <c r="O38" i="3"/>
  <c r="N38" i="3"/>
  <c r="M38" i="3"/>
  <c r="L38" i="3"/>
  <c r="K38" i="3"/>
  <c r="V37" i="3"/>
  <c r="V36" i="3"/>
  <c r="V34" i="3"/>
  <c r="V32" i="3"/>
  <c r="V31" i="3"/>
  <c r="V30" i="3"/>
  <c r="V29" i="3"/>
  <c r="V26" i="3"/>
  <c r="V25" i="3"/>
  <c r="V23" i="3"/>
  <c r="V22" i="3"/>
  <c r="V21" i="3"/>
  <c r="V20" i="3"/>
  <c r="V19" i="3"/>
  <c r="V38" i="3" l="1"/>
  <c r="U27" i="2"/>
  <c r="T27" i="2"/>
  <c r="S27" i="2"/>
  <c r="R27" i="2"/>
  <c r="Q27" i="2"/>
  <c r="P27" i="2"/>
  <c r="O27" i="2"/>
  <c r="N27" i="2"/>
  <c r="M27" i="2"/>
  <c r="L27" i="2"/>
  <c r="K27" i="2"/>
  <c r="V26" i="2"/>
  <c r="V19" i="2"/>
  <c r="V18" i="2"/>
  <c r="V15" i="2"/>
  <c r="V14" i="2"/>
  <c r="V17" i="2"/>
  <c r="V16" i="2"/>
  <c r="V12" i="2"/>
  <c r="V2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 10</author>
  </authors>
  <commentList>
    <comment ref="H16" authorId="0" shapeId="0" xr:uid="{20654FEC-96EE-44CE-A863-54AA0CE4D993}">
      <text>
        <r>
          <rPr>
            <sz val="9"/>
            <color indexed="81"/>
            <rFont val="Tahoma"/>
            <family val="2"/>
          </rPr>
          <t>Apoyo al Cuerpo de Bomberos de El Retorno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Win 10</author>
    <author>MILET</author>
    <author>USUARIO</author>
  </authors>
  <commentList>
    <comment ref="R12" authorId="0" shapeId="0" xr:uid="{37C7CBD8-8B6E-4028-86D6-4CEE27DEA236}">
      <text>
        <r>
          <rPr>
            <b/>
            <sz val="9"/>
            <color indexed="81"/>
            <rFont val="Tahoma"/>
            <family val="2"/>
          </rPr>
          <t xml:space="preserve">TRANSFERENCIA DEPARTAMENTAL
</t>
        </r>
      </text>
    </comment>
    <comment ref="S12" authorId="1" shapeId="0" xr:uid="{3F14B160-5EBC-46C6-B3E8-94594D39FC5E}">
      <text>
        <r>
          <rPr>
            <sz val="9"/>
            <color indexed="81"/>
            <rFont val="Tahoma"/>
            <family val="2"/>
          </rPr>
          <t>Estampilla Cultura</t>
        </r>
      </text>
    </comment>
    <comment ref="T12" authorId="1" shapeId="0" xr:uid="{5BA23735-7AB5-40DD-AC62-A53B9D5B31FA}">
      <text>
        <r>
          <rPr>
            <sz val="9"/>
            <color indexed="81"/>
            <rFont val="Tahoma"/>
            <family val="2"/>
          </rPr>
          <t>Estampilla Cultura</t>
        </r>
      </text>
    </comment>
    <comment ref="M13" authorId="0" shapeId="0" xr:uid="{03AFAA89-A95E-4688-891F-5FA64168A110}">
      <text>
        <r>
          <rPr>
            <b/>
            <sz val="9"/>
            <color indexed="81"/>
            <rFont val="Tahoma"/>
            <family val="2"/>
          </rPr>
          <t xml:space="preserve">SGP CULTURA
SGP PROPOSITO GENERAL </t>
        </r>
      </text>
    </comment>
    <comment ref="R13" authorId="0" shapeId="0" xr:uid="{5D865ADA-CB14-4F97-95BF-5F4FA32CF291}">
      <text>
        <r>
          <rPr>
            <b/>
            <sz val="9"/>
            <color indexed="81"/>
            <rFont val="Tahoma"/>
            <family val="2"/>
          </rPr>
          <t xml:space="preserve">TRANSFETENCIA DEPARTAMENTAL
</t>
        </r>
      </text>
    </comment>
    <comment ref="S13" authorId="1" shapeId="0" xr:uid="{DF4157B0-C7FB-4C04-8560-67EB999D9D43}">
      <text>
        <r>
          <rPr>
            <sz val="9"/>
            <color indexed="81"/>
            <rFont val="Tahoma"/>
            <family val="2"/>
          </rPr>
          <t xml:space="preserve">RF ESTAMPILLA CULTURA
</t>
        </r>
      </text>
    </comment>
    <comment ref="T13" authorId="1" shapeId="0" xr:uid="{BA151C80-87E7-467B-B2E5-C8A9C8E8CC33}">
      <text>
        <r>
          <rPr>
            <sz val="9"/>
            <color indexed="81"/>
            <rFont val="Tahoma"/>
            <family val="2"/>
          </rPr>
          <t>Estampilla Cultura</t>
        </r>
      </text>
    </comment>
    <comment ref="M14" authorId="2" shapeId="0" xr:uid="{698C3582-55FB-442A-AC2D-BAD2C08DA9F1}">
      <text>
        <r>
          <rPr>
            <b/>
            <sz val="9"/>
            <color indexed="81"/>
            <rFont val="Tahoma"/>
            <family val="2"/>
          </rPr>
          <t>SGP CULTURA</t>
        </r>
      </text>
    </comment>
    <comment ref="T14" authorId="1" shapeId="0" xr:uid="{B38DEB68-8EE9-4099-A625-AA851917830C}">
      <text>
        <r>
          <rPr>
            <sz val="9"/>
            <color indexed="81"/>
            <rFont val="Tahoma"/>
            <family val="2"/>
          </rPr>
          <t>Estampilla Cultura</t>
        </r>
      </text>
    </comment>
    <comment ref="M15" authorId="2" shapeId="0" xr:uid="{2D3B16FE-DDA3-4B3A-8BC7-586B7D40216E}">
      <text>
        <r>
          <rPr>
            <b/>
            <sz val="9"/>
            <color indexed="81"/>
            <rFont val="Tahoma"/>
            <family val="2"/>
          </rPr>
          <t>SGP CULTURA</t>
        </r>
      </text>
    </comment>
    <comment ref="T15" authorId="1" shapeId="0" xr:uid="{AA1E6DCB-AB77-4904-AD7C-6D32D176AB94}">
      <text>
        <r>
          <rPr>
            <sz val="9"/>
            <color indexed="81"/>
            <rFont val="Tahoma"/>
            <family val="2"/>
          </rPr>
          <t>Estampilla Cultura</t>
        </r>
      </text>
    </comment>
    <comment ref="T16" authorId="1" shapeId="0" xr:uid="{29D7A400-C830-4CD0-9F70-A57CF16A7425}">
      <text>
        <r>
          <rPr>
            <sz val="9"/>
            <color indexed="81"/>
            <rFont val="Tahoma"/>
            <family val="2"/>
          </rPr>
          <t>Estampilla Cultura</t>
        </r>
      </text>
    </comment>
    <comment ref="M17" authorId="1" shapeId="0" xr:uid="{0213384E-0C3D-493A-9F7F-3E4530E26576}">
      <text>
        <r>
          <rPr>
            <sz val="9"/>
            <color indexed="81"/>
            <rFont val="Tahoma"/>
            <family val="2"/>
          </rPr>
          <t>SGP Cultura</t>
        </r>
      </text>
    </comment>
    <comment ref="R17" authorId="0" shapeId="0" xr:uid="{6F048D1F-8DEE-4505-B357-8240E1F31E22}">
      <text>
        <r>
          <rPr>
            <b/>
            <sz val="9"/>
            <color indexed="81"/>
            <rFont val="Tahoma"/>
            <family val="2"/>
          </rPr>
          <t xml:space="preserve">TRANSFERENCIA DEPARTAMENTAL
</t>
        </r>
      </text>
    </comment>
    <comment ref="S17" authorId="0" shapeId="0" xr:uid="{06ACCF27-677E-4303-BB24-BB99961F6A2F}">
      <text>
        <r>
          <rPr>
            <b/>
            <sz val="9"/>
            <color indexed="81"/>
            <rFont val="Tahoma"/>
            <family val="2"/>
          </rPr>
          <t xml:space="preserve">RF -ESTAMPILLA CULTURA
</t>
        </r>
      </text>
    </comment>
    <comment ref="T17" authorId="1" shapeId="0" xr:uid="{32C322B0-337D-4936-A00B-D5444AD25713}">
      <text>
        <r>
          <rPr>
            <sz val="9"/>
            <color indexed="81"/>
            <rFont val="Tahoma"/>
            <family val="2"/>
          </rPr>
          <t>Estampilla Cultura</t>
        </r>
      </text>
    </comment>
    <comment ref="T18" authorId="1" shapeId="0" xr:uid="{B1AD7F17-4DFA-4295-A127-75A575693596}">
      <text>
        <r>
          <rPr>
            <sz val="9"/>
            <color indexed="81"/>
            <rFont val="Tahoma"/>
            <family val="2"/>
          </rPr>
          <t>Estampilla Cultura</t>
        </r>
      </text>
    </comment>
    <comment ref="S19" authorId="2" shapeId="0" xr:uid="{5AB8C138-1883-4737-B41C-21F1ABC69213}">
      <text>
        <r>
          <rPr>
            <b/>
            <sz val="9"/>
            <color indexed="81"/>
            <rFont val="Tahoma"/>
            <family val="2"/>
          </rPr>
          <t xml:space="preserve">estampilla
</t>
        </r>
      </text>
    </comment>
    <comment ref="T19" authorId="1" shapeId="0" xr:uid="{17842C50-FC0B-4EDC-980C-1BA2AC8782B8}">
      <text>
        <r>
          <rPr>
            <sz val="9"/>
            <color indexed="81"/>
            <rFont val="Tahoma"/>
            <family val="2"/>
          </rPr>
          <t>Estampilla Cultura</t>
        </r>
      </text>
    </comment>
    <comment ref="T20" authorId="1" shapeId="0" xr:uid="{F0A16A8F-A5C9-4443-A3F4-DBBE13258395}">
      <text>
        <r>
          <rPr>
            <sz val="9"/>
            <color indexed="81"/>
            <rFont val="Tahoma"/>
            <family val="2"/>
          </rPr>
          <t>Estampilla Cultura</t>
        </r>
      </text>
    </comment>
    <comment ref="D24" authorId="3" shapeId="0" xr:uid="{E190E0FC-D7D1-4E4D-AF27-7FD9D15EE4F9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replantiar indicador </t>
        </r>
      </text>
    </comment>
    <comment ref="S24" authorId="2" shapeId="0" xr:uid="{7CF135CF-E6F9-4064-9B56-16422DFD0467}">
      <text>
        <r>
          <rPr>
            <b/>
            <sz val="9"/>
            <color indexed="81"/>
            <rFont val="Tahoma"/>
            <family val="2"/>
          </rPr>
          <t xml:space="preserve">estampilla
</t>
        </r>
      </text>
    </comment>
    <comment ref="T24" authorId="1" shapeId="0" xr:uid="{6C0D2523-CAA5-4A7C-9DB9-36973CC03A49}">
      <text>
        <r>
          <rPr>
            <sz val="9"/>
            <color indexed="81"/>
            <rFont val="Tahoma"/>
            <family val="2"/>
          </rPr>
          <t>Estampilla Cultura</t>
        </r>
      </text>
    </comment>
    <comment ref="T25" authorId="1" shapeId="0" xr:uid="{0B7145F2-9DA9-4E2B-90C5-CC96E3F604EF}">
      <text>
        <r>
          <rPr>
            <sz val="9"/>
            <color indexed="81"/>
            <rFont val="Tahoma"/>
            <family val="2"/>
          </rPr>
          <t>Estampilla Cultura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 10</author>
    <author>USUARIO</author>
  </authors>
  <commentList>
    <comment ref="O11" authorId="0" shapeId="0" xr:uid="{ED2A2B01-77B8-4A82-8607-30CF1B9A3467}">
      <text>
        <r>
          <rPr>
            <sz val="9"/>
            <color indexed="81"/>
            <rFont val="Tahoma"/>
            <family val="2"/>
          </rPr>
          <t>SGP Deportes 12487000, EGP PROPOSITO GENERAL 20700000</t>
        </r>
      </text>
    </comment>
    <comment ref="T11" authorId="0" shapeId="0" xr:uid="{F3CB6FF9-8209-4C14-815C-BBE1CC2F11DC}">
      <text>
        <r>
          <rPr>
            <sz val="9"/>
            <color indexed="81"/>
            <rFont val="Tahoma"/>
            <family val="2"/>
          </rPr>
          <t>Impuesto Tabaco 10350
IVA TELEFONIA 1035 TASA DEPORTES 10350</t>
        </r>
      </text>
    </comment>
    <comment ref="U11" authorId="0" shapeId="0" xr:uid="{784936EB-2743-4DB7-9F62-44A6D0E011F5}">
      <text>
        <r>
          <rPr>
            <sz val="9"/>
            <color indexed="81"/>
            <rFont val="Tahoma"/>
            <family val="2"/>
          </rPr>
          <t>tasa deportes</t>
        </r>
      </text>
    </comment>
    <comment ref="O16" authorId="0" shapeId="0" xr:uid="{47FFADC8-F073-4D1B-8B79-1F85A59F65EA}">
      <text>
        <r>
          <rPr>
            <sz val="9"/>
            <color indexed="81"/>
            <rFont val="Tahoma"/>
            <family val="2"/>
          </rPr>
          <t xml:space="preserve">SGP Deportes </t>
        </r>
      </text>
    </comment>
    <comment ref="U16" authorId="0" shapeId="0" xr:uid="{7F12590D-6470-4197-A8B2-25216044E961}">
      <text>
        <r>
          <rPr>
            <sz val="9"/>
            <color indexed="81"/>
            <rFont val="Tahoma"/>
            <family val="2"/>
          </rPr>
          <t>tasa deporte</t>
        </r>
      </text>
    </comment>
    <comment ref="U17" authorId="1" shapeId="0" xr:uid="{5FB55532-355C-4247-92C0-C313A561E111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TASA DEPORTES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 10</author>
    <author>HP</author>
  </authors>
  <commentList>
    <comment ref="N13" authorId="0" shapeId="0" xr:uid="{BC980BF8-8E0B-4487-A8AD-F404FB144877}">
      <text>
        <r>
          <rPr>
            <sz val="9"/>
            <color indexed="81"/>
            <rFont val="Tahoma"/>
            <family val="2"/>
          </rPr>
          <t>Régimen Subsidiado</t>
        </r>
      </text>
    </comment>
    <comment ref="T13" authorId="0" shapeId="0" xr:uid="{9CD09DDF-9BC7-48B9-83D2-E55D43B31EF4}">
      <text>
        <r>
          <rPr>
            <sz val="10"/>
            <color indexed="81"/>
            <rFont val="Arial"/>
            <family val="2"/>
          </rPr>
          <t xml:space="preserve">ADRES + COLJUEGOS+ TRASNFERENCIA DEPARTAMENTAL
</t>
        </r>
      </text>
    </comment>
    <comment ref="N14" authorId="1" shapeId="0" xr:uid="{9449C212-2416-4DD4-A931-FA8E9E388F99}">
      <text>
        <r>
          <rPr>
            <b/>
            <sz val="9"/>
            <color indexed="81"/>
            <rFont val="Tahoma"/>
            <family val="2"/>
          </rPr>
          <t xml:space="preserve">SGP RS VIG ANT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5B1280E9-2F65-4605-B2F1-C1ABAD82E91F}">
      <text>
        <r>
          <rPr>
            <sz val="9"/>
            <color indexed="81"/>
            <rFont val="Tahoma"/>
            <family val="2"/>
          </rPr>
          <t>Actividades de la Unidad de Régimen Subsidiado</t>
        </r>
      </text>
    </comment>
    <comment ref="T16" authorId="0" shapeId="0" xr:uid="{428886F4-7D12-4166-A6D8-D490754BADD6}">
      <text>
        <r>
          <rPr>
            <sz val="9"/>
            <color indexed="81"/>
            <rFont val="Tahoma"/>
            <family val="2"/>
          </rPr>
          <t xml:space="preserve">ADRES
</t>
        </r>
      </text>
    </comment>
    <comment ref="T18" authorId="1" shapeId="0" xr:uid="{7E3287A6-CF17-4CA0-BCB9-78B3A35B4810}">
      <text>
        <r>
          <rPr>
            <b/>
            <sz val="9"/>
            <color indexed="81"/>
            <rFont val="Tahoma"/>
            <family val="2"/>
          </rPr>
          <t xml:space="preserve">TRANSFERENCIA NACIONAL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O28" authorId="0" shapeId="0" xr:uid="{1B0EE0AA-117C-4AB0-BE7D-1C77FEF8925C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9,600.000 para contratar psicologa por 3 meses los otros tres salen por mujer</t>
        </r>
      </text>
    </comment>
    <comment ref="O35" authorId="0" shapeId="0" xr:uid="{CE40C870-20C9-4003-AEA5-E70F54618B4C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4,950,000 contratacion por 3 meses</t>
        </r>
      </text>
    </comment>
    <comment ref="H44" authorId="0" shapeId="0" xr:uid="{55F3C04B-8D85-474A-81C9-E451A7E3C855}">
      <text>
        <r>
          <rPr>
            <b/>
            <sz val="9"/>
            <color indexed="81"/>
            <rFont val="Tahoma"/>
            <family val="2"/>
          </rPr>
          <t xml:space="preserve">USUARIO:
revisar que este proyecto se unio con el de caracterizacion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R15" authorId="0" shapeId="0" xr:uid="{E5D3A869-9E69-420C-A95E-AAFEAE69C71E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PATIOS DE ORDENO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U23" authorId="0" shapeId="0" xr:uid="{8D1F3D9E-66B3-44CF-8A24-ED5E406391B9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CON SITUACION DE FONDOS </t>
        </r>
      </text>
    </comment>
    <comment ref="U24" authorId="0" shapeId="0" xr:uid="{780DDE97-E130-4D6E-83CD-9E4114F29ABF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SIN SITUACION DE FONDOS </t>
        </r>
      </text>
    </comment>
  </commentList>
</comments>
</file>

<file path=xl/sharedStrings.xml><?xml version="1.0" encoding="utf-8"?>
<sst xmlns="http://schemas.openxmlformats.org/spreadsheetml/2006/main" count="2411" uniqueCount="947">
  <si>
    <t>EJE:</t>
  </si>
  <si>
    <t>GOBERNABILIDAD ENTRE TODOS PODEMOS</t>
  </si>
  <si>
    <t>SECTOR:</t>
  </si>
  <si>
    <t>JUSTICIA Y SEGURIDAD</t>
  </si>
  <si>
    <t>OBJETIVO 1:</t>
  </si>
  <si>
    <t>Garantizar la convivencia, la protección de la vida, preservar el orden público en el Municipio y Garantizar la promoción, protección y el respeto a los Derechos Humanos.</t>
  </si>
  <si>
    <t>OBJETIVO 2:</t>
  </si>
  <si>
    <t>Desarrollar estrategias de seguridad y convivencia pacífica, realizando gestión interinstitucional articulada y fortalecida con la participación de los organismos de seguridad y los actores locales; actuando de forma planificada para la prevención y disminución de los indicadores de hurto, mortalidad, lesiones y en general de inseguridad en la zona rural y urbana del Municipio; con énfasis en el cumplimiento del plan integral de seguridad y convivencia ciudadana, el plan de convivencia, promocionando el goce efectivo derechos humanos, derecho internacional humanitario, mediante el fortalecimiento de Inspecciones y Personería; participando en estrategias para la paz y postconflicto; ampliando la cobertura de atención en centros poblados y control físico urbano con el fin de consolidar un territorio ordenado, pacífico y seguro.</t>
  </si>
  <si>
    <t>OBJETIVO 3:</t>
  </si>
  <si>
    <t>Promover la participación ciudadana en diferentes ámbitos de la interacción publica social mediante el cumplimiento, protección y restablecimiento de los derechos establecidos en la Constitución Política.</t>
  </si>
  <si>
    <t>PROGRAMA</t>
  </si>
  <si>
    <t>SUBPROGRAMA</t>
  </si>
  <si>
    <t>META PRODUCTO</t>
  </si>
  <si>
    <t>INDICADOR DE RESULTADO</t>
  </si>
  <si>
    <t>UNIDAD DE MEDIDA</t>
  </si>
  <si>
    <t>META CUATRIENIO 2020 – 2023</t>
  </si>
  <si>
    <t>META</t>
  </si>
  <si>
    <t>PROYECTOS</t>
  </si>
  <si>
    <t>PROGRAMACIÓN</t>
  </si>
  <si>
    <t>PROYECTO</t>
  </si>
  <si>
    <t>CÓDIGO PROYECTO BPIM</t>
  </si>
  <si>
    <t xml:space="preserve">Ingresos Corrientes de Libre Destinación - ICLD </t>
  </si>
  <si>
    <t>Ingresos Corrientes de Destinación Específica - ICDE</t>
  </si>
  <si>
    <t>SGP Educación</t>
  </si>
  <si>
    <t>SGP Salud</t>
  </si>
  <si>
    <t>SGP Propósito General</t>
  </si>
  <si>
    <t>SGP Asignaciones Especiales</t>
  </si>
  <si>
    <t>Sistema General de Regalías - SGR</t>
  </si>
  <si>
    <t>Cofinanciación</t>
  </si>
  <si>
    <t>Crédito</t>
  </si>
  <si>
    <t>Otros</t>
  </si>
  <si>
    <t>Propios</t>
  </si>
  <si>
    <t>Total 2021</t>
  </si>
  <si>
    <t>FECHA DE INICIO</t>
  </si>
  <si>
    <t>FECHA DE FINALIZACIÓN</t>
  </si>
  <si>
    <t>INDICADOR DE VERIFICACIÓN</t>
  </si>
  <si>
    <t>PERIOCIDAD DEL INDICADOR</t>
  </si>
  <si>
    <t>RESPONSABLES</t>
  </si>
  <si>
    <t>OBSERVACIONES</t>
  </si>
  <si>
    <t>CONVIVENCIA, PRESERVACIÓN DEL ORDEN PÚBLICO Y LA SEGURIDAD CIUDADANA</t>
  </si>
  <si>
    <t>Número</t>
  </si>
  <si>
    <t>Elaborar e implementar el Plan Integral de Seguridad y Convivencia Ciudadana</t>
  </si>
  <si>
    <t>Acciones implementadas</t>
  </si>
  <si>
    <t>Porcentaje</t>
  </si>
  <si>
    <t xml:space="preserve"> # acciones realizadas / # de acciones programadas </t>
  </si>
  <si>
    <t>Semestral</t>
  </si>
  <si>
    <t>Secretaría General</t>
  </si>
  <si>
    <t>Apoyar el fondo territorial de seguridad y convivencia ciudadana</t>
  </si>
  <si>
    <t>Apoyos realizados</t>
  </si>
  <si>
    <t>Fortalecer el funcionamiento de la Comisaria de Familia y la Inspección de Policía de El Retorno</t>
  </si>
  <si>
    <t>Comisarías de Familia funcionando</t>
  </si>
  <si>
    <t>FORTALECIMIENTO Y OPERATIVIDAD DE LA COMISARIA DE FAMILIA DEL MUNICIPIO DE EL RETORNO GUAVIARE</t>
  </si>
  <si>
    <t>Contratación de recurso humano</t>
  </si>
  <si>
    <t># Comisarias operando</t>
  </si>
  <si>
    <t>Inspecciones de Policía funcionando</t>
  </si>
  <si>
    <t>FORTALECIMIENTO Y SOSTENIMIENTO DE LAS INSPECCIONES DE POLICÍA DEL MUNICIPIO DE EL RETORNO GUAVIARE</t>
  </si>
  <si>
    <t># Inspecciones de Policia operando</t>
  </si>
  <si>
    <t>Implementar estrategias para el control de comportamientos riesgosos para la seguridad vial</t>
  </si>
  <si>
    <t>Estrategias implementadas</t>
  </si>
  <si>
    <t># de estrategias realizadas</t>
  </si>
  <si>
    <t>Realizar campañas de información y comunicación sobre el código Nacional de Seguridad y Convivencia Ciudadana</t>
  </si>
  <si>
    <t>Campañas realizadas</t>
  </si>
  <si>
    <t># de campañas de informacion realizadas</t>
  </si>
  <si>
    <t>Suscribir convenio de apoyo al sistema de responsabilidad penal para adolescentes</t>
  </si>
  <si>
    <t>Convenios celebrados</t>
  </si>
  <si>
    <t>APOYO AL SISTEMA DE RESPONSABILIDAD PENAL PARA ADOLESCENTES DEL MUNICIPIO DE EL RETORNO</t>
  </si>
  <si>
    <t xml:space="preserve">Realizar un convenio interinstitucional </t>
  </si>
  <si>
    <t># de Convenios Realizados</t>
  </si>
  <si>
    <t>RESPETO POR LOS DERECHOS HUMANOS Y DIVERSIDAD DE CREENCIAS</t>
  </si>
  <si>
    <t>FUNCIONAMIENTO</t>
  </si>
  <si>
    <t>Fortalecer el Consejo Municipal de Paz, Reconciliación, Convivencia, Derechos Humanos, Derecho Internacional Humanitario de El Retorno</t>
  </si>
  <si>
    <t>Implementar acciones para garantizar el derecho a la libertad religiosa y de cultos en El Retorno</t>
  </si>
  <si>
    <t>Acciones realizadas</t>
  </si>
  <si>
    <t>Implementar la Política de Reintegración Social y Económica - PRSE</t>
  </si>
  <si>
    <t>% de avance implementacion Politica PRSE</t>
  </si>
  <si>
    <t>EQUIDAD SOCIAL ENTRE TODOS PODEMOS</t>
  </si>
  <si>
    <t>ATENCIÓN A GRUPOS VULNERABLES</t>
  </si>
  <si>
    <t xml:space="preserve">Lograr la inclusión y atención de los grupos poblacionales en mayor situación de pobreza y vulnerabilidad; articulando, gestionando, liderando acciones, planes y políticas de conformidad con los lineamientos y normativas vigentes; reconociendo la inmediata necesidad de trabajar con énfasis en el goce efectivo de derechos de los niños, niñas y adolescentes, los jóvenes, la mujer, la familia, adultos mayores, afrodescendientes, indígenas, personas con diversidad funcional, comunidad LGTBI; ampliando sus oportunidades de participación, desarrollo, existencia e identidad; mediante el trabajo y gestión articulada con los diferentes sectores e instituciones. </t>
  </si>
  <si>
    <t>Garantizar el servicio de educación inicial, cuidado y nutrición a niños y niñas y adolescentes, en entornos comunitarios y el hogar, en el marco de la atención integral y diferencial en la primera infancia, la infancia y la adolescencia para transformar El Retorno: desarrollar talentos, fortalecer familias y superar todas las formas de violencia.</t>
  </si>
  <si>
    <t>Generar espacios de interlocución continua entre el Estado y los jóvenes, en los que la juventud pueda expresar sus puntos de vista, necesidades, perspectivas y participar de manera activa en el diseño e implementación de las políticas públicas que les conciernen.</t>
  </si>
  <si>
    <t>OBJETIVO 4:</t>
  </si>
  <si>
    <t>Contribuir a elevar el nivel de salud, el grado de satisfacción y la calidad de vida del adulto mayor, mediante acciones de prevención, promoción, asistencia y rehabilitación ejecutadas interinstitucionalmente, teniendo como protagonistas a la familia, comunidad y el propio adulto mayor.</t>
  </si>
  <si>
    <t>OBJETIVO 5:</t>
  </si>
  <si>
    <t>Atención integral a la población en condición o situación de discapacidad, promoción de la inclusión social de niños, niñas, jóvenes, adolescentes, hombres, mujeres, adultos mayores con diversidad funcional que residen en la zona urbana y rural del Municipio a fin de contribuir al goce pleno de los derechos y el cumplimiento de los deberes de las personas con discapacidad, sus familias y cuidadores. Reconociendo las particularidades de la diversidad funcional para la inclusión en programas y estrategias que contribuyan a la disminución de la vulnerabilidad; mediante la gestión en salud, educación, generación de ingresos, entrega de ayudas técnicas y rehabilitación.</t>
  </si>
  <si>
    <t>OBJETIVO 6:</t>
  </si>
  <si>
    <t>Promover estrategias de sensibilización, capacitación, protección y eliminar toda forma de discriminación y violencia contra la identidad de género, identidad sexual, orientación sexual y la sexualidad diversa.</t>
  </si>
  <si>
    <t>OBJETIVO 7:</t>
  </si>
  <si>
    <t>Brindar asistencia integral a través de acciones interinstitucionales del orden Municipal, Departamental y Nacional (Sistema Nacional de Atención y Reparación Integral a las Víctimas – SNARIV), garantizando el goce efectivo de derechos.</t>
  </si>
  <si>
    <t>OBJETIVO 8:</t>
  </si>
  <si>
    <t>Garantizar espacios de participación de la comunidad negra y afrocolombiana que habita en el territorio de El Retorno.</t>
  </si>
  <si>
    <t>OBJETIVO 9:</t>
  </si>
  <si>
    <t>Propiciar las condiciones necesarias para que todos los pueblos indígenas del Guaviare, especialmente los que se encuentran en El Retorno, cuenten con un territorio suficiente para su pleno desarrollo.</t>
  </si>
  <si>
    <t>OBJETIVO 10:</t>
  </si>
  <si>
    <t>Orientar jurídicamente en temas migratorios y de restablecimiento de derechos.</t>
  </si>
  <si>
    <t>ATENCIÓN, ASISTENCIA Y REPARACIÓN INTEGRAL A LAS VÍCTIMAS DE CONFLICTO ARMADO INTERNO</t>
  </si>
  <si>
    <t>Actualizar y concertar el plan de contingencia del municipio de El Retorno – Guaviare, para la atención de emergencias humanitarias en el marco del conflicto armado</t>
  </si>
  <si>
    <t>Documentos de lineamiento Técnicos actualizados y concertados</t>
  </si>
  <si>
    <t>#Documento Tecnico actualizado</t>
  </si>
  <si>
    <t>Actualizar y concertar el plan integral de prevención de violaciones a Derechos Humanos e infracciones al Derecho Internacional Humanitario</t>
  </si>
  <si>
    <t>Documentos de lineamientos Técnicos actualizados y concertados</t>
  </si>
  <si>
    <t>Apoyar el Comité territorial de justicia transicional y los subcomités técnicos</t>
  </si>
  <si>
    <t>Comité y subcomités apoyados</t>
  </si>
  <si>
    <t>FORTALECIMIENTO AL COMITÉ TERRITORIAL DE JUSTICIA TRANSICIONAL DEL MUNICIPIO DE EL RETORNO</t>
  </si>
  <si>
    <t xml:space="preserve">Servicios logísticos , suministro de bienes y elementos </t>
  </si>
  <si>
    <t xml:space="preserve"> # comites realizados / # de comites programados.</t>
  </si>
  <si>
    <t>Reuniones realizadas</t>
  </si>
  <si>
    <t xml:space="preserve"> # Reuniones realizadas / # de Reuniones programadas.</t>
  </si>
  <si>
    <t>Apoyar y garantizar la participación de los integrantes de la mesa participación efectiva de víctimas y el funcionamiento de la misma</t>
  </si>
  <si>
    <t>Fortalecimientos realizados</t>
  </si>
  <si>
    <t xml:space="preserve">FORTALECIMIENTO A LA MESA DE PARTICIPACIÓN EFECTIVA DE VICTIMAS DEL MUNICIPIO DE EL RETORNO. EL RETORNO </t>
  </si>
  <si>
    <t>Atender a la población víctima con ayudas humanitarias inmediatas</t>
  </si>
  <si>
    <t>Personas víctimas de desplazamiento forzado atendidas</t>
  </si>
  <si>
    <t>APOYO CON AYUDA HUMANITARIA DE EMERGENCIAS PARA LAS VÍCTIMAS DEL MUNICIPIO DE EL RETORNO</t>
  </si>
  <si>
    <t>% de personas apoyadas  / % de personas proyectadas a apoyar</t>
  </si>
  <si>
    <t>Conmemorar las fechas significativas de las víctimas del conflicto armado interno</t>
  </si>
  <si>
    <t>Conmemoraciones realizadas</t>
  </si>
  <si>
    <t>FORTALECIMIENTO A LA CELEBRACIÓN DEL DÍA DE LA MEMORIA Y SOLIDARIDAD CON LAS VÍCTIMAS EN EL MUNICIPIO DE EL RETORNO EL RETORNO</t>
  </si>
  <si>
    <t xml:space="preserve"> # conmemoraciones realizadas / # conmemoraciones programadas </t>
  </si>
  <si>
    <t>Elaborar el plan de retornos y reubicaciones a la población víctima del conflicto armado interno</t>
  </si>
  <si>
    <t xml:space="preserve">Documentos de lineamientos Técnicos elaborados y aprobados
</t>
  </si>
  <si>
    <t>#Documentos Tecnicos aprobados</t>
  </si>
  <si>
    <t>Elaborar el plan reparación colectiva a la comunidad de la inspección La Libertad del municipio de El Retorno</t>
  </si>
  <si>
    <t>Documentos de lineamientos Técnicos elaborados y aprobados</t>
  </si>
  <si>
    <t xml:space="preserve">Garantizar la contratación del Enlace Municipal para la atención de la población víctima del conflicto armado interno </t>
  </si>
  <si>
    <t>Contratos celebrados</t>
  </si>
  <si>
    <t>APOYO EN LA ATENCIÓN DE LAS VÍCTIMAS DEL CONFLICTO ARMADO DEL MUNICIPIO DE EL RETORNO EL RETORNO</t>
  </si>
  <si>
    <t># Contratos celebrados</t>
  </si>
  <si>
    <t>Garantizar los servicios fúnebres a la población victima fallecida en el conflicto armado interno</t>
  </si>
  <si>
    <t>Personas fallecidas con servicios funerarios</t>
  </si>
  <si>
    <t>Suministro de servcios funebres, transportes y pagos de derechos de cementerio</t>
  </si>
  <si>
    <t>% de personas fallecidas apoyadas  / % de personas fallecidas proyectadas a apoyar</t>
  </si>
  <si>
    <t>ATENCIÓN Y APOYO A LAS COMUNIDADES NEGRAS Y AFROCOLOMBIANAS</t>
  </si>
  <si>
    <t>Apoyar iniciativas de emprendimiento productivo de la comunidad negra y afrocolombiana de El Retorno</t>
  </si>
  <si>
    <t>Iniciativas apoyadas</t>
  </si>
  <si>
    <t># de acciones realizadas en pro de la población negra y comunidad afro</t>
  </si>
  <si>
    <t>Crear espacios culturales de la comunidad negra y afrocolombiana como apoyo a la conservación y rescate de las costumbres ancestrales</t>
  </si>
  <si>
    <t>ATENCIÓN Y APOYO A COMUNIDADES INDÍGENAS</t>
  </si>
  <si>
    <t>Apoyar la actualización y/o implementación de los planes de vida de las comunidades indígenas</t>
  </si>
  <si>
    <t>ACTUALIZACIÓN E IMPLEMENTACIÓN DE LOS PLANES DE VIDA DE LAS COMUNIDADES INDÍGENAS DEL MUNICIPIO DE EL RETORNO, GUAVIARE</t>
  </si>
  <si>
    <t>Gestionar acciones para el cumplimiento de las órdenes de la Medida Cautelar Nukak</t>
  </si>
  <si>
    <t>Ordenes interinstitucionales cumplidas</t>
  </si>
  <si>
    <t>% de Cumplimiento de Gestiones a la comunidad Nukak</t>
  </si>
  <si>
    <t>FORTALECIMIENTO INSTITUCIONAL</t>
  </si>
  <si>
    <t xml:space="preserve">Fortalecer una gestión pública orientada a resultados que garantice una estructura financiera sana y sostenible, el buen manejo de los recursos económicos y físicos del municipio; el mejor equipo de trabajo en el marco de la aplicación de la carrera administrativa dotándolo de instrumentos de planificación que le permitan el mejor desempeño fiscal, índice de desempeño integral y el control y calidad de la entidad. Lograr la transformación de la Administración Municipal con calidad en los procesos, productos y servicios que se presten a la ciudadanía, facilitando la toma de decisiones, la dirección por objetivos, la medición del desempeño por resultados, vinculando a todas las dependencias y oficinas al mejoramiento continuo del clima organizacional, generando mayor satisfacción social a partir de la implementación de un sistema eficaz y eficiente. </t>
  </si>
  <si>
    <t>Mejorar la calidad de la prestación de los servicios a cargo de la Alcaldía de El Retorno, dando cumplimiento a su principal función “el bienestar general y la consecución de los fines del Estado” garantizando la instalación de competencias y capacidades específicas en los servidores públicos; promoviendo su estimulo en procura de mayor compromiso y apego a la Institución en concordancia con los principios que rigen la función pública.</t>
  </si>
  <si>
    <t>ENTRE TODOS PODEMOS REALIZAR UN BUEN GOBIERNO</t>
  </si>
  <si>
    <t>MODERNIZACIÓN, DESARROLLO Y PLANEACIÓN INSTITUCIONAL</t>
  </si>
  <si>
    <t>Actualización y depuración del inventario de bienes, muebles e inmuebles de la alcaldía municipal de El Retorno, Guaviare</t>
  </si>
  <si>
    <t>Actualizaciones y depuraciones realizadas</t>
  </si>
  <si>
    <t>01 DE ENERO DE 2021</t>
  </si>
  <si>
    <t>30 DE JUNIO DE 2021</t>
  </si>
  <si>
    <t>1 base de datos de SISBEN actualizada</t>
  </si>
  <si>
    <t>Secretaría de Planeación</t>
  </si>
  <si>
    <t>Actualizar el Estatuto de Rentas Municipal</t>
  </si>
  <si>
    <t>Documentos normativos actualizado</t>
  </si>
  <si>
    <t>Actualizar la base de datos del SISBEN</t>
  </si>
  <si>
    <t>Bases de datos de la temática de demografía y población actualizadas</t>
  </si>
  <si>
    <t>Actualizar la estratificación del casco urbano y rural del Municipio de El Retorno</t>
  </si>
  <si>
    <t>Predios con estratificación socioeconómica</t>
  </si>
  <si>
    <t>Apoyar la Gestión Estratégica del Talento Humano</t>
  </si>
  <si>
    <t>Actividades de bienestar social apoyadas</t>
  </si>
  <si>
    <t>Servidores públicos capacitados</t>
  </si>
  <si>
    <t>Apoyar el desarrollo de procesos administrativos de la Alcaldía Municipal</t>
  </si>
  <si>
    <t>Procesos administrativos apoyados</t>
  </si>
  <si>
    <t>APOYO EN EL DESARROLLO DE PROCESOS ADMINISTRATIVOS DE LA ALCALDÍA MUNICIPAL DE EL RETORNO, GUAVIARE</t>
  </si>
  <si>
    <t># de procesos administrativos</t>
  </si>
  <si>
    <t>Fortalecer el banco de programas y proyectos</t>
  </si>
  <si>
    <t>Fortalecer el Consejo Municipal Desarrollo Rural - CMDR en el municipio de El Retorno</t>
  </si>
  <si>
    <t>APOYO A LA REALIZACIÓN DE LOS CONSEJOS MUNICIPALES DE DESARROLLO RURAL DEL MUNICIPIO DE EL RETORNO, GUAVIARE</t>
  </si>
  <si>
    <t># de fortalecimientos realizados</t>
  </si>
  <si>
    <t>Fortalecer el Consejo Territorial de Planeación Municipal - CTP de El Retorno</t>
  </si>
  <si>
    <t>FORTALECIMIENTO DEL CONSEJO TERRITORIAL DE PLANEACIÓN DEL MUNICIPIO DE EL RETORNO</t>
  </si>
  <si>
    <t>#Fortalecimientos al concejo territorial</t>
  </si>
  <si>
    <t>Implementación de un Programa de Gestión Documental – PGD</t>
  </si>
  <si>
    <t>Programas implementados</t>
  </si>
  <si>
    <t>APOYO EN LA GESTIÓN Y OPTIMIZACIÓN DOCUMENTAL DE LA ADMINISTRACIÓN MUNICIPAL PARA EL CUMPLIMIENTO DE LA LEY DE ARCHIVO</t>
  </si>
  <si>
    <t>Implementar el Modelo Integrado de Planeación y Gestión – MIPG</t>
  </si>
  <si>
    <t>Implementación de las políticas de gestión y desempeño institucional</t>
  </si>
  <si>
    <t>22.5%</t>
  </si>
  <si>
    <t>IMPLEMENTACIÓN Y SEGUIMIENTO DEL MODELO INTEGRADO DE PLANEACIÓN Y GESTIÓN MIPG DE LA ADMINISTRACIÓN MUNICIPAL DE EL RETORNO, GUAVIARE</t>
  </si>
  <si>
    <t>Realizar actualización catastral de los predios urbanos</t>
  </si>
  <si>
    <t>Predios urbanos catastralmente actualizados</t>
  </si>
  <si>
    <t>#predios actualizados</t>
  </si>
  <si>
    <t>EMPRENDIMIENTO Y PRODUCTIVIDAD ENTRE TODOS PODEMOS</t>
  </si>
  <si>
    <t>EQUIPAMIENTO</t>
  </si>
  <si>
    <t>Ampliar y/o mantener la infraestructura física de las dependencias administrativas del Municipio y bienes de uso público de propiedad del municipio de El retorno.</t>
  </si>
  <si>
    <t>Consolidar y dotar de proyectos de equipamiento físico y mobiliario concordantes con las necesidades del Municipio.</t>
  </si>
  <si>
    <t>Mantener el equipamiento municipal</t>
  </si>
  <si>
    <t>Mantenimientos realizados</t>
  </si>
  <si>
    <t>DESARROLLO COMUNITARIO</t>
  </si>
  <si>
    <t xml:space="preserve">Promover mecanismos de participación ciudadana, mediante la inclusión de la población en los procesos de planificación territorial, ejecución y seguimiento a la gestión municipal; realizando un trabajo colectivo institución y comunidad, para la construcción efectiva del bienestar de los retornenses. </t>
  </si>
  <si>
    <t xml:space="preserve">Promover la participación comunitaria de forma activa e incluyente con enfoque diferencial y sentido social; generando capacidades para el mejoramiento de la acción comunal y control social; estrechando los lasos comunitarios e institucionales; masificando los planes y resultados de la gestión administrativa en procura de obtener impactos satisfactores construidos con el aporte de los actores municipales; con la generación de empoderamiento de las capacidades ciudadanas aunada a las distintas formas de participación y trabajo colaborativo que se construye a partir del reconocimiento de los saberes ciudadanos y el firme desafío de posicionar un gobierno transparente y efectivo. </t>
  </si>
  <si>
    <t>PARTICIPACIÓN CIUDADANA Y POLÍTICA</t>
  </si>
  <si>
    <t>FORTALECIMIENTO Y PROMOCIÓN DE LA PARTICIPACIÓN CIUDADANA</t>
  </si>
  <si>
    <t>Apoyar a organizaciones comunales</t>
  </si>
  <si>
    <t>Capacitaciones realizadas</t>
  </si>
  <si>
    <t>Dotaciones realizadas</t>
  </si>
  <si>
    <t>semestral</t>
  </si>
  <si>
    <t>Construir y mejorar centros sociales y culturales para el fomento de la participación comunal</t>
  </si>
  <si>
    <t>Mejoramientos realizados</t>
  </si>
  <si>
    <t>Fortalecer las estaciones de radiodifusión comunitaria</t>
  </si>
  <si>
    <t>Estaciones mejoradas en funcionamiento</t>
  </si>
  <si>
    <t>Realizar rendición de cuentas a la ciudadanía</t>
  </si>
  <si>
    <t>Audiencias públicas realizadas</t>
  </si>
  <si>
    <t>Ferias de servicios realizadas</t>
  </si>
  <si>
    <t>MEDIO AMBIENTE CON SOSTENIBILIDAD ENTRE TODOS PODEMOS</t>
  </si>
  <si>
    <t>PREVENCIÓN Y ATENCIÓN DE DESASTRES Y EMERGENCIAS</t>
  </si>
  <si>
    <t>Contribuir a la seguridad, el bienestar, la calidad de vida de las personas y al desarrollo sostenible a través del control y la reducción del riesgo de desastres e identificar los diferentes escenarios de riesgo de desastres sobre los que se diseñarán las estrategias de control, reducción del riesgo y el manejo de desastres.</t>
  </si>
  <si>
    <t>Analizar, direccionar, monitorear, hacer seguimiento y evaluar el riesgo para la reducción y el manejo de riesgos naturales y antrópicos en el Municipio, con la participación incluyente de la comunidad rural, instituciones educativas, empresas, organismos de socorro, población vulnerable, autoridad ambiental y los diferentes niveles de gobierno para el fortalecimiento de la mitigación, prevención y atención de emergencias y desastres.</t>
  </si>
  <si>
    <t>PROGRAMACIÓN FINANCIERA VIGENCIA 2020</t>
  </si>
  <si>
    <t>PROGRAMACIÓN FINANCIERA VIGENCIA 2022</t>
  </si>
  <si>
    <t>GESTIÓN DEL RIESGO ANTE EVENTOS DE ORIGEN NATURAL O ANTRÓPICO</t>
  </si>
  <si>
    <t>ENTRE TODOS PODEMOS PREVENIR LOS RIESGOS</t>
  </si>
  <si>
    <t>Apoyar y fortalecer al fondo municipal de gestión del riesgo y desastres</t>
  </si>
  <si>
    <t>Transferencias realizadas</t>
  </si>
  <si>
    <t>Suministro de ayudas humanitarias (bienes, elementos, servicios logisticos)</t>
  </si>
  <si>
    <t xml:space="preserve">/# de actividades apoyadas / # de actividades programadas </t>
  </si>
  <si>
    <t>Apoyar y fortalecer técnica y administrativamente el Consejo Municipal de Gestión del Riesgo - CMGRD</t>
  </si>
  <si>
    <t>Apoyos y fortalecimientos realizados</t>
  </si>
  <si>
    <t xml:space="preserve"> # de capacitaciones apoyadas / #capacitaciones programadas </t>
  </si>
  <si>
    <t>Apoyar, articular y fortalecer a los organismos de socorro en el municipio de El Retorno</t>
  </si>
  <si>
    <t>APOYO CON  BIENES Y ELEMENTOS A LOS CUERPOS DE SOCORRO DEL MUNICIPIO DE EL RETORNO GUAVIARE</t>
  </si>
  <si>
    <t xml:space="preserve">Suministro de bienes y elementos  y combustible </t>
  </si>
  <si>
    <t xml:space="preserve"> # de fortalecimientos realizados / # de fortalecimientos programados </t>
  </si>
  <si>
    <t>Atender a las familias afectadas por desastres con ayuda humanitaria</t>
  </si>
  <si>
    <t>Ayudas humanitarias entregadas</t>
  </si>
  <si>
    <t xml:space="preserve"> % de personas apoyadas / % de personas programadas a apoyar </t>
  </si>
  <si>
    <t>Realizar anualmente un convenio para la atención y prevención de emergencias y desastres</t>
  </si>
  <si>
    <t>APOYO AL CUERPO DE BOMBEROS</t>
  </si>
  <si>
    <t xml:space="preserve">Realización de convenio interinstitucional </t>
  </si>
  <si>
    <t>#Convenio realizado / # de convenios proyectados</t>
  </si>
  <si>
    <t>Servicio de educación informal en primeros auxilios</t>
  </si>
  <si>
    <t>Personas capacitadas</t>
  </si>
  <si>
    <t># Personas Capacitadas</t>
  </si>
  <si>
    <t>EDUCACIÓN</t>
  </si>
  <si>
    <t>Desarrollar estrategias encaminadas al mejoramiento de la calidad y mantenimiento de la cobertura educativa en el municipio, contribuyendo con optimización y dotación de la infraestructura educativa, aunando esfuerzos con el fin de mantener la matricula, reducir el ausentismo, reducir la reprobación y mejorar la condición cognitiva y participativa de la infancia, niñez, adolescencia y juventud en el sistema educativo, articulando y gestionando acciones con enfoque diferencial, equidad social y énfasis en el desarrollo de competencias que impulsen la competitividad y sostenibilidad local, especialmente a partir de la promoción del conocimiento turístico y agropecuario.</t>
  </si>
  <si>
    <t xml:space="preserve">Fortalecer el sector educativo potenciando la calidad educativa municipal, mediante el mejoramiento de indicadores que optimicen los espacios y ambientes de aula, disminuyan la deserción escolar y la reprobación, manteniendo la matricula, obteniendo resultados satisfactorios en las diferentes pruebas de estado, propiciando el goce efectivo del derecho al desarrollo y la participación de niños, niñas, jóvenes, adolescentes, que integran familias víctimas del conflicto, reintegradas, con madres líderes del hogar y que pertenecen a un grupo étnico; mediante el apoyo con alimentación, transporte escolar, refuerzo académico, infraestructura educativa adecuada, dotada y operando. </t>
  </si>
  <si>
    <t xml:space="preserve">Fortalecer el sector educativo mediante el apoyo con alimentación, transporte escolar y con restaurantes escolares dotados y operando. </t>
  </si>
  <si>
    <t>CALIDAD, COBERTURA Y FORTALECIMIENTO DE LA EDUCACIÓN INICIAL, PRESCOLAR, BÁSICA Y MEDIA</t>
  </si>
  <si>
    <t>ADECUACIÓN, AMPLIACIÓN Y CONSTRUCCIÓN DE INFRAESTRUCTURA EDUCATIVA</t>
  </si>
  <si>
    <t>Adecuar el auditorio de la Institución Educativa La Torre Gómez</t>
  </si>
  <si>
    <t>Auditorios adecuados</t>
  </si>
  <si>
    <t>ADECUACIÓN DE LA INFRAESTRUCTURA Y DOTACIÓN DEL AUDITORIO INELAG EN EL MUNICIPIO DE EL RETORNO, GUAVIARE</t>
  </si>
  <si>
    <t># de obras realizadas</t>
  </si>
  <si>
    <t>Dotar de elementos y materiales pedagógicos a Instituciones Educativas</t>
  </si>
  <si>
    <t>Instituciones educativas urbanas dotadas</t>
  </si>
  <si>
    <t>Suministro de bienes y elementos</t>
  </si>
  <si>
    <t xml:space="preserve"> # de instituciones educativas beneficiadas/ # de intituiones educativas programadas </t>
  </si>
  <si>
    <t>Instituciones educativas rurales dotadas</t>
  </si>
  <si>
    <t>Infraestructura educativa construida</t>
  </si>
  <si>
    <t>Aparatos sanitarios nuevos construidos</t>
  </si>
  <si>
    <t xml:space="preserve">servicio de apoyo en tecnologias de la informacion y las comunicaciones para la educacion basica primari y secundaria </t>
  </si>
  <si>
    <t># de dotaciones de tecnologia entregados</t>
  </si>
  <si>
    <t>EDUCACIÓN CON CALIDAD Y EQUIDAD</t>
  </si>
  <si>
    <t xml:space="preserve">apoyar estudiantes con alto rendimiento academico </t>
  </si>
  <si>
    <t xml:space="preserve">estudiantes apoyados </t>
  </si>
  <si>
    <t xml:space="preserve">numero </t>
  </si>
  <si>
    <t># de estudiantes beneficiados</t>
  </si>
  <si>
    <t>Apoyar los planes de mejoramiento de las Instituciones Educativas del Municipio de El Retorno</t>
  </si>
  <si>
    <t>Instituciones Educativas apoyadas</t>
  </si>
  <si>
    <t>APOYO A LOS PLANES DE MEJORAMIENTO DE LAS INSTITUCIONES EDUCATIVAS DEL MUNICIPIO DE EL RETORNO GUAVIARE</t>
  </si>
  <si>
    <t># numero de planes de mejoramiento apoyados/ # de planes de mejoramientos programados</t>
  </si>
  <si>
    <t>apoyar para mejorar los resultados en evaluacion de la calidad de la educacion preescolar, basica o media</t>
  </si>
  <si>
    <t>estudiantes evaluados con pruebas de calidad educativa</t>
  </si>
  <si>
    <t># de estudiantes apoyados</t>
  </si>
  <si>
    <t>Garantizar el funcionamiento de la Junta Municipal de Educación – JUME</t>
  </si>
  <si>
    <t>Junta de educación funcionando</t>
  </si>
  <si>
    <t># de Juntas de educacion funcionando</t>
  </si>
  <si>
    <t>Mejorar la calidad educativa en el Municipio de El Retorno a través de la gratuidad</t>
  </si>
  <si>
    <t>Estudiantes beneficiados</t>
  </si>
  <si>
    <t xml:space="preserve">FORTALECIMIENTO Y MEJORAMIENTO DE LA CALIDAD EDUCATIVA EN EL MUNICIPIO DE EL RETORNO GUAVIARE A TRAVÉS DE LA GRATUIDAD EDUCATIVA – SIN SITUACIÓN DE FONDOS </t>
  </si>
  <si>
    <t xml:space="preserve">% de estudiantes benefiados </t>
  </si>
  <si>
    <t>Realizar el Foro Educativo Municipal como espacio de participación y reflexión sobre el estado de la educación</t>
  </si>
  <si>
    <t>Foros realizados</t>
  </si>
  <si>
    <t>DESARROLLO DE ENCUENTROS ACADÉMICOS Y EDUCATIVOS EN EL MUNICIPIO DE EL RETORNO GUAVIARE</t>
  </si>
  <si>
    <t xml:space="preserve">Suministro y servicios logisticos </t>
  </si>
  <si>
    <t>DISMINUCIÓN DE LA DESERCIÓN ESCOLAR Y PERMANENCIA ESTUDIANTIL</t>
  </si>
  <si>
    <t>Dotar con menajes a restaurantes escolares de las Instituciones Educativas</t>
  </si>
  <si>
    <t>Sedes dotadas con menaje y equipos de cocina</t>
  </si>
  <si>
    <t># de elementos suministrados</t>
  </si>
  <si>
    <t>Kits escolares para estudiantes en alto grado de vulnerabilidad</t>
  </si>
  <si>
    <t>ADQUISICIÓN DE KITS ESCOLARES PARA ESTUDIANTES DEL MUNICIPIO DE EL RETORNO, GUAVIARE</t>
  </si>
  <si>
    <t>Suministro de kits escolares</t>
  </si>
  <si>
    <t>Servicio de apoyo a la permanencia con alimentación escolar</t>
  </si>
  <si>
    <t>Beneficiarios de la alimentación escolar</t>
  </si>
  <si>
    <t>APOYO AL PROGRAMA DE ALIMENTACIÓN ESCOLAR EN EL MUNICIPIO DE EL RETORNO GUAVIARE</t>
  </si>
  <si>
    <t># de estudiantes beneficiados/ # de estudiantes programados a beneficiar.</t>
  </si>
  <si>
    <t>Servicio de apoyo a la permanencia con transporte escolar</t>
  </si>
  <si>
    <t>Beneficiarios de transporte escolar</t>
  </si>
  <si>
    <t># Mantenimientos realizados a las dependencias de la Alcaldia Muncipal</t>
  </si>
  <si>
    <t># Mejoramientos realizados a centros sociales y culturales</t>
  </si>
  <si>
    <t>#Estaciones mejoradas</t>
  </si>
  <si>
    <t># Rendicion de cuentas realizadas</t>
  </si>
  <si>
    <t># de Ferias Realizadas</t>
  </si>
  <si>
    <t># de documentos realizados/acutualizados</t>
  </si>
  <si>
    <t># predios registrados y actualizados</t>
  </si>
  <si>
    <t>% implementacion del modelo MIPG</t>
  </si>
  <si>
    <t>SGP Alimentacion Escolar</t>
  </si>
  <si>
    <t>FORTALECIMIENTO A LAS ESTACIONES DE RADIODIFUSION COMUNITARIAS  EN EL MUNICIPIO DE EL RETORNO, GUAVIARE</t>
  </si>
  <si>
    <t># planes de vida apoyados  / # planes de vida iprogramados a apoyar</t>
  </si>
  <si>
    <t>Suministro de Bienes y elementos</t>
  </si>
  <si>
    <t xml:space="preserve">servicios losgisticos y transporte </t>
  </si>
  <si>
    <t xml:space="preserve">Servicios logísticos , transporte, y  suministro de bienes y elementos </t>
  </si>
  <si>
    <t>Suministro de servicios logisticos, bienes y elementos y  Contratación de recurso humano</t>
  </si>
  <si>
    <t xml:space="preserve">IMPLEMENTACIÓN DE ACCIONES  PARA EL CUMPLIMIENTO DE LAS ORDENES IMPARTIDAS EN MEDIDAS CAUTELARES </t>
  </si>
  <si>
    <t xml:space="preserve">Servicios logísticos  y servicio de trasporte </t>
  </si>
  <si>
    <t xml:space="preserve">Servicios logisticos y capacitacion </t>
  </si>
  <si>
    <t>APOYO AL FUNCIONAMIENTO DE LA JUNTA MUNICIPAL DE EDUCACION DEL MUNICIPIO DE EL RETORNO GUAVIARE</t>
  </si>
  <si>
    <t>Sin situacion de Fondos</t>
  </si>
  <si>
    <t xml:space="preserve">CONTRIBUCION AL RENDIMIENTO ACADEMICO DE LOS ESTUDIANTES DE LAS INSTITUCIONES EDUCATIVAS DEL MUNICIPIO DE EL RETORNO GUAVIARE </t>
  </si>
  <si>
    <t>FORTALECIMIENTO A  LOS  RESTAURANTES ESCOLARES DEL MUNICIPIO DE EL RETORNO GUAVIARE</t>
  </si>
  <si>
    <t>APOYO CON TRANSPORTE ESCOLAR A ESTUDIANTES DE INSTITUCIONES EDUCATIVAS DEL MUNICIPIO DE EL RETORNO GUAVIARE</t>
  </si>
  <si>
    <t>DOTACIÓN DE BIENES Y ELEMENTOS A LAS  INSTITUCIONES EDUCATIVAS DEL MUNICIPIO DE EL RETORNO, GUAVIARE</t>
  </si>
  <si>
    <t>sedes educativas oficiales con acceso de terminales de computo y contenidos digitales</t>
  </si>
  <si>
    <t>Transferencias de recursos</t>
  </si>
  <si>
    <t xml:space="preserve">Transferencias de recursos </t>
  </si>
  <si>
    <t>30 DE DICEMBRE DE 2021</t>
  </si>
  <si>
    <t>CULTURA</t>
  </si>
  <si>
    <t>Fomentar, apoyar, difundir, generar espacios, eventos, expresiones artísticas y culturales, que potencien la identidad de los retornenses, mediante la formación, el entretenimiento, el folclor, la protección del patrimonio cultural y en todo caso lograr la participación de la población con enfoque diferencial y sentido social residentes en el Municipio.</t>
  </si>
  <si>
    <t>Gestionar proyectos de construcción de nueva infraestructura cultural y la adecuación y modernización de escenarios ya existentes, que promuevan la cultura y las tradiciones del Municipio.</t>
  </si>
  <si>
    <t>Fomentar el acceso, la innovación, la creación y la producción artística y cultural en el Municipio, mediante el desarrollo de eventos institucionalizados, liderando la participación y representación en eventos artísticos y culturales dentro y fuera del Municipio, aumentando la oferta en las escuelas de formación y de escenarios culturales, promocionando y viviendo la cultura, impulsando la asistencia y el buen uso de la biblioteca pública, potenciando destrezas culturales y artísticas en niños, niñas, adolescentes, jóvenes, adultos mayores, víctimas del conflicto, reintegrados y reincorporados y grupos étnicos, aplicando un enfoque diferencial e incluyente desde la perspectiva de los derechos culturales en un marco de equidad, reconciliación y convivencia.</t>
  </si>
  <si>
    <t>Acciones asociadas a la gestión, protección y salvaguardia del patrimonio cultural colombiano y a su apropiación social.</t>
  </si>
  <si>
    <t>PROGRAMACIÓN FINANCIERA</t>
  </si>
  <si>
    <t>ACTIVIDADES (Colocar cada una de las actividades que se realizaran en el proyecto)</t>
  </si>
  <si>
    <t>PROMOCIÓN Y ACCESO EFECTIVO A PROCESOS CULTURALES Y ARTÍSTICOS</t>
  </si>
  <si>
    <t>OFERTA CULTURAL</t>
  </si>
  <si>
    <t>Apoyar el servicio de extensiones y los servicios bibliotecarios en la zona urbana y rural del Municipio</t>
  </si>
  <si>
    <t>Extensiones realizadas</t>
  </si>
  <si>
    <t>EXTENSIÓN DE LA BIBLIOTECA A ZONAS URBANA Y RURALES DEL MUNICIPIO DE EL RETORNO, GUAVIARE</t>
  </si>
  <si>
    <t>Anual</t>
  </si>
  <si>
    <t>Unidad Municipal de Cultura y Turismo</t>
  </si>
  <si>
    <t>Apoyar los eventos culturales institucionalizados</t>
  </si>
  <si>
    <t>Eventos culturales apoyados</t>
  </si>
  <si>
    <t>Apoyar, fomentar y difundir la participación en encuentros culturales y artísticos en el ámbito municipal, departamental y nacional</t>
  </si>
  <si>
    <t xml:space="preserve">Delegaciones culturales apoyadas </t>
  </si>
  <si>
    <t xml:space="preserve"> </t>
  </si>
  <si>
    <t>Servicio logistico (transporte, hidratacion)</t>
  </si>
  <si>
    <t>Apoyar las Actividades culturales del Municipio de El Retorno</t>
  </si>
  <si>
    <t>Actividades culturales apoyadas</t>
  </si>
  <si>
    <t>Dotar la escuela de formación artística y cultural</t>
  </si>
  <si>
    <t>Dotaciones entregadas</t>
  </si>
  <si>
    <t>FORTALECER LA ESCUELA DE FORMACIÓN ARTÍSTICA Y CULTURAL DEL MUNICIPIO DE EL RETORNO, GUAVIARE</t>
  </si>
  <si>
    <t>Suministro de implementos culturales</t>
  </si>
  <si>
    <t>Fomentar y ampliar los procesos de formación artística y cultural en la zona urbana y rural</t>
  </si>
  <si>
    <t>Personas beneficiadas</t>
  </si>
  <si>
    <t>Contratacion de servicios de apoyo a la gestion en las diferentes procesos culturales</t>
  </si>
  <si>
    <t>Formular, aprobar y difundir el Plan decenal de cultura del Municipio</t>
  </si>
  <si>
    <t>Documentos de lineamientos técnicos formulados, aprobados y difundidos</t>
  </si>
  <si>
    <t>Apoyar el consejo municipal de cultura</t>
  </si>
  <si>
    <t xml:space="preserve">APOYAR EN LA DINAMIZACION DEL CONSEJO MUNICIPAL DE CULTURA DEL MUNICIPIO DE EL RETORNO GUAVIARE </t>
  </si>
  <si>
    <t xml:space="preserve">SERVICIO LOGISTICO (Transporte, alimentacion, hospedaje, refrigerios) </t>
  </si>
  <si>
    <t>INFRAESTRUCTURA Y DOTACIÓN</t>
  </si>
  <si>
    <t>Adecuar mantener dotar y/o construir escenarios culturales</t>
  </si>
  <si>
    <t>Escenarios culturales adecuados y dotados</t>
  </si>
  <si>
    <t xml:space="preserve">MANTENIMIENTO Y ADECUACION DE LAS BIBLIOTECAS Y LOS ESCENARIOS CULTURALES DEL MUNICIPIO DE EL RETORNO GUAVIARE </t>
  </si>
  <si>
    <t>Escenarios culturales construidos</t>
  </si>
  <si>
    <t>Mantener, construir y dotar las Bibliotecas Públicas del Municipio</t>
  </si>
  <si>
    <t xml:space="preserve">Bibliotecas adecuadas y dotadas </t>
  </si>
  <si>
    <t>Bibliotecas construidas</t>
  </si>
  <si>
    <t xml:space="preserve">Gestión, protección y salvaguardia del patrimonio cultural colombiano </t>
  </si>
  <si>
    <t xml:space="preserve">Identificación del patrimonio cultural del Municipio </t>
  </si>
  <si>
    <t xml:space="preserve">Publicaciones realizadas  </t>
  </si>
  <si>
    <t>APOYO EN LA IDENTIFICACIÓN Y DIVULGACION DEL PATRIMONIO CULTURAL DEL MUNICIPIO</t>
  </si>
  <si>
    <t xml:space="preserve">PUBLICIDAD </t>
  </si>
  <si>
    <t>Crear y/o activar la lista representativa del patrimonio cultural e inmaterial del municipio de El Retorno</t>
  </si>
  <si>
    <t>Documentos de inclusión en la lista representativa de patrimonio cultural inmaterial realizados</t>
  </si>
  <si>
    <t>DEPORTE Y RECREACIÓN</t>
  </si>
  <si>
    <t>Lograr la participación activa de la población retornense, mediante el fomento y la adopción de prácticas deportivas y recreativas, buen uso del tiempo libre, generando actividades y promocionando la mentalidad de sano esparcimiento, convivencia pacífica con sentido social y enfoque diferencial.</t>
  </si>
  <si>
    <t>Desarrollar estrategias y actividades de fomento deportivo, recreativo y de aprovechamiento del tiempo libre, mediante el fortalecimiento de las escuelas de formación deportivas, liderando la ejecución y participación en eventos deportivos y recreativos, generando espacios y escenarios para la población con enfoque diferencial adopten las prácticas deportivas y recreativas en la zona rural y urbana como medio convivencia y reconciliación.</t>
  </si>
  <si>
    <t xml:space="preserve">META </t>
  </si>
  <si>
    <t>FOMENTO A LA RECREACIÓN, LA ACTIVIDAD FÍSICA Y EL DEPORTE</t>
  </si>
  <si>
    <t>ACTIVIDAD FÍSICA, DEPORTE Y RECREACIÓN</t>
  </si>
  <si>
    <t>Apoyar las iniciativas deportivas de clubes, escuelas de formación y organizaciones comunales legalmente constituidas</t>
  </si>
  <si>
    <t>Organizaciones sociales apoyadas</t>
  </si>
  <si>
    <t>ANUAL</t>
  </si>
  <si>
    <t>Apoyar a delegaciones deportivas y deportistas que participen en eventos departamentales y nacionales</t>
  </si>
  <si>
    <t>Apoyar y fomentar actividades deportivas y recreativas con enfoque diferencial</t>
  </si>
  <si>
    <t>Eventos deportivos y recreativos realizados</t>
  </si>
  <si>
    <t>Fomentar los hábitos y estilos de vida saludables</t>
  </si>
  <si>
    <t>Personas atendidas</t>
  </si>
  <si>
    <t>Realizar los juegos comunales como espacio de integración de la comunidad rural y urbana</t>
  </si>
  <si>
    <t>Juegos comunales y comunitarios realizados</t>
  </si>
  <si>
    <t>Apoyar y fortalecer la escuela de formación deportiva</t>
  </si>
  <si>
    <t>Apoyar el programa Supérate con el deporte en el Municipio de El Retorno</t>
  </si>
  <si>
    <t>Eventos deportivos apoyados</t>
  </si>
  <si>
    <t>APOYO AL PROGRAMA SUPERATE CON EL DEPORTE EN EL MUNICIPIO DE EL RETORNO GUAVIARE</t>
  </si>
  <si>
    <t>Construir escenarios deportivos y recreativos con esfuerzo propio y/o gestión</t>
  </si>
  <si>
    <t>Escenarios deportivos y recreativos construidos</t>
  </si>
  <si>
    <t>Mantenimiento, mejoramiento y dotación de los escenarios deportivos y recreativos</t>
  </si>
  <si>
    <t>MANTENIMIENTO Y MEJORAMIENTO DE ESCENARIOS DEPORTIVOS DEL MUNICIPIO DE EL RETORNO, GUAVIARE</t>
  </si>
  <si>
    <t>Mejoramientos y dotaciones realizadas</t>
  </si>
  <si>
    <t>SECTOR SALUD Y PROTECCIÓN SOCIAL</t>
  </si>
  <si>
    <t>Gestionar, dirigir, coordinar y supervisar el acceso de la población al régimen subsidiado en el Municipio, mediante el seguimiento y control del aseguramiento de los afiliados y controlar la organización y operación de los servicios de salud bajo la estrategia de atención primaria en salud a nivel municipal para la atención de la población pobre no afiliada - PPNA.</t>
  </si>
  <si>
    <t>Administrar las afiliaciones al régimen subsidiado mediante el seguimiento y control del aseguramiento de los afiliados dentro de la Entidad territorial, garantizando el acceso oportuno y de calidad al plan de beneficios en salud, realizando acciones de actualización de la base de datos única de afiliados y su depuración.</t>
  </si>
  <si>
    <t>Gestionar los recursos físicos necesarios para la prestación eficiente y oportuna del servicio de salud en el Municipio.</t>
  </si>
  <si>
    <t xml:space="preserve">Realizar gestión interinstitucional, para la contratación de los servicios de promoción de la salud y prevención de riesgos asociados a condiciones no transmisibles y transmisibles de manera oportuna y realizar vigilancia a los eventos de interés en salud pública. </t>
  </si>
  <si>
    <t>ASEGURAMIENTO, SERVICIOS Y VIGILANCIA EN SALUD</t>
  </si>
  <si>
    <t>ASEGURAMIENTO Y ADMINISTRACIÓN DEL SISTEMA GENERAL DE LA SEGURIDAD SOCIAL EN SALUD – SGSSS</t>
  </si>
  <si>
    <t>Ampliar la cobertura de aseguramiento en salud, garantizando la continuidad de los afiliados</t>
  </si>
  <si>
    <t>Personas sin capacidad de pago afiliadas</t>
  </si>
  <si>
    <t>ASEGURAMIENTO UNIVERSAL SIN SITUACIÓN DE FONDOS</t>
  </si>
  <si>
    <t xml:space="preserve">PROMOVER LA AFILIACION AL SGSSS DEL  REGIMEN SUBSIDIADO, GARANTIZANDO  LA CONTINUIDAD EN LA ATENCION EN LOS  SERVICIOS DE SALUD </t>
  </si>
  <si>
    <t>ENERO</t>
  </si>
  <si>
    <t>DICIEMBRE</t>
  </si>
  <si>
    <t>JEFE UNIDAD DE REGIMEN SUBSIDIADO</t>
  </si>
  <si>
    <t>ASEGURAMIENTO UNIVERSAL CON SITUACIÓN DE FONDOS</t>
  </si>
  <si>
    <t>Promocionar las afiliaciones al régimen contributivo del Sistema General de Seguridad Social de las personas con capacidad de pago</t>
  </si>
  <si>
    <t>Personas con capacidad de pago afiliadas</t>
  </si>
  <si>
    <t>Realizar el pago de Inspección, Vigilancia Y Control – IVC</t>
  </si>
  <si>
    <t>Pagos realizados</t>
  </si>
  <si>
    <t xml:space="preserve">PAGO DE SUPERSALUD 0.4% IVC DEL MUNICIPIO DE EL RETORNO SIN SITUACIÓN DE FONDOS </t>
  </si>
  <si>
    <t>PAGO TASA SUPERSALUD</t>
  </si>
  <si>
    <t>Realizar la auditoria a la operación del régimen subsidiado en salud</t>
  </si>
  <si>
    <t>Auditorías realizadas</t>
  </si>
  <si>
    <t xml:space="preserve">FORTALECIMIENTO A LA AUDITORIA DEL REGIMEN SUBSIDIADO EN EL MUNICIPIO DE EL RETORNO </t>
  </si>
  <si>
    <t>prestacion de servicos proefesionales</t>
  </si>
  <si>
    <t>PRESTACIÓN DEL SERVICIO DE SALUD</t>
  </si>
  <si>
    <t>Gestionar los estudios, diseños, construcción y dotación de infraestructura básica en salud</t>
  </si>
  <si>
    <t>Puestos de salud dotados</t>
  </si>
  <si>
    <t>SALUD PUBLICA</t>
  </si>
  <si>
    <t>Ejecutar el Plan de Salud Pública de Intervenciones Colectivas - PIC</t>
  </si>
  <si>
    <t>Contratos ejecutados</t>
  </si>
  <si>
    <t>Numero</t>
  </si>
  <si>
    <t>FORTALECIMIENTO AL PLAN DE SALUD PÚBLICA DE INTERVENCIONES COLECTIVAS EN EL MUNICIPIO DE EL RETORNO</t>
  </si>
  <si>
    <t>contrato interadministrativo</t>
  </si>
  <si>
    <t>Fortalecer la participación social y la orientación del usuario en los servicios de salud</t>
  </si>
  <si>
    <t>Acciones de participación social en salud realizadas</t>
  </si>
  <si>
    <t>FORTALECIMIENTO A LA OFICINA DE SERVICIO ATENCIÓN A LA COMUNIDAD - SAC EN EL MUNICIPIO DE EL RETORNO.</t>
  </si>
  <si>
    <t>prestacion de servicios  de apoyo, logistica y suministro</t>
  </si>
  <si>
    <t>prestacion de servicios  de apoyo y suministro</t>
  </si>
  <si>
    <t>Servicio de promoción, prevención y vigilancia  de eventos de interés en salud pública</t>
  </si>
  <si>
    <t>Acciones de promoción, prevención y vigilancia realizadas</t>
  </si>
  <si>
    <t>FORTALECIMIENTO DEL SERVICIO DE PROMOCIÓN, PREVENCIÓN Y VIGILANCIA  DE EVENTOS DE INTERÉS EN SALUD PÚBLICA DEL MUNICIPIO DE EL RETORNO, GUAVIARE</t>
  </si>
  <si>
    <t>prestacion de servicios profesionales, de apoyo, logistica y suministro</t>
  </si>
  <si>
    <t>AMBIENTE Y DESARROLLO SOSTENIBLE</t>
  </si>
  <si>
    <t>Generar mecanismos para conservar, proteger y reponer el medio ambiente, así como la articulación interinstitucional para el desarrollo de actividades de reforestación de microcuencas y fuentes hídricas, programas de educación ambiental y fomento a la protección de la biodiversidad en el municipio, vinculando las comunidades y los diferentes grupos étnicos y principalmente las poblaciones escolares para incidir desde etapas tempranas de desarrollo en su sensibilización ambiental.</t>
  </si>
  <si>
    <t>Orientado a llevar a cabo la mitigación de Gases de Efecto Invernadero y adaptación al cambio climático.</t>
  </si>
  <si>
    <t xml:space="preserve">Planificar el manejo de las áreas de interés ambiental y buscar la reconciliación con el territorio, la naturaleza, los bosques y la vida. </t>
  </si>
  <si>
    <t xml:space="preserve">Realizar la construcción del vivero forestal municipal
</t>
  </si>
  <si>
    <t>Infraestructura ambiental construida y certificada</t>
  </si>
  <si>
    <t>Producir plántulas forestales para la recuperación de áreas degradadas</t>
  </si>
  <si>
    <t xml:space="preserve">Realizar campañas de Educación Ambiental
</t>
  </si>
  <si>
    <t>Campañas de información en gestión de cambio climático realizadas</t>
  </si>
  <si>
    <t xml:space="preserve"> Acompañar permanentemente los Proyectos Ambientales Escolares (PRAE) y los Proyectos Ciudadanos PROCEDAS</t>
  </si>
  <si>
    <t xml:space="preserve">Fortalecimientos realizados al comité de educación ambiental
</t>
  </si>
  <si>
    <t>CONSERVACIÓN DE LA BIODIVERSIDAD Y SUS SERVICIOS ECOSISTÉMICOS</t>
  </si>
  <si>
    <t>Ampliar y reforestar franjas de rondas hídricas con especies endémicas</t>
  </si>
  <si>
    <t>Rondas hídricas reforestadas con seguimiento</t>
  </si>
  <si>
    <t>Metros cuadrados</t>
  </si>
  <si>
    <t>REFORESTACIÓN DE FUENTES Y RONDAS HÍDRICAS Y ÁREAS DEGRADAS POR ACTIVIDADES HUMANAS EN EL MUNICIPIO DE EL RETORNO, GUAVIARE</t>
  </si>
  <si>
    <t>Apoyar la restauración forestal de rondas protectoras de las cuencas hídricas</t>
  </si>
  <si>
    <t>Cuencas hídricas recuperadas</t>
  </si>
  <si>
    <t>Restaurar, rehabilitar y reforestar áreas degradas por actividades humanas</t>
  </si>
  <si>
    <t>Áreas reforestas</t>
  </si>
  <si>
    <t>Gestionar recursos para implementar el pago por servicios ambientales a familias que firmaron acuerdos de conservación con más de 10 Has.</t>
  </si>
  <si>
    <t>Realizar el pago de servicios ambientales de acuerdo con la Ley 99 de 1993</t>
  </si>
  <si>
    <t>PAGO COMPENSACIÓN AMBIENTAL POR UTILIZACIÓN DE AGUAS LEY 99 DE 1993</t>
  </si>
  <si>
    <t>ORDENAMIENTO AMBIENTAL TERRITORIAL</t>
  </si>
  <si>
    <t>Elaborar el Plan de Gestión Ambiental Municipal</t>
  </si>
  <si>
    <t>Documentos técnicos elaborados y aprobados</t>
  </si>
  <si>
    <t>Implementar acciones de la Sentencia 4360 de 2018 “Amazonia Sujeto de Derechos”</t>
  </si>
  <si>
    <t xml:space="preserve">porcentaje </t>
  </si>
  <si>
    <t>OTROS SERVICIOS</t>
  </si>
  <si>
    <t>Impulsar la economía local, mediante el desarrollo de proyectos innovadores que brindan soluciones de energía; de construcción de obras de electrificación, de ampliación y mejoramiento del alumbrado público y gas en el Municipio.</t>
  </si>
  <si>
    <t>Llevar energía y alumbrado público a las zonas no interconectadas con el fin de mejorar la seguridad, la competitividad, el desarrollo rural y productivo en áreas dispersas; mediante la automatización de la producción, brindando mejor calidad de vida, dando la oportunidad del uso de aparatos, maquinas, electrodomésticos, conectividad, entre otros, facilitando el desarrollo de actividades familiares, comunitarias y comerciales.</t>
  </si>
  <si>
    <t>Consolidar el mercado de gas combustible a nivel residencial.</t>
  </si>
  <si>
    <t>Mantenimiento y expansión del alumbrado público del Municipio</t>
  </si>
  <si>
    <t>MANTENIMIENTO DEL SERVICIO DE ALUMBRADO PÚBLICO EN EL MUNICIPIO DE EL RETORNO, GUAVIARE</t>
  </si>
  <si>
    <t>Lámparas instaladas</t>
  </si>
  <si>
    <t>ADQUISICIÓN DE LÁMPARAS Y ELEMENTOS PARA EL ALUMBRADO PÚBLICO DEL MUNICIPIO DE EL RETORNO, GUAVIARE</t>
  </si>
  <si>
    <t>Suscribir convenio o contratos de mantenimiento y suministro de energía eléctrica para el servicio de alumbrado público</t>
  </si>
  <si>
    <t>PAGO DE LA PRESTACIÓN DEL SERVICIO DEL ALUMBRADO PÚBLICO DEL MUNICIPIO DE EL RETORNO, GUAVIARE</t>
  </si>
  <si>
    <t>AGRICULTURA Y DESARROLLO RURAL</t>
  </si>
  <si>
    <t>Posibilitar un entorno institucional y económico que impulse el desarrollo rural como fuente importante de crecimiento económico, mediante la creación de oportunidades de inclusión productiva a grupos poblacionales en desventaja; tales como medianos y pequeños productores, familias víctimas del conflicto, grupos étnicos, mujeres, población en proceso de reintegración y reincorporación, personas con diversidad funcional, entre otros; de forma que acumulen capital social, humano y económico que facilite el aprovechamiento de las potencialidades del campo, superando sus deficiencias aumentando la productividad y reduciendo los costos de producción a nivel municipal que permitan garantizar la seguridad alimentaria.</t>
  </si>
  <si>
    <t>Liderar gestiones intersectoriales e interinstitucionales para el fortalecimiento de las capacidades productivas, organizativas y comerciales de los campesinos, medianos y pequeños productores, fortaleciendo la infraestructura productiva y de comercialización que le garantice la vinculación al mercado nacional de manera equilibrada, mejorando los ingresos de la población objetivo y por consiguiente su calidad de vida.</t>
  </si>
  <si>
    <t>Desarrollar estrategias de fortalecimiento de la dinámica rural, mediante el apoyo de iniciativas, cadenas y alianzas productivas, promoviendo la asociatividad en líneas organizadas de producción especialmente de (plátano, yuca, piscicultura, ganadería, frutales y cítricos, chontaduro, apicultura, avícola, búfalos, cerdos, ganadería bovina y caprina y otros productos que solo se producen en la región), con el acompañamiento y asistencia directa en procura de aumentar las buenas prácticas agropecuarias, la seguridad alimentaria y el fomento del renglón agroindustrial en la plataforma económica regional.</t>
  </si>
  <si>
    <t>Aunar esfuerzos con aliados estratégicos y demás niveles de gobierno; a fin de establecer mecanismos innovadores con enfoque hacia el empleo, emprendimiento, formación para el trabajo; promoción del renglón agropecuario a través de la extensión rural agropecuaria; mejoramiento genético, y fomento de la mediana y pequeña empresa, entre otras acciones que potencien el desarrollo económico y competitividad municipal; a partir de la vinculación de personas, familias y unidades de negocio en el camino de la generación de ingresos sostenible y calidad del trabajo.</t>
  </si>
  <si>
    <t>Adquisición y mantenimiento de maquinaria y equipos agrícolas</t>
  </si>
  <si>
    <t>Apoyar la seguridad alimentaria rural y urbana</t>
  </si>
  <si>
    <t>Familias apoyadas con acceso a maquinaria y equipos</t>
  </si>
  <si>
    <t>ADECUACIÓN DE SUELOS PARA EL FORTALECIMIENTO DE LA PRODUCCIÓN AGRÍCOLA Y PECUARIA DEL MUNICIPIO DE EL RETORNO GUAVIARE</t>
  </si>
  <si>
    <t>Fortalecer los sistemas productivos agropecuarios para aumentar la producción de los pequeños y medianos productores de El Retorno</t>
  </si>
  <si>
    <t>Sistemas productivos pecuarios apoyados</t>
  </si>
  <si>
    <t>APOYAR LOS SISTEMAS PRODUCTIVOS AGROPECUARIOS EN EL MUNICIPIO DE EL RETORNO, GUAVIARE</t>
  </si>
  <si>
    <t>Implementar mercados campesinos para aportar a la estabilización de familias vulnerables</t>
  </si>
  <si>
    <t>Mercados campesinos realizados</t>
  </si>
  <si>
    <t>Realizar muestras agropecuarias y de tradiciones campesinas</t>
  </si>
  <si>
    <t>Muestras realizadas</t>
  </si>
  <si>
    <t xml:space="preserve">APOYO A LA REALIZACIÓN DE LA MUESTRA AGRÍCOLA EN EL CASCO URBANO O INSPECCIONES DEL MUNICIPIO DE EL RETORNO GUAVIARE </t>
  </si>
  <si>
    <t>CIENCIA, TECNOLOGÍA E INNOVACIÓN AGROPECUARIA</t>
  </si>
  <si>
    <t>Implementar biodigestores para familias campesinas de El Retorno</t>
  </si>
  <si>
    <t>Familias beneficiadas con biodigestores</t>
  </si>
  <si>
    <t>Realizar extensión rural agropecuaria</t>
  </si>
  <si>
    <t>Pequeños productores 
rurales atendidos</t>
  </si>
  <si>
    <t>ASISTENCIA TÉCNICA Y EXTENSIÓN RURAL AGROPECUARIA PARA PEQUEÑOS PRODUCTORES EN EL MUNICIPIO DE EL RETORNO, GUAVIARE</t>
  </si>
  <si>
    <t>Realizar mejoramiento genético en bovinos mediante inseminación artificial o transferencia de embriones</t>
  </si>
  <si>
    <t>Animales intervenidos</t>
  </si>
  <si>
    <t>MEJORAMIENTO GENÉTICO COMO APOYO A LA PRODUCTIVIDAD GANADERA EN EL MUNICIPIO DE EL RETORNO, GUAVIARE</t>
  </si>
  <si>
    <t>TRANSPORTE</t>
  </si>
  <si>
    <t>Conservar y mejorar la infraestructura de transporte a cargo del Municipio, incrementar el inventario de la infraestructura de transporte en la Entidad territorial.</t>
  </si>
  <si>
    <t>Optimizar la infraestructura vial municipal mediante la construcción, mejoramiento, rehabilitación y mantenimiento rutinario periódico de las vías urbanas y rurales, y la navegabilidad fluvial municipal; de forma que interconectados eficientemente a través de la red se minimicen los tiempos y riesgos de la movilidad, incrementando las capacidades productivas del campo, la competitividad y el desarrollo económico municipal y regional.</t>
  </si>
  <si>
    <t>VÍAS MOTOR DEL DESARROLLO ECONÓMICO</t>
  </si>
  <si>
    <t>INFRAESTRUCTURA RED VIAL REGIONAL Y TRANSPORTE FLUVIAL</t>
  </si>
  <si>
    <t>Intervención con estructuras en pavimento en vías de El Retorno</t>
  </si>
  <si>
    <t>Vías intervenidas</t>
  </si>
  <si>
    <t>Kilómetros</t>
  </si>
  <si>
    <t>CONSTRUCCIÓN DE PAVIMENTO RÍGIDO EN LAS VÍAS URBANAS DEL MUNICIPIO DE EL RETORNO DEPARTAMENTO DEL GUAVIARE</t>
  </si>
  <si>
    <t>Mantener y mejorar vías rurales de El Retorno</t>
  </si>
  <si>
    <t>Vías rurales intervenidas</t>
  </si>
  <si>
    <t>346.85</t>
  </si>
  <si>
    <t>REALIZACIÓN DEL PLAN VERANO EN EL MUNICIPIO DE EL RETORNO</t>
  </si>
  <si>
    <t>APOYO AL MANTENIMIENTO Y MEJORAMIENTO DE LAS VÍAS TERRESTRES DEL MUNICIPIO DE EL RETORNO</t>
  </si>
  <si>
    <t>Mantener y mejorar vías urbanas de El Retorno</t>
  </si>
  <si>
    <t>Vía mantenidas y mejoradas</t>
  </si>
  <si>
    <t>Mejorar vías terciarias mediante el uso de placa huella y obras complementarias</t>
  </si>
  <si>
    <t>Obras complementarias construidas</t>
  </si>
  <si>
    <t>Mejorar la navegabilidad de Caño Grande</t>
  </si>
  <si>
    <t>Vía fluvial habilitada</t>
  </si>
  <si>
    <t>META DE PRODUCTO</t>
  </si>
  <si>
    <t>INDICADOR DE PRODUCTO</t>
  </si>
  <si>
    <t>VIVIENDA Y 
ENTORNOS DIGNOS E INCLUYENTES</t>
  </si>
  <si>
    <t>ACCESO A SOLUCIONES DE VIVIENDA</t>
  </si>
  <si>
    <t>Mejoramiento de viviendas en el sector urbano y rural de El Retorno</t>
  </si>
  <si>
    <t>Viviendas urbanas y rurales mejoradas</t>
  </si>
  <si>
    <t>MEJORAMIENTO DE VIVIENDA PARA LAS FAMILIAS DEL
MUNICIPIO DE EL RETORNO Guaviare</t>
  </si>
  <si>
    <t xml:space="preserve">Titular predios urbanos de El Retorno </t>
  </si>
  <si>
    <t>asistencia técnica y jurídica en saneamiento y titulación de predios</t>
  </si>
  <si>
    <t>Total 2022</t>
  </si>
  <si>
    <t>Dotar de infraestructura tecnológica y sistemas de información la Alcaldía Municipal</t>
  </si>
  <si>
    <t>Elementos y equipos adquiridos</t>
  </si>
  <si>
    <t>Elementos y equipos con mantenimiento</t>
  </si>
  <si>
    <t>Sistemas de información optimizados</t>
  </si>
  <si>
    <t>Elaborar la política de seguridad y salud en el trabajo</t>
  </si>
  <si>
    <t>Documento de lineamiento técnicos elaborados y aprobados</t>
  </si>
  <si>
    <t>Implementar una (1) estrategia de información, comunicación y protocolo en la alcaldía municipal de El Retorno</t>
  </si>
  <si>
    <t>AGUA POTABLE Y SANEAMIENTO BÁSICO</t>
  </si>
  <si>
    <t>Impulsar la planeación presupuestal, la focalización y la financiación; fortaleciendo la prestación de los servicios de acueducto, alcantarillado y aseo en el municipio; mediante la coordinación, la gestión adecuada y la optimización de los sistemas de acueducto, alcantarillado y aseo instalados; avanzando en el cierre de brechas; incrementando los indicadores de calidad, continuidad y cobertura a costos de mercado; estableciendo una relación oferta demanda concertada con las necesidades de la población y la sostenibilidad a partir de la operación efectiva del prestador de los servicios; de forma que se garantice la certificación anual de los servicios; el subsidio y aporte solidario de y para los usuarios; ampliando y acompañando estrategias en la zona rural y articulando en todo caso el uso eficiente de los recursos.</t>
  </si>
  <si>
    <t>Optimizar el servicio público domiciliario de acueducto o servicio de agua potable; mejorando la distribución municipal de agua apta para el consumo humano, la conexión y medición, la captación de agua, su procesamiento, tratamiento, almacenamiento, conducción y transporte. Mediante estrategias de ampliación y mejoramiento de los sistemas de acueducto urbano, de los centros poblados y veredales; la efectiva administración del fondo de solidaridad y redistribución del ingreso; dotación de equipo necesario y preparando al Municipio con fuentes alternas para atención de contingencias y el eficiente manejo del agua. Igualmente liderando gestiones interinstitucionales en el nivel departamental y nacional que aporten al crecimiento y rentabilidad del sector.</t>
  </si>
  <si>
    <t>Optimizar el servicio público domiciliario de alcantarillado, mejorando la recolección municipal de residuos principalmente líquidos, por medio de tuberías y conductos; incluyendo actividades complementarias de transporte, tratamiento y disposición final; mediante la ampliación y mejoramiento de redes, acometidas y colectores de alcantarillado pluvial y sanitario; así como la instalación de plantas para el tratamiento de aguas residuales que son vertidas en caños, con el fin de disminuir la carga contaminante de las fuentes hídricas; realizando la efectiva administración del fondo de solidaridad y redistribución del ingreso; dotación de equipo necesario y ampliado las estrategias en la zona rural. Igualmente liderando gestiones interinstitucionales en el nivel departamental y nacional que aporten al crecimiento y rentabilidad del sector y Optimizar el servicio público domiciliario de aseo a fin de atender la demanda dela creciente población urbana y rural en términos de calidad y cobertura.</t>
  </si>
  <si>
    <t>ACCESO DE LA POBLACIÓN A LOS SERVICIOS DE AGUA POTABLE Y SANEAMIENTO BÁSICO</t>
  </si>
  <si>
    <t>ACCESO DE LA POBLACIÓN AL SERVICIO DE AGUA POTABLE</t>
  </si>
  <si>
    <t>Instalar acometidas domiciliarias</t>
  </si>
  <si>
    <t>Acometidas instaladas</t>
  </si>
  <si>
    <t>Ampliar las redes de acueducto en la cabecera municipal de El Retorno y en la Inspección de la Libertad</t>
  </si>
  <si>
    <t>Acueductos ampliados</t>
  </si>
  <si>
    <t>Diseñar y construir el plan maestro de acueducto de los centros poblados</t>
  </si>
  <si>
    <t>Acueductos construidos</t>
  </si>
  <si>
    <t>Construcción y optimización de acueductos rurales en el municipio de El Retorno</t>
  </si>
  <si>
    <t>Acueductos unifamiliares construidos</t>
  </si>
  <si>
    <t>Acueductos optimizados</t>
  </si>
  <si>
    <t>Garantizar los subsidios a los estratos 1, 2 y 3</t>
  </si>
  <si>
    <t>Subsidios de acueducto entregados</t>
  </si>
  <si>
    <t>TRANSFERENCIA DE RECURSOS AL FSSRS, PARA LA APLICACIÓN DE SUBSIDIOS A LOS SERVICIOS PÚBLICOS DE ACUEDUCTO</t>
  </si>
  <si>
    <t>Subsidios de alcantarillado entregados</t>
  </si>
  <si>
    <t>TRANSFERENCIA DE RECURSOS AL FSSRS, PARA LA APLICACIÓN DE SUBSIDIOS A LOS SERVICIOS PÚBLICOS DE ALCANTARILLADO</t>
  </si>
  <si>
    <t>Subsidios de aseo entregados</t>
  </si>
  <si>
    <t>TRANSFERENCIA DE RECURSOS AL FSSRS, PARA LA APLICACION DE SUBSIDIOS A LOS SERVICIOS PUBLICOS DE ASEO</t>
  </si>
  <si>
    <t>Instalar equipos de medida macro y micro medidores de agua potable</t>
  </si>
  <si>
    <t>Equipos de medida instalados</t>
  </si>
  <si>
    <t>Transferir recursos al Plan Departamental de Aguas – PDA</t>
  </si>
  <si>
    <t>Transferencias de recursos sin situación de fondos</t>
  </si>
  <si>
    <t>TRANSFERENCIA PARA EL PLAN DEPARTAMENTAL DE AGUA POTABLE Y SANEAMIENTO BÁSICO DEL MUNICIPIO DE EL RETORNO, GUAVIARE CON SITUACION DE FONDOS</t>
  </si>
  <si>
    <t>TRANSFERENCIA PARA EL PLAN DEPARTAMENTAL DE AGUA POTABLE Y SANEAMIENTO BÁSICO DEL MUNICIPIO DE EL RETORNO, GUAVIARE SIN SITUACION DE FONDOS</t>
  </si>
  <si>
    <t>ACCESO DE LA POBLACIÓN A LOS SERVICIOS DE SANEAMIENTO BÁSICO Y ASEO</t>
  </si>
  <si>
    <t>Optimizar el servicio de alcantarillado del municipio de El Retorno</t>
  </si>
  <si>
    <t>Alcantarillados optimizados</t>
  </si>
  <si>
    <t>Plantas de tratamiento de aguas residuales optimizadas</t>
  </si>
  <si>
    <t>Estaciones de bombeo optimizadas</t>
  </si>
  <si>
    <t>Ampliar red de alcantarillado urbano y de los centros poblados del Municipio</t>
  </si>
  <si>
    <t>Alcantarillados ampliados</t>
  </si>
  <si>
    <t>Actualizar e implementar el Plan de Gestión Integral de Residuos Sólidos - PGIRS</t>
  </si>
  <si>
    <t>Plan de Gestión Integral de Residuos Sólidos implementado</t>
  </si>
  <si>
    <t>ATENCIÓN, PREVENCIÓN Y PROTECCIÓN INTEGRAL A LOS NIÑOS, NIÑAS, ADOLESCENTES Y FORTALECIMIENTO FAMILIAR</t>
  </si>
  <si>
    <t xml:space="preserve">Apoyos realizados </t>
  </si>
  <si>
    <t>APOYO INTEGRAL DE LA PRIMERA INFANCIA, NIÑOS, NIÑAS, ADOLESCENTES Y SUS FAMILIAS; DEL MUNICIPIO DE EL RETORNO GUAVIARE</t>
  </si>
  <si>
    <t>Apoyar eventos que permitan el buen uso del tiempo libre de los niños, niñas y adolescentes</t>
  </si>
  <si>
    <t>Niños, Niñas y Adolescentes atendidos</t>
  </si>
  <si>
    <t>Apoyar la implementación de estrategias contra todo tipo de violencia y la prevención y erradicación del trabajo infantil</t>
  </si>
  <si>
    <t>Estrategias realizadas</t>
  </si>
  <si>
    <t>Apoyar las jornadas de registro e identificación realizadas por la Registraduría Nacional</t>
  </si>
  <si>
    <t>Jornadas apoyadas</t>
  </si>
  <si>
    <t>Diseñar e implementar campañas de información y concienciación sobre los derechos fundamentales de los niños, niñas y adolescentes</t>
  </si>
  <si>
    <t>Fortalecer las instancias de participación técnicas y de decisión</t>
  </si>
  <si>
    <t>SERVICIO LOGISTICO</t>
  </si>
  <si>
    <t>Optimizar y dotar la infraestructura para la atención integral de la primera infancia</t>
  </si>
  <si>
    <t>Optimizaciones realizadas</t>
  </si>
  <si>
    <t>JUVENTUD RETORNENSE ACTIVA</t>
  </si>
  <si>
    <t>Apoyar el consejo municipal de juventudes</t>
  </si>
  <si>
    <t>Apoyar las iniciativas de la plataforma municipal de juventudes</t>
  </si>
  <si>
    <t>Fomentar la participación en políticas de juventud</t>
  </si>
  <si>
    <t>ATENCIÓN INTEGRAL AL ADULTO MAYOR</t>
  </si>
  <si>
    <t>Apoyar iniciativas de emprendimiento del adulto mayor</t>
  </si>
  <si>
    <t>APOYO INTEGRAL DE LA POBLACION ADULTO MAYOR DEL MUNICIPIO DE EL RETORNO GUAVIARE</t>
  </si>
  <si>
    <t>Brindar paquetes alimentarios a la población adulto mayor en alto grado de vulnerabilidad</t>
  </si>
  <si>
    <t>Kits alimentarios entregados</t>
  </si>
  <si>
    <t>Encuentros apoyados</t>
  </si>
  <si>
    <t>Garantizar el apoyo al funcionamiento del programa Colombia Mayor</t>
  </si>
  <si>
    <t>Garantizar el funcionamiento integral del centro de bienestar del adulto mayor</t>
  </si>
  <si>
    <t>ATENCIÓN INTEGRAL A POBLACIÓN EN CONDICIÓN O SITUACIÓN DE DISCAPACIDAD</t>
  </si>
  <si>
    <t>Atender de manera integral a población en condición o situación de Discapacidad</t>
  </si>
  <si>
    <t>Personas atendidas con servicios integrales</t>
  </si>
  <si>
    <t>2.5%</t>
  </si>
  <si>
    <t>Actualización de la caracterización de la Población en situación o condición de discapacidad</t>
  </si>
  <si>
    <t xml:space="preserve">Documentos de caracterización actualizados </t>
  </si>
  <si>
    <t>Celebrar el Día Internacional de las personas en condición o situación de Discapacidad</t>
  </si>
  <si>
    <t>Celebraciones realizadas</t>
  </si>
  <si>
    <t>Garantizar el funcionamiento de la casa social de la mujer</t>
  </si>
  <si>
    <t>Diseñar estrategias de información y comunicación para prevenir y reducir la violencia contra la mujer</t>
  </si>
  <si>
    <t>Fortalecer el Consejo Consultivo de Mujeres – CCM</t>
  </si>
  <si>
    <t>Generar espacios para el encuentro y participación activa de la mujer</t>
  </si>
  <si>
    <t>Encuentros generados</t>
  </si>
  <si>
    <t>APOYAR LOS EVENTOS CULTURALES DEL MUNICIPIO DE EL RETORNO, GUAVIARE</t>
  </si>
  <si>
    <t>prestacion de servicios profesionales, de apoyo, logistica,   suministro y combustible</t>
  </si>
  <si>
    <t>PROMOVER LA AFILIACION AL SGSSS DEL  REGIMEN SUBSIDIADO, GARANTIZANDO  LA CONTINUIDAD EN LA ATENCION EN LOS  SERVICIOS DE SALUD, prestaciones de servicios</t>
  </si>
  <si>
    <r>
      <t xml:space="preserve">ACTIVIDADES </t>
    </r>
    <r>
      <rPr>
        <b/>
        <i/>
        <sz val="11"/>
        <rFont val="Calibri"/>
        <family val="2"/>
        <scheme val="minor"/>
      </rPr>
      <t>(actividades que se realizaran en el proyecto)</t>
    </r>
  </si>
  <si>
    <t>INCLUSION SOCIAL 
PRODUCTIVA PARA LA POBLACION EN SITUACION DE VULNERABILIDAD</t>
  </si>
  <si>
    <t>CÓDIGO 
PROYECTO BPIM</t>
  </si>
  <si>
    <t>TECNOLOGÍAS DE LA INFORMACIÓN Y LAS COMUNICACIONES</t>
  </si>
  <si>
    <t>Orientado a las acciones que faciliten el acceso y uso de todos los habitantes del Municipio a las tecnologías de la información y las comunicaciones, así como su implementación teniendo como fines el servicio universal, la protección de los usuarios y la garantía de la libre competencia. Adicionalmente, a través de este programa se contempla la planeación, dotación, el mantenimiento, la operación y el desarrollo de la infraestructura del Sector, así como la ampliación de la cobertura y calidad de las TIC. Igualmente, se incluyen los servicios prestados por el Sector y su regulación en términos de calidad y eficiencia.</t>
  </si>
  <si>
    <t>Empoderar a los retornenses a través de las Tecnologías de la Información y la Comunicación - TIC, para alcanzar la inclusión digital y promover la accesibilidad de las TIC y su utilización en pos del desarrollo social y económico de las personas con necesidades especiales tales como las poblaciones indígenas y las personas que viven en zonas rurales, las personas con discapacidad, las mujeres y las niñas y los jóvenes y los niños.</t>
  </si>
  <si>
    <t>Busca que la gente se apropie de las TIC y haga un uso seguro, responsable, y productivo de ellas. Se destacan programas como En TIC confío para que la gente sepa hacer frente a las amenazas a la seguridad y privacidad que se pueden dar en el entorno digital, o el fomento al teletrabajo como una forma de uso de las TIC en el entorno de trabajo.</t>
  </si>
  <si>
    <t>Agrupa las iniciativas que crean las condiciones para que el sector privado y el público, en el orden nacional y territorial, emprendan un cambio en sus actividades, productos y procesos en el marco de la cuarta revolución industrial. Las acciones de este eje van dirigidas a la digitalización de trámites, el uso de información para la toma de decisiones de política, a crear protocolos para que se facilite el intercambio de información entre entidades y a crear un portal único del Estado colombiano donde los ciudadanos puedan acceder a un amplio catálogo de servicios digitalizados.</t>
  </si>
  <si>
    <t>FACILITAR EL ACCESO Y USO DE LAS TECNOLOGÍAS DE LA INFORMACIÓN Y LAS COMUNICACIONES</t>
  </si>
  <si>
    <t>Zonas digitales urbanas</t>
  </si>
  <si>
    <t>TRANSFORMACIÓN DIGITAL SECTORIAL Y TERRITORIAL</t>
  </si>
  <si>
    <t>Adoptar el protocolo IPV6 en la alcaldía municipal de El Retorno, con base en la resolución 2710 de 2017</t>
  </si>
  <si>
    <t>Protocolo IPv6 adoptado</t>
  </si>
  <si>
    <t>Implementar la Política de Gobierno Digital en la Alcaldía Municipal</t>
  </si>
  <si>
    <t>Política de gobierno digital implementada</t>
  </si>
  <si>
    <t>PLAN ACCION INVERSION 2021</t>
  </si>
  <si>
    <t>FORTALECIMIENTO DE LA CONVIVENCIA Y LA SEGURIDAD CIUDADANA</t>
  </si>
  <si>
    <r>
      <t xml:space="preserve">ACTIVIDADES </t>
    </r>
    <r>
      <rPr>
        <b/>
        <i/>
        <sz val="11"/>
        <rFont val="Arial"/>
        <family val="2"/>
      </rPr>
      <t>(actividades que se realizaran en el proyecto)</t>
    </r>
  </si>
  <si>
    <r>
      <t xml:space="preserve">Realizar ferias de servicio al ciudadano </t>
    </r>
    <r>
      <rPr>
        <i/>
        <sz val="11"/>
        <rFont val="Calibri"/>
        <family val="2"/>
        <scheme val="minor"/>
      </rPr>
      <t>“Alcaldía en su Vereda”</t>
    </r>
  </si>
  <si>
    <t>ACTUALIZACIÓN  DE LOS PLANES DE PREVENCIÓN Y ATENCIÓN DE EMERGENCIAS HUMANITARIAS Yy derechos humanos EN EL MUNICIPIO DE EL RETORNO, GUAVIARE</t>
  </si>
  <si>
    <t>ACTUALIZACIÓN del estatuto tributario y del
estatuto orgánico del presupuesto del municipio de
EL RETORNO GUAVIARE</t>
  </si>
  <si>
    <t>PLAN ACCION INVERSION 2022</t>
  </si>
  <si>
    <t>APOYO A LA SEGURIDAD Y JUSTICIA DEL MUNICIPIO DE EL RETORNO GUAVIARE</t>
  </si>
  <si>
    <t>APOYO AL FUNCIONAMIENTO DEL SISTEMA DE SEGURIDAD VIAL E IMPLEMENTACION DE CAMPAÑAS SOBRE EL CODIGO NACIONAL DE SEGURIDAD Y CONVIVENCIA CIUDADANA</t>
  </si>
  <si>
    <t xml:space="preserve">suministro de elementos (folletos y cartilla) y servicio logistico </t>
  </si>
  <si>
    <t>APOYO AL FUNCIONAMIENTO DEL CONSEJO MUNICIPAL DE PAZ, RECONCILIACIÓN, CONVIVENCIA Y DERECHOS HUMANOS, DERECHO INTERNACIONAL HUMANITARIO DE EL RETORNO</t>
  </si>
  <si>
    <t># de apoyos realizados</t>
  </si>
  <si>
    <t>Apoyar la entrega digna de personas desaparecidas en el marco del conflicto armado</t>
  </si>
  <si>
    <t>APOYO EN LA ENTREGA DE RESTOS ÓSEOS A FAMILIARES DE VÍCTIMAS DESAPARECIDAS, EN EL MARCO DEL CONFLICTO ARMADO INTERNO</t>
  </si>
  <si>
    <t xml:space="preserve">logistica y elementos 
</t>
  </si>
  <si>
    <t xml:space="preserve">suministro de elementos funebres(osarios y cajas funebres)
</t>
  </si>
  <si>
    <t>Formular una política pública para la legalidad, convivencia y construcción de paz</t>
  </si>
  <si>
    <t>Realizar procesos de diálogo social como motor e instrumento de la verdad, justicia y paz</t>
  </si>
  <si>
    <t>Diálogos sociales realizados</t>
  </si>
  <si>
    <t>Servicio de promoción de convivencia y no repetición</t>
  </si>
  <si>
    <t>Iniciativas para la promoción de la convivencia implementadas</t>
  </si>
  <si>
    <t>Documentos normativos elaborados y adoptados</t>
  </si>
  <si>
    <t>FORMULACIÓN DE LA POLÍTICA PÚBLICA PARA LA LEGALIDAD, CONVIVENCIA Y CONSTRUCCIÓN DE PAZ EN EL MUNICIPIO DE EL RETORNO, GUAVIARE</t>
  </si>
  <si>
    <r>
      <t xml:space="preserve">ACTIVIDADES </t>
    </r>
    <r>
      <rPr>
        <b/>
        <i/>
        <sz val="8"/>
        <rFont val="Calibri"/>
        <family val="2"/>
        <scheme val="minor"/>
      </rPr>
      <t>(actividades que se realizaran en el proyecto)</t>
    </r>
  </si>
  <si>
    <t># Politica publica formulada</t>
  </si>
  <si>
    <t>REALIZAR ACCIONES PARA GARANTIZAR EL DERECHO A LA LIBERTAD RELIGIOSA Y DE CULTOS EN EL MUNICIPIO DE EL RETORNO</t>
  </si>
  <si>
    <t>logistica y suministro para evento entre iglesias del municipio</t>
  </si>
  <si>
    <t># acciones realizadas</t>
  </si>
  <si>
    <t>Implementar una estrategia municipal de no estigmatización de la población reincorporada y reintegrada</t>
  </si>
  <si>
    <t>FORTALECER UNA ESTRATEGIA MUNICIPAL DE NO ESTIGMATIZACIÓN DE LA POBLACIÓN REINCORPORADA Y REINTEGRADA</t>
  </si>
  <si>
    <t>GARANTIZAR ESPACIOS  QUE PROMUEVAN EL RESPETO DE LOS DERECHOS HUMANOS Y LA CONVIVENCIA CIUDADANA EN EL MUNICIPIO DE EL RETORNO GUAVIARE</t>
  </si>
  <si>
    <t xml:space="preserve">profesional para capacitacion e implementacion o furmulacion de la politica </t>
  </si>
  <si>
    <t xml:space="preserve">logistica y cartillas o folletos </t>
  </si>
  <si>
    <t>#Diálogos  realizados</t>
  </si>
  <si>
    <t>#Iniciativas implementadas</t>
  </si>
  <si>
    <t>numero</t>
  </si>
  <si>
    <t>Servicios logísticos , transporte, suministro de bienes y elementos  y compensatorios</t>
  </si>
  <si>
    <t xml:space="preserve"> # de Fortalecimientos realizados</t>
  </si>
  <si>
    <t>Difundir y aplicar la ruta especial de protección a líderes de derechos humanos, comunitarios, de víctimas y a los delegados de las mesas de participación</t>
  </si>
  <si>
    <t>Campañas de difusión realizadas</t>
  </si>
  <si>
    <t>DIFUSIÓN DE LA RUTA ESPECIAL DE PROTECCIÓN A POBLACIÓN VÍCTIMA DEL MUNICIPIO DE EL RETORNO GUAVIARE</t>
  </si>
  <si>
    <t>ELABORACION DEL PLAN DE RETORNOS Y REUBICACIONES PARA  LA  POBLACIÓN VÍCTIMA DEL CONFLICTO ARMADO INTERNO EN EL MUNICIPIO DE EL RETORNO</t>
  </si>
  <si>
    <t>FORMULACIÓN Y APROBACIÓN DEL PLAN DE REPARACIÓN COLECTIVA A LA COMUNIDAD DE LA INSPECCIÓN LA LIBERTAD DEL MUNICIPIO DE EL RETORNO</t>
  </si>
  <si>
    <t>APOYO FUNERARIO A POBLACIÓN VÍCTIMA DEL MUNICIPIO DE EL RETORNO GUAVIARE EL RETORNO</t>
  </si>
  <si>
    <t>Realizar acciones para la formulación de la Política Pública para la población negra y afrocolombiana en El Retorno</t>
  </si>
  <si>
    <t>Realizar caracterización de la comunidad negra y afrocolombiana</t>
  </si>
  <si>
    <t>Documentos normativos elaborados</t>
  </si>
  <si>
    <t>Documentos de caracterización elaborados</t>
  </si>
  <si>
    <t>FORTALECIMIENTO A LOS PROCESOS CULTURALES, ORGANIZATIVOS Y DE DESARROLLO SOCIAL A LA POBLACIÓN NEGRA Y AFRO DEL MUNICIPIO DE EL RETORNO</t>
  </si>
  <si>
    <t>ELABORACION LA CARACTERIZACIÓN Y LA POLÍTICA PÚBLICA PARA LA POBLACIÓN NEGRA Y AFROCOLOMBIANA EN EL MUNICIPIO DE EL RETORNO, GUAVIARE</t>
  </si>
  <si>
    <t>Suministro de servicios logisticos, bienes y elementos . Contratación de recurso humano Y Capacitacion</t>
  </si>
  <si>
    <t>#Documentos normativos elaborados</t>
  </si>
  <si>
    <t>#Documentos de caracterización elaborados</t>
  </si>
  <si>
    <t>ANALISIS PARA LA DEPURACIÓN DE BIENES, MUEBLES E INMUEBLES DE LA ALCALDÍA MUNICIPAL DE EL RETORNO, GUAVIARE</t>
  </si>
  <si>
    <t>Secretaría de general</t>
  </si>
  <si>
    <t>#depuraciones realizadas</t>
  </si>
  <si>
    <t>ACTUALIZACIÓN DE LA BASE DE DATOS SISBEN IV FASE DEMANDA EN EL MUNICIPIO DE EL RETORNO, GUAVIARE</t>
  </si>
  <si>
    <t xml:space="preserve">FORTALECIMIENTO AL SISTEMA DE GESTION DE SEGURIDAD Y SALUD EN EL TRABAJO DE EL MUNICIPIO DE EL RETORNO GUAVIARE. </t>
  </si>
  <si>
    <t>CAPACITACIÓN A SERVIDORES PÚBLICOS DE LA ALCALDÍA MUNICIPAL DE EL RETORNO, GUAVIARE</t>
  </si>
  <si>
    <t># elementos y equipos con mantenimiento  / # de elementos y equipos adquiridos</t>
  </si>
  <si>
    <t># de capacitaciones servidores publicos</t>
  </si>
  <si>
    <t>Secretaría Hacienda</t>
  </si>
  <si>
    <t>Secretaría Planeacion</t>
  </si>
  <si>
    <t># de programas implementados# fortalecimiento realizados</t>
  </si>
  <si>
    <t>DOTACIÓN DE EQUIPOS ELEMENTOS TECNOLOGICOS PARA LA ADMINISTRACIÓN MUNICIPAL</t>
  </si>
  <si>
    <t># de equipos y elementos adquiridos</t>
  </si>
  <si>
    <t xml:space="preserve">con el contrato del tecnico de mantenimiento de equipos de computo </t>
  </si>
  <si>
    <t>ELABORACION DE LA POLITICA DE SEGURIDAD Y SALUD EN EL TRABAJO</t>
  </si>
  <si>
    <t>FORTALECIMIENTO A LA ESTRATEGIA DE INFORMACIÓN, COMUNICACIÓN Y PROTOCOLO EN LA ALCALDÍA MUNICIPAL DE EL RETORNO</t>
  </si>
  <si>
    <t>#documentos elaborados</t>
  </si>
  <si>
    <t>#estrategias implementadas</t>
  </si>
  <si>
    <t>FORTALECIMIENTO DEL EQUIPAMENTO MUNICIPAL</t>
  </si>
  <si>
    <t xml:space="preserve">INFRAESTRUCTURA MUNICPAL </t>
  </si>
  <si>
    <r>
      <t xml:space="preserve">Adecuar la planta de beneficio animal (matadero municipal) y mantenimiento del vehículo tipo termoquin </t>
    </r>
    <r>
      <rPr>
        <i/>
        <sz val="11"/>
        <color theme="1"/>
        <rFont val="Arial"/>
        <family val="2"/>
      </rPr>
      <t>(transporte de carne)</t>
    </r>
  </si>
  <si>
    <t>Mantenimientos realizados al vehículo</t>
  </si>
  <si>
    <t>Construir el centro de protección del menor</t>
  </si>
  <si>
    <t>Estudios y diseños elaborados</t>
  </si>
  <si>
    <t>Gestionar la reubicación del cementerio municipal</t>
  </si>
  <si>
    <t>Cementerio construido</t>
  </si>
  <si>
    <t>APOYO EN EL MANTENIMIENTO Y FUNCIONAMIENTO DE VEHÍCULO AL SERVICIO DEL TRANSPORTE DE CARNE ANIMAL  DEL MUNICIPIO DE EL RETORNO, GUAVIARE</t>
  </si>
  <si>
    <t xml:space="preserve">ELABORACION DE ESTUD IOS Y DISEÑOS PARA LA CONSTRUCCION DEL CENTRO DE PROTECCION DEL MENOR EN EL MUNICIPIO DE EL RETORNO </t>
  </si>
  <si>
    <t xml:space="preserve">ELABORACION DE ESTUD IOS Y DISEÑOS PARA LA CONSTRUCCION Y REUBICACION  DEL CEMENTERIO MUNICIPAL DE EL RETORNO </t>
  </si>
  <si>
    <t>MANTENIMIENTO  Y MEJORAMIENTO DE LA INFRAESTRUCTURA MUNICIPAL DE EL RETORNO GUAVIARE</t>
  </si>
  <si>
    <t xml:space="preserve">mantenimiento vehiculo 
prestacion de de servicos 
</t>
  </si>
  <si>
    <t xml:space="preserve">consultoria </t>
  </si>
  <si>
    <t>obra e interventoria</t>
  </si>
  <si>
    <t xml:space="preserve"># mantenimientos realizados a vehiculo#prestacion de servicios </t>
  </si>
  <si>
    <t>PROGRAMACIÓN 2022</t>
  </si>
  <si>
    <t>#consultorias realizadas</t>
  </si>
  <si>
    <t>PROGRAMACIÓN FINANCIERA AÑO 2022</t>
  </si>
  <si>
    <t>gestion</t>
  </si>
  <si>
    <r>
      <t xml:space="preserve">ACTIVIDADES </t>
    </r>
    <r>
      <rPr>
        <i/>
        <sz val="8"/>
        <rFont val="Arial"/>
        <family val="2"/>
      </rPr>
      <t>(actividades que se realizaran en el proyecto)</t>
    </r>
  </si>
  <si>
    <t>Suministro de bienes,  elementos y material pedagogico</t>
  </si>
  <si>
    <t>CONSTRUCCIÓN DE UNIDADES SANITARIAS EN INSTITUCIÓN EDUCATIVAS DEL MUNICIPIO DE EL RETORNO, GUAVIARE</t>
  </si>
  <si>
    <t>obra</t>
  </si>
  <si>
    <t>FORTALECIMIENTO TECNOLOGICO A LAS INSTITUCIONES EDUCATIVAS DEL MUNICIPIO DE EL RETORNO GUAVIARE</t>
  </si>
  <si>
    <t>Adquisicion de equipos y elementos</t>
  </si>
  <si>
    <t>FORTALECIMIENTO A LAS INSTITUCIONES
EDUCATIVAS PARA MEJORAR EL PROMEDIO EN LAS PRUEBAS SABER</t>
  </si>
  <si>
    <t>convenio</t>
  </si>
  <si>
    <t>fortalecimiento a las capacidades de los docentes de educacion preescolar basica y media</t>
  </si>
  <si>
    <t>docentes de educacion inicial, preescolar, basica y media</t>
  </si>
  <si>
    <t xml:space="preserve">FORTALECIMIENTO A LOS DOCENTES DE LAS DE LAS DIFERENTES  INSTITUCIONES Y CEDES  EDUCATIVAS DEL MUNICIPIO DE EL RETORNO </t>
  </si>
  <si>
    <t>convenio para estrategias metodologicas innovadoras que fortalescan a los docentes en el trabajo de aula</t>
  </si>
  <si>
    <t># de docentes fortalecidos#estrategias aplicadas</t>
  </si>
  <si>
    <t xml:space="preserve"> # de ecuentros educativos realizados</t>
  </si>
  <si>
    <t># kits escolares entregados</t>
  </si>
  <si>
    <t>Gestionar la reubicación de familias que habitan en zonas de alto riesgo</t>
  </si>
  <si>
    <t>TRASLADO DE RECURSOS PARA FORTALECER EL  FONDO MUNICIPAL DE GESTIÓN DEL RIESGO Y DESASTRES DEL RETORNO, GUAVIARE</t>
  </si>
  <si>
    <t>APOYO EN EL FUNCIONAMIENTO AL COMITÉ MUNICIPAL DE GESTIÓN DEL RIESGO DEL EL RETORNO GUAVIARE</t>
  </si>
  <si>
    <t xml:space="preserve">APOYO CON  AYUDAS HUMANITARIAS Y ELEMENTOS PARA ATENDER EMERGENCIAS Y EVENTOS NATURALES EN EL MUNICIPIO DE EL RETORNO </t>
  </si>
  <si>
    <t xml:space="preserve">CARACTERIZACION DE LOS NUCLEOS FAMILIARES Y VIVIENDAS UBICADAS EN ZONAS DE  RIESGO DEL MUNICIPIO DE EL RETORNO </t>
  </si>
  <si>
    <t>CAPACITACIÓN EN PRIMEROS AUXILIOS A CIUDADANOS DEL MUNICIPIO DE EL RETORNO</t>
  </si>
  <si>
    <t>Transferencia de recursos</t>
  </si>
  <si>
    <t>servicios logisticos</t>
  </si>
  <si>
    <t xml:space="preserve">prestacion de servicios profesionales </t>
  </si>
  <si>
    <t>documentos tecnicos</t>
  </si>
  <si>
    <t xml:space="preserve">#documentos tecnicos </t>
  </si>
  <si>
    <t>FORTALECIMIENTO A  LAS 
ORGANIZACIONES COMUNALES DEL MUNICIPIO DE EL RETORNO GUAVIARE</t>
  </si>
  <si>
    <t>capacitaciones</t>
  </si>
  <si>
    <t># de personas capacitadas#capacitaciones realizadas</t>
  </si>
  <si>
    <t>OPTIMIZACION DE LOS CENTROS SOCIALES Y CULTURALES PARA EL FOMENTO DE LA PARTICIPACIÓN COMUNAL EN EL MUNICIPIO DE EL RETORNO GUAVIARE</t>
  </si>
  <si>
    <t>FORTALECIMIENTO A LA REALIZACION DEL PROCESO DE RENDICIÓN DE CUENTAS EN EL MUNICIPIO DE EL RETORNO GUAVIARE</t>
  </si>
  <si>
    <t>logistica</t>
  </si>
  <si>
    <t>Secretaria de Planeacion</t>
  </si>
  <si>
    <t xml:space="preserve">FORTALECIMIENTO DE ESPACIOS DE INTERACCION ENTRE EL CIUDADANO Y LA ADMINISTRACION MUNICIPAL DE EL RETORNO </t>
  </si>
  <si>
    <t>#acciones  realizadas</t>
  </si>
  <si>
    <t>PLAN ACCION DE INVERSIÓN 2022</t>
  </si>
  <si>
    <t xml:space="preserve"> PLAN OPERATIVO ANUAL DE INVERSIÓN - POAI 2022</t>
  </si>
  <si>
    <r>
      <t xml:space="preserve">ACTIVIDADES </t>
    </r>
    <r>
      <rPr>
        <b/>
        <i/>
        <sz val="11"/>
        <color theme="0"/>
        <rFont val="Arial"/>
        <family val="2"/>
      </rPr>
      <t>(actividades que se realizaran en el proyecto)</t>
    </r>
  </si>
  <si>
    <t>APOYO Y FOMENTO DE ACTIVIDADES DEPORTIVAS, RECREATIVAS Y DE HÁBITOS SALUDABLES EN EL MUNICIPIO DE EL RETORNO, GUAVIARE</t>
  </si>
  <si>
    <t xml:space="preserve"> LOGISTICA, SUMINISTRO Y COMBUSTIBLE, CONTRATACION APOYO</t>
  </si>
  <si>
    <t xml:space="preserve">SUMINISTRO IMPLEMENTACION DEPORTIVA  </t>
  </si>
  <si>
    <t xml:space="preserve">UNIDAD DE DEPORTES Y RECREACION </t>
  </si>
  <si>
    <t>SERVIICIO LOGISTICO</t>
  </si>
  <si>
    <t xml:space="preserve">PRESTACION DE SERVICIOS PROFESIONALES </t>
  </si>
  <si>
    <t>FORTALECIMIENTO A LAS ESCUELAS DE  FORMACIÓN DEPORTIVA EN EL MUNICIPIO DE EL RETORNO, GUAVIARE</t>
  </si>
  <si>
    <t xml:space="preserve">CONTRATACION
 DE PERSONAL </t>
  </si>
  <si>
    <t xml:space="preserve">PRESTACION DE SERVICIOS  MONITORES  EN LAS DIFERENTES DISCIPLINAS </t>
  </si>
  <si>
    <t>LOGISTICA</t>
  </si>
  <si>
    <t>Construcción DE LA CANCHA SINTETICA DE LA INSPECCION LA LIBERTAD EN EL MUNICIPIO DE El Retorno, Guaviare</t>
  </si>
  <si>
    <t>MANO DE OBRA</t>
  </si>
  <si>
    <t>OBRA</t>
  </si>
  <si>
    <t>CONTRATACION PERSONAL 
PARA MANTENIMIENTO PARQUES, COMBUSTIBLE</t>
  </si>
  <si>
    <t xml:space="preserve">PRESTACION DE SERVICIOS </t>
  </si>
  <si>
    <t xml:space="preserve">SUMINISTRO COMBUSTIBLE </t>
  </si>
  <si>
    <t>prestacion de servicos profesionales</t>
  </si>
  <si>
    <t>FORTALECIMIENTO DE LA RED DE SERVICIOS DE ATENCION EN SALUD DEL MUNICIPIO EL RETORNO</t>
  </si>
  <si>
    <t>contrato de compraventa</t>
  </si>
  <si>
    <t>JEFE UNIDAD LOCAL DE SALUD</t>
  </si>
  <si>
    <t>Suministro combustible, servicio logistico, mantenimiento equipo de motor</t>
  </si>
  <si>
    <t>15-enero-2022</t>
  </si>
  <si>
    <t xml:space="preserve">31 diciembre 2022 </t>
  </si>
  <si>
    <t>Convenios</t>
  </si>
  <si>
    <t xml:space="preserve">mantenimiento y adecuacion del centro cultural y/o biblotecas del Municipio </t>
  </si>
  <si>
    <t xml:space="preserve">servicio de logistica y recurso Humano  </t>
  </si>
  <si>
    <t>PLAN OPERATIVO ANUAL DE INVERSIÓN - POAI</t>
  </si>
  <si>
    <t>PLAN OPERATIVO ANUAL DE INVERSIONES- POAI 2022</t>
  </si>
  <si>
    <t xml:space="preserve">ATENCIO A GRUPOS VULNERABLES </t>
  </si>
  <si>
    <t>OBJETIVO 1</t>
  </si>
  <si>
    <t>Lograr la inclusión y atención de los grupos poblacionales en mayor situación de pobreza y vulnerabilidad;articulando, gestionando, liderando acciones, planes y políticas de conformidad con los lineamientos y normativas vigentes; reconociendo la inmediata necesidad de trabajar en énfasis de el gose efectivo de los derechos de lo niños, niñas y adolescentes, los jovenes, la mujer, la familia,adultos mayores afrodesendientes,indigenas,personas con diversidad funcional y comunidad LGTBI.</t>
  </si>
  <si>
    <t>Garantizar el servicio de educación inicial, cuidado y nutrición a niños y niñas y adolescentes, en entornos comunitarios y el hogar, en el marco de la atención integral y diferencial en la primera infancia, la infancia y la adolescencia para transformar El Retorno: desarrollar talentos,fortalecer familias y superar todas las formas de violencia.</t>
  </si>
  <si>
    <t xml:space="preserve">PROYECTO </t>
  </si>
  <si>
    <t xml:space="preserve">PROGRAMA FINANCIERO </t>
  </si>
  <si>
    <t xml:space="preserve">PROGRAMACIÓN </t>
  </si>
  <si>
    <t>ACTIVIDADES (actividades que se realizaran en el proyecto)</t>
  </si>
  <si>
    <t xml:space="preserve">SGP      salud </t>
  </si>
  <si>
    <t xml:space="preserve">FECHA DE INICIO </t>
  </si>
  <si>
    <t xml:space="preserve">FECHA DE FINALIZACIÓN </t>
  </si>
  <si>
    <t xml:space="preserve">INDICADOR DE VERIFICACÓN </t>
  </si>
  <si>
    <t xml:space="preserve">OBSERVACIONES </t>
  </si>
  <si>
    <t>INCLUSIÓN SOCIAL Y PRODUCTIVA PARA LA
POBLACIÓN EN SITUACIÓN DE VULNERABILIDAD</t>
  </si>
  <si>
    <r>
      <t xml:space="preserve">Apoyar el funcionamiento de los programas de Prosperidad Social </t>
    </r>
    <r>
      <rPr>
        <i/>
        <sz val="11"/>
        <color theme="1"/>
        <rFont val="Arial"/>
        <family val="2"/>
      </rPr>
      <t>(familias en acción y jóvenes en acción)</t>
    </r>
    <r>
      <rPr>
        <sz val="11"/>
        <color theme="1"/>
        <rFont val="Arial"/>
        <family val="2"/>
      </rPr>
      <t xml:space="preserve"> en el municipio de El Retorno</t>
    </r>
  </si>
  <si>
    <t>CONTRATACIÓN DE PERSONAL (TÉCNICO), logistica asamblea general familias en accion, combustible, papeleria</t>
  </si>
  <si>
    <t>2021-950250127</t>
  </si>
  <si>
    <t xml:space="preserve">ANUAL </t>
  </si>
  <si>
    <t xml:space="preserve">Secretaria General </t>
  </si>
  <si>
    <t xml:space="preserve">logistica eventos uso del tiempo libre </t>
  </si>
  <si>
    <t xml:space="preserve">CONTRATACION DE PERSONAL PROFESIONAL(psicologa) Y/O TECNICO), SUMINISTRO DE ELEMENTOS Y/O SERVICIOS,  </t>
  </si>
  <si>
    <t xml:space="preserve">contratacion de personal profesional </t>
  </si>
  <si>
    <r>
      <t xml:space="preserve">Fortalecer el programa </t>
    </r>
    <r>
      <rPr>
        <i/>
        <sz val="11"/>
        <color theme="1"/>
        <rFont val="Arial"/>
        <family val="2"/>
      </rPr>
      <t>Yo creo en mi futuro… y ¿tú?</t>
    </r>
    <r>
      <rPr>
        <sz val="11"/>
        <color theme="1"/>
        <rFont val="Arial"/>
        <family val="2"/>
      </rPr>
      <t xml:space="preserve"> Como estrategia para la atención, prevención y protección integral de los niños, niñas y adolescentes</t>
    </r>
  </si>
  <si>
    <t xml:space="preserve">contratacion personal profesional y/o tecnico, servicio logistico </t>
  </si>
  <si>
    <t>FORTALECIMIENTO A LAS INSTANCIAS DE PARTICIPACION  DEL ADULTO MAYOR, JUVENTUD, DISPACAPACIDAD, MUJER Y FAMILIAS EN ACCION   DEL MUNICIPIO DE EL RETORNO, GUAVIARE</t>
  </si>
  <si>
    <t xml:space="preserve">Logistica adulto mayor, discapacidad, juventud, mujer, familias en accion </t>
  </si>
  <si>
    <t>2021-950250159</t>
  </si>
  <si>
    <r>
      <t xml:space="preserve">Implementar la estrategia </t>
    </r>
    <r>
      <rPr>
        <i/>
        <sz val="11"/>
        <color rgb="FF000000"/>
        <rFont val="Arial"/>
        <family val="2"/>
      </rPr>
      <t>“Mambrú, este es otro cuento”</t>
    </r>
    <r>
      <rPr>
        <sz val="11"/>
        <color theme="1"/>
        <rFont val="Arial"/>
        <family val="2"/>
      </rPr>
      <t xml:space="preserve"> en articulación con la </t>
    </r>
    <r>
      <rPr>
        <sz val="11"/>
        <color rgb="FF000000"/>
        <rFont val="Arial"/>
        <family val="2"/>
      </rPr>
      <t>Agencia para la Reincorporación y la Normalización – ARN</t>
    </r>
  </si>
  <si>
    <t>IMPLEMENTACION DE LA ESTRATEGIA "MAMBRU ESTE ES OTRO CUENTO "</t>
  </si>
  <si>
    <t xml:space="preserve">logistica </t>
  </si>
  <si>
    <t>2021-950250132</t>
  </si>
  <si>
    <t>OPTIMIZAR Y DOTAR LOS CENTROS DE ATENCIÓN INTEGRAL A LA PRIMERA INFANCIA DEL MUNICIPIO DE EL RETORNO GUAVIARE</t>
  </si>
  <si>
    <t xml:space="preserve">optimizar CDI 
dotacion de bienes y elementos </t>
  </si>
  <si>
    <t>2021-950250154</t>
  </si>
  <si>
    <t>FORTALECER LA PROMOCIÓN Y LA PARTICIPACIÓN ACTIVA DE LOS JÓVENES EN EL MUNICIPIO DE EL RETORNO GUAVIARE</t>
  </si>
  <si>
    <t>contratacion de 
enlace municpal de juventudes</t>
  </si>
  <si>
    <t>2021-950250155</t>
  </si>
  <si>
    <t>Formular, adoptar y divulgar la política pública de juventud</t>
  </si>
  <si>
    <t>Documentos normativos adoptados y divulgados</t>
  </si>
  <si>
    <t>FORMULAR, ADOPTAR Y DIVULGAR LA POLITICA, PUBLICA DE JUVENTUD DEL MUNICIPIO DE EL RETORNO</t>
  </si>
  <si>
    <t>contratacion de personal</t>
  </si>
  <si>
    <t>2021-950250227</t>
  </si>
  <si>
    <t>suminsitro de elementos pára las iniciativas</t>
  </si>
  <si>
    <t>2021-950250161</t>
  </si>
  <si>
    <t>adquisicion de lit</t>
  </si>
  <si>
    <r>
      <t xml:space="preserve">Apoyar los encuentros municipales, departamentales y nacionales del adulto mayor </t>
    </r>
    <r>
      <rPr>
        <i/>
        <sz val="11"/>
        <color theme="1"/>
        <rFont val="Arial"/>
        <family val="2"/>
      </rPr>
      <t>“Nuevo comienzo otro motivo para vivir”</t>
    </r>
  </si>
  <si>
    <t xml:space="preserve"> LOGÍSTICA encuentro municipal nuevo comienzo para vivir</t>
  </si>
  <si>
    <t>CONTRATACIÓN DE PERSONAL (TÉCNICO) y combustible, suministro elementos de oficina y papeleria program colombia mayor</t>
  </si>
  <si>
    <t>CONTRATACIÓN DE PERSONAL (TÉCNICO, AUXILIARES DE ENFERMERÍA, SERVICIOS GENERALES, MANIPULADORA DE ALIMENTOS ), LOGÍSTICA, SUMINISTRO DE ELEMENTOS Y SERVICIOS, ADQUISICIÓN DE VÍVERES, ELEMENTOS DE ASEO Y PRIMEROS AUXILIOS, ELEMENTOS DE DOTACIÓN, SERVICIOS FUNERARIOS, REMISIONES, SERVICIOS PÚBLICOS, *REMODELACIÓN CENTRO DE BIENESTAR</t>
  </si>
  <si>
    <t>APOYO INTEGRAL A LA POBLACIÓN EN CONDICION DE DISCAPACIDAD EN EL MUNICIPIO DE EL RETORNO GUAVIARE</t>
  </si>
  <si>
    <t>CONTRATACION DE PERSONAL, SUMINISTRO DE ELEMENTOS Y/O SERVICIOS, LOGISTICA</t>
  </si>
  <si>
    <t>2021-950250157</t>
  </si>
  <si>
    <t xml:space="preserve">ACTUALIZACION DE LA CARACTERIZACION DE LA POBLACION EN CONDICION DE DISCAPACIDAD EN EL MUNICIPIO DE EL RETORNO </t>
  </si>
  <si>
    <t>contratacion de personal profesional</t>
  </si>
  <si>
    <t>2021-950250229</t>
  </si>
  <si>
    <t>ATENCIÓN INTEGRAL EN EQUIDAD: MUJER Y DIVERSIDAD SEXUAL</t>
  </si>
  <si>
    <r>
      <t xml:space="preserve">Apoyar iniciativas a través del </t>
    </r>
    <r>
      <rPr>
        <i/>
        <sz val="11"/>
        <color theme="1"/>
        <rFont val="Arial"/>
        <family val="2"/>
      </rPr>
      <t>“Fondo Mujer Emprender”</t>
    </r>
  </si>
  <si>
    <t xml:space="preserve">IMPLEMENTACION DIFUSION Y APLICACIÓN DE LOS DERECHOS DE LAS MUJERES DEL MUNICIPIO DE EL RETORNO </t>
  </si>
  <si>
    <t>SUMINISTRO BIENES Y ELEMENTOS PARA LAS INICIATIVAS DEL FONDO EMPRENDER</t>
  </si>
  <si>
    <t>2021-950250158</t>
  </si>
  <si>
    <t>ENLACE CASA DE LA MUJER</t>
  </si>
  <si>
    <t>CONTRATACION DE PERSONAL PROFESIONAL  IMPLEMENTACION ESTRATEGIAS PARA PREVENIR Y REDUCIR LA VIOLENCIA CONTRA LA MUJER</t>
  </si>
  <si>
    <t>LOGISTICA PARA ENCUENTROS DER INTEGRACION</t>
  </si>
  <si>
    <t>anual</t>
  </si>
  <si>
    <t>PLAN DE ACCIÓN DE INVERSIÓN 2022</t>
  </si>
  <si>
    <t>CONSERVACION PROTECCION Y RESTAURACION DEL MEDIO AMBIENTE</t>
  </si>
  <si>
    <t xml:space="preserve">GESTION DE LA INFORMACION Y EL CONOCIMEINTO AMBIENTAL </t>
  </si>
  <si>
    <t>APOYO AL ACTA ESPECIFICA N°003 DEL ACUERDO MARCO V.A 004 DE 2019 CELEBRADO ENTRE PATRIMONIO NATURAL FONDO PARA LA BIODIVERSIDAD Y AREAS
PROTEGIDAS Y MUNICIPIO DE EL RETORNO GUAVIARE - PILAR 1 EL RETORNO</t>
  </si>
  <si>
    <t>Convenio</t>
  </si>
  <si>
    <t>31/12/2022</t>
  </si>
  <si>
    <t>1 Infraestructura ambiental construida y certificada</t>
  </si>
  <si>
    <t>SUNY YORLIMA JIMENEZ ROMERO</t>
  </si>
  <si>
    <t>IMPLEMENTACIÓN DE CAMPAÑAS DE INFORMACIÓN Y CONCIENCIACIÓN AMBIENTAL EN EL MUNICIPIO DEL RETORNO Guaviare</t>
  </si>
  <si>
    <t>Prestación de servicios profesionales y tecnicos- suministro</t>
  </si>
  <si>
    <t>2 Campañas de información en gestión de cambio climático realizadas</t>
  </si>
  <si>
    <t>Plántulas producidas</t>
  </si>
  <si>
    <t>CONTRIBUCION A LA REFORESTACION DE AREAS DEGRADADAS EN EL MUNICIPIO DE EL RETORNOI GUAVIARE</t>
  </si>
  <si>
    <t>Contrato de Suministro</t>
  </si>
  <si>
    <t>20000 Plántulas producidas</t>
  </si>
  <si>
    <t xml:space="preserve">APOYO A LOS PROYECTO AMBIENTALES ESCOLARES EN EL MUNICIPIO DE EL RETORNO </t>
  </si>
  <si>
    <t xml:space="preserve">1 Fortalecimientos realizados al comité de educación ambiental
</t>
  </si>
  <si>
    <t>5000 Rondas hídricas reforestadas con seguimiento</t>
  </si>
  <si>
    <t>1 Cuencas hídricas recuperadas</t>
  </si>
  <si>
    <t>10000 Áreas reforestas</t>
  </si>
  <si>
    <t>TRANSFERENCIA DE RECURSOS PARA EL PAGO DE SERVICIOS AMBIENTALES A FAMILIAS CAMPESINAS Y COMUNIDADES INDÍGENAS, CON ACUERDOS DE CONSERVACIÓN EN EL MUNICIPIO DE EL RETORNO, GUAVIARE</t>
  </si>
  <si>
    <t>Resolución de transferencias</t>
  </si>
  <si>
    <t>15 Pagos realizados</t>
  </si>
  <si>
    <t>Resoluciones de pagos</t>
  </si>
  <si>
    <t>1 Pagos realizados</t>
  </si>
  <si>
    <t>ELABORACION DEL PLAN DE GESTION AMBIENTAL DEL MUNICIPIO DE EL RETORNO GUAVIARE</t>
  </si>
  <si>
    <t>Contrato de consultoria</t>
  </si>
  <si>
    <t>1 Documentos técnicos elaborados y aprobados</t>
  </si>
  <si>
    <t>17 Acciones realizadas</t>
  </si>
  <si>
    <r>
      <t xml:space="preserve">ACTIVIDADES </t>
    </r>
    <r>
      <rPr>
        <i/>
        <sz val="11"/>
        <color theme="1"/>
        <rFont val="Arial"/>
        <family val="2"/>
      </rPr>
      <t>(actividades que se realizaran en el proyecto)</t>
    </r>
  </si>
  <si>
    <t>Prestación de servicios tecnicos y auxiliares</t>
  </si>
  <si>
    <t>26/01/2022</t>
  </si>
  <si>
    <t>1 Mantenimientos realizados</t>
  </si>
  <si>
    <t>Contrato de suministro</t>
  </si>
  <si>
    <t>15 Lámparas instaladas</t>
  </si>
  <si>
    <t>Resolución de pago</t>
  </si>
  <si>
    <t>1 Convenios celebrados</t>
  </si>
  <si>
    <t>Prestacion de servicios de operario, suminsitro de respuestos, suminsitro de combustible, servicio de lavado, servicio despinchado.</t>
  </si>
  <si>
    <t>100 Familias apoyadas con acceso a maquinaria y equipos</t>
  </si>
  <si>
    <t>3 Sistemas productivos pecuarios apoyados</t>
  </si>
  <si>
    <t>APOYO A LA REALIZACION DE LOS MERCADOS CAMPESINOS EN EL MUNICIPIO DE EL RETORNO GUAVIARE</t>
  </si>
  <si>
    <t>Contrato de servicios logisticos</t>
  </si>
  <si>
    <t>2 Mercados campesinos realizados</t>
  </si>
  <si>
    <t>Convenio de asociacion</t>
  </si>
  <si>
    <t>1 Muestras realizadas</t>
  </si>
  <si>
    <t>390 Pequeños productores 
rurales atendidos</t>
  </si>
  <si>
    <t>280 Animales intervenidos</t>
  </si>
  <si>
    <t>Adquisición DE TUBOS PARA LA CONSERVACIÓN DE LAS VÍAS RURALES Y URBANAS EN EL MUNICIPIO El Retorno</t>
  </si>
  <si>
    <t>Mejoramiento de lainfraestructura vial terciariaen puntos críticos y obrascomplementarias en el tramoEl Trueno - La Morichera delmunicipio de El RetornoGuaviare</t>
  </si>
  <si>
    <t>placa huella construida</t>
  </si>
  <si>
    <t>Mantenimiento de la vía fluvial del municipio de El Retorno</t>
  </si>
  <si>
    <t>FORTALECIMIENTO PARA EL SANEAMIENTO Y TITULACIÓN DE PREDIOS EN EL MUNICIPIO DE EL RETORNO GUAVIARE</t>
  </si>
  <si>
    <t>26/02/2022</t>
  </si>
  <si>
    <t>SGP Propósito Genera (AGUA POTABLE)</t>
  </si>
  <si>
    <t xml:space="preserve">SGP Propósito Genera </t>
  </si>
  <si>
    <t>INSTALACION DE  ACOMETIDAS  DOMICILIARIAS DE SERVICIOS DE AGUA POTABLE EN EL MUNICIPIO DE EL RETORNO</t>
  </si>
  <si>
    <t>20 Acometidas Instaladas</t>
  </si>
  <si>
    <t>CONSTRUCCION DE REDES DE ACUEDUCTO EN EL MUNICIPIO DE EL RETORNO GUAVIARE</t>
  </si>
  <si>
    <t>Obra- Interventoria</t>
  </si>
  <si>
    <t>1 Acueducto Ampliado</t>
  </si>
  <si>
    <t>CONSTRUCCION DE ACUEDUCTOS EN LA ZONA RURAL DEL MUNICIPIO DE EL RETORNO GUAVIARE</t>
  </si>
  <si>
    <t>1 Acueducto construido</t>
  </si>
  <si>
    <t>CONSTRUCCIÓN DE ACUEDUCTOS VEREDALES UNIFAMILIARES PARA FAMILIAS DEL MUNICIPIO DE EL RETORNO, GUAVIARE</t>
  </si>
  <si>
    <t>29 Acueductos unifamiliares construidos</t>
  </si>
  <si>
    <t>ADECUACIÓN DE INFRAESTRUCTURA DE PLANTAS DE TRATAMIENTO DE AGUA POTABLE PTAP EN EL MUNICIPIO DE EL RETORNO, GUAVIARE</t>
  </si>
  <si>
    <t xml:space="preserve"> 2Acueductos optimizados</t>
  </si>
  <si>
    <t>Convenio Interadministrativo</t>
  </si>
  <si>
    <t>1300 Subsidios de acueducto entregados</t>
  </si>
  <si>
    <t>1000 Subsidios de alcantarillado entregados</t>
  </si>
  <si>
    <t>1300 Subsidios de aseo entregados</t>
  </si>
  <si>
    <r>
      <t xml:space="preserve">Implementar campañas de educación ambiental </t>
    </r>
    <r>
      <rPr>
        <i/>
        <sz val="11"/>
        <color theme="1"/>
        <rFont val="Arial"/>
        <family val="2"/>
      </rPr>
      <t>"Ahorro y uso eficiente del agua"</t>
    </r>
  </si>
  <si>
    <t>DISEÑO Y DIFUSIÓN DE CAMPAÑAS AMBIENTALES PARA EL USO EFICIENTE, AHORRO DEL AGUA EN EL MUNICIPIO DE EL RETORNO GUAVIARE</t>
  </si>
  <si>
    <t>Prestacion de servicios profesionales y tecnicos- contrato de suministro</t>
  </si>
  <si>
    <t>1 Campañas realizadas</t>
  </si>
  <si>
    <t xml:space="preserve">INSTACION DE EQUIPOS DE MICROMEDICION PARA EL SERVICIO DE AGUA POTABLE EN EL MUNICIPIO DE EL RETORNO GUAVIARE </t>
  </si>
  <si>
    <t>Resolucion de transferencias</t>
  </si>
  <si>
    <t>1 Transferencias de recursos sin situación de fondos</t>
  </si>
  <si>
    <t>OPTIMIZACION DE REDES DE ALCANTARILLADO   EN EL MUNICIPIO DE EL RETORNO, GUAVIARE</t>
  </si>
  <si>
    <t xml:space="preserve"> 1 Alcantarillados optimizados</t>
  </si>
  <si>
    <t>ADECUACIÓN DE INFRAESTRUCTURA DE PLANTA DE TRATAMIENTO DE AGUAS RESIDUALES PTAR EN EL MUNICIPIO DE EL RETORNO, GUAVIARE</t>
  </si>
  <si>
    <t>Suministro</t>
  </si>
  <si>
    <t>1 Plantas de tratamiento de aguas residuales optimizadas</t>
  </si>
  <si>
    <t xml:space="preserve">CONSTRUIR,  OPTIMIZAR O MEJORAR LAS ESTACIONES DE BOMBEO DEL SERVICIO DE ALCANTARILLADO EN EL MUNICIPIO DE EL RETORNO </t>
  </si>
  <si>
    <t>2 Estaciones de bombeo optimizadas</t>
  </si>
  <si>
    <t>AMPLIACION DE REDES DE ALCANTARILLADO EN EL MUNICIPIO DE EL RETORNO</t>
  </si>
  <si>
    <t>1 Alcantarillados ampliados</t>
  </si>
  <si>
    <t>IMPLEMENTAR ACCIONES DEL PLAN DE GESTIÓN INTEGRAL DE RESIDUOS SÓLIDOS - PGIRS DEL MUNICIPIO DE EL RETRORNO GUAVIARE</t>
  </si>
  <si>
    <t>1 Plan de Gestión Integral de Residuos Sólidos implementado</t>
  </si>
  <si>
    <t>INCLUSIÓN SOCIAL DIGITAL</t>
  </si>
  <si>
    <t>Gestionar la instalación de zonas digitales</t>
  </si>
  <si>
    <t>Zonas digitales rurales</t>
  </si>
  <si>
    <t>CIUDADANOS Y HOGARES EMPODERADOS DEL ENTORNO DIGITAL</t>
  </si>
  <si>
    <t>Adoptar e implementar la modalidad de teletrabajo en la Alcaldía Municipal de El Retorno</t>
  </si>
  <si>
    <t>Entidad pública con modalidad de teletrabajo</t>
  </si>
  <si>
    <t>Gestionar formación presencial en Ciudadanía Digital</t>
  </si>
  <si>
    <t>Ciudadanos digitales certificados</t>
  </si>
  <si>
    <t>IMPLEMENTACION DE LA ESTRATEGIA DE GOBIERNO DIGITAL Y PROTOCOLO IPV6  EN LA ALCALDIA DEL MUNICIPIO DE EL RETORNO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</si>
</sst>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\ #,##0.00"/>
    <numFmt numFmtId="167" formatCode="_-* #,##0.00_-;\-* #,##0.00_-;_-* &quot;-&quot;_-;_-@_-"/>
    <numFmt numFmtId="168" formatCode="_-* #,##0\ _€_-;\-* #,##0\ _€_-;_-* &quot;-&quot;??\ _€_-;_-@_-"/>
    <numFmt numFmtId="169" formatCode="_-* #,##0.00\ _€_-;\-* #,##0.00\ _€_-;_-* &quot;-&quot;??\ _€_-;_-@_-"/>
    <numFmt numFmtId="170" formatCode="&quot;$&quot;#,##0.00"/>
    <numFmt numFmtId="171" formatCode="_-&quot;$&quot;\ * #,##0.0_-;\-&quot;$&quot;\ * #,##0.0_-;_-&quot;$&quot;\ * &quot;-&quot;??_-;_-@_-"/>
    <numFmt numFmtId="172" formatCode="_-&quot;$&quot;\ * #,##0_-;\-&quot;$&quot;\ * #,##0_-;_-&quot;$&quot;\ * &quot;-&quot;??_-;_-@_-"/>
    <numFmt numFmtId="173" formatCode="_-[$$-240A]\ * #,##0.00_-;\-[$$-240A]\ * #,##0.00_-;_-[$$-240A]\ * &quot;-&quot;??_-;_-@_-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indexed="8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EB3255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Calibri"/>
      <family val="2"/>
      <scheme val="minor"/>
    </font>
    <font>
      <b/>
      <sz val="20"/>
      <name val="Century Gothic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20"/>
      <color rgb="FF5A656C"/>
      <name val="Century Gothic"/>
      <family val="2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11"/>
      <color theme="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i/>
      <sz val="11"/>
      <color rgb="FF00000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tial"/>
    </font>
    <font>
      <sz val="14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1C04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5549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/>
    <xf numFmtId="0" fontId="1" fillId="0" borderId="0"/>
    <xf numFmtId="165" fontId="1" fillId="0" borderId="0" applyFont="0" applyFill="0" applyBorder="0" applyAlignment="0" applyProtection="0"/>
  </cellStyleXfs>
  <cellXfs count="8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/>
    <xf numFmtId="167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7" fontId="0" fillId="0" borderId="0" xfId="1" applyNumberFormat="1" applyFont="1"/>
    <xf numFmtId="44" fontId="0" fillId="0" borderId="0" xfId="0" applyNumberFormat="1"/>
    <xf numFmtId="0" fontId="5" fillId="0" borderId="0" xfId="0" applyFont="1" applyAlignment="1">
      <alignment vertical="center"/>
    </xf>
    <xf numFmtId="167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4" fillId="0" borderId="3" xfId="0" applyFont="1" applyBorder="1" applyAlignment="1">
      <alignment horizontal="center" vertical="center" wrapText="1"/>
    </xf>
    <xf numFmtId="41" fontId="0" fillId="0" borderId="0" xfId="1" applyFont="1"/>
    <xf numFmtId="41" fontId="0" fillId="0" borderId="0" xfId="1" applyFont="1" applyAlignment="1">
      <alignment vertical="center"/>
    </xf>
    <xf numFmtId="41" fontId="0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7" fontId="0" fillId="0" borderId="1" xfId="7" applyNumberFormat="1" applyFont="1" applyBorder="1" applyAlignment="1">
      <alignment horizontal="center" vertical="center"/>
    </xf>
    <xf numFmtId="44" fontId="0" fillId="0" borderId="0" xfId="3" applyFont="1" applyFill="1"/>
    <xf numFmtId="44" fontId="0" fillId="0" borderId="0" xfId="3" applyFont="1"/>
    <xf numFmtId="44" fontId="0" fillId="0" borderId="0" xfId="3" applyFont="1" applyAlignment="1">
      <alignment horizontal="center" vertical="center"/>
    </xf>
    <xf numFmtId="44" fontId="0" fillId="0" borderId="1" xfId="3" applyFont="1" applyBorder="1" applyAlignment="1">
      <alignment horizontal="center" vertical="center"/>
    </xf>
    <xf numFmtId="44" fontId="0" fillId="0" borderId="1" xfId="3" applyFont="1" applyBorder="1"/>
    <xf numFmtId="44" fontId="0" fillId="0" borderId="1" xfId="3" applyFont="1" applyFill="1" applyBorder="1" applyAlignment="1">
      <alignment horizontal="center" vertical="center"/>
    </xf>
    <xf numFmtId="44" fontId="0" fillId="0" borderId="0" xfId="3" applyFont="1" applyFill="1" applyAlignment="1">
      <alignment horizontal="center" vertical="center"/>
    </xf>
    <xf numFmtId="44" fontId="0" fillId="0" borderId="1" xfId="3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167" fontId="0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167" fontId="0" fillId="0" borderId="0" xfId="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67" fontId="0" fillId="0" borderId="0" xfId="1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ont="1" applyAlignment="1">
      <alignment wrapText="1"/>
    </xf>
    <xf numFmtId="44" fontId="0" fillId="0" borderId="0" xfId="0" applyNumberFormat="1" applyFont="1"/>
    <xf numFmtId="43" fontId="0" fillId="0" borderId="1" xfId="0" applyNumberFormat="1" applyFont="1" applyBorder="1"/>
    <xf numFmtId="44" fontId="0" fillId="0" borderId="0" xfId="0" applyNumberFormat="1" applyFont="1" applyAlignment="1">
      <alignment wrapText="1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3" fontId="0" fillId="2" borderId="1" xfId="2" applyFont="1" applyFill="1" applyBorder="1" applyAlignment="1">
      <alignment horizontal="center" vertical="center" wrapText="1"/>
    </xf>
    <xf numFmtId="43" fontId="0" fillId="0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44" fontId="0" fillId="6" borderId="0" xfId="0" applyNumberFormat="1" applyFont="1" applyFill="1"/>
    <xf numFmtId="1" fontId="2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4" fontId="0" fillId="0" borderId="1" xfId="3" applyFont="1" applyFill="1" applyBorder="1"/>
    <xf numFmtId="43" fontId="2" fillId="0" borderId="1" xfId="2" applyFont="1" applyFill="1" applyBorder="1" applyAlignment="1">
      <alignment horizontal="center" vertical="center"/>
    </xf>
    <xf numFmtId="44" fontId="2" fillId="0" borderId="1" xfId="3" applyFont="1" applyFill="1" applyBorder="1" applyAlignment="1">
      <alignment horizontal="center" vertical="center"/>
    </xf>
    <xf numFmtId="44" fontId="2" fillId="0" borderId="1" xfId="3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/>
    </xf>
    <xf numFmtId="43" fontId="2" fillId="0" borderId="1" xfId="2" applyFont="1" applyFill="1" applyBorder="1"/>
    <xf numFmtId="43" fontId="2" fillId="0" borderId="1" xfId="2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43" fontId="2" fillId="0" borderId="0" xfId="2" applyFont="1"/>
    <xf numFmtId="44" fontId="2" fillId="0" borderId="0" xfId="0" applyNumberFormat="1" applyFont="1"/>
    <xf numFmtId="164" fontId="2" fillId="0" borderId="0" xfId="0" applyNumberFormat="1" applyFont="1"/>
    <xf numFmtId="44" fontId="0" fillId="0" borderId="1" xfId="3" applyFont="1" applyFill="1" applyBorder="1" applyAlignment="1">
      <alignment horizontal="center" vertical="center" wrapText="1"/>
    </xf>
    <xf numFmtId="44" fontId="0" fillId="0" borderId="0" xfId="3" applyFont="1" applyFill="1" applyBorder="1" applyAlignment="1">
      <alignment horizontal="center" vertical="center"/>
    </xf>
    <xf numFmtId="44" fontId="0" fillId="0" borderId="0" xfId="3" applyFont="1" applyFill="1" applyAlignment="1">
      <alignment vertical="center"/>
    </xf>
    <xf numFmtId="0" fontId="16" fillId="5" borderId="1" xfId="0" applyFont="1" applyFill="1" applyBorder="1" applyAlignment="1">
      <alignment horizontal="center" vertical="center" wrapText="1"/>
    </xf>
    <xf numFmtId="43" fontId="16" fillId="5" borderId="1" xfId="2" applyFont="1" applyFill="1" applyBorder="1" applyAlignment="1">
      <alignment horizontal="center" vertical="center" wrapText="1"/>
    </xf>
    <xf numFmtId="167" fontId="16" fillId="5" borderId="1" xfId="1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4" fontId="4" fillId="0" borderId="3" xfId="3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/>
    <xf numFmtId="9" fontId="4" fillId="0" borderId="1" xfId="0" applyNumberFormat="1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167" fontId="22" fillId="5" borderId="1" xfId="1" applyNumberFormat="1" applyFont="1" applyFill="1" applyBorder="1" applyAlignment="1">
      <alignment horizontal="center" vertical="center" wrapText="1"/>
    </xf>
    <xf numFmtId="44" fontId="22" fillId="5" borderId="1" xfId="3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1" fontId="16" fillId="5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4" fontId="16" fillId="5" borderId="1" xfId="3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41" fontId="16" fillId="5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6" applyFont="1" applyAlignment="1">
      <alignment horizontal="right" wrapText="1"/>
    </xf>
    <xf numFmtId="164" fontId="2" fillId="0" borderId="0" xfId="6" applyFont="1" applyAlignment="1">
      <alignment wrapText="1"/>
    </xf>
    <xf numFmtId="0" fontId="12" fillId="0" borderId="0" xfId="0" applyFont="1" applyAlignment="1">
      <alignment horizontal="left" vertical="center" wrapText="1"/>
    </xf>
    <xf numFmtId="164" fontId="2" fillId="0" borderId="0" xfId="6" applyFont="1" applyAlignment="1">
      <alignment horizontal="right" vertical="center" wrapText="1"/>
    </xf>
    <xf numFmtId="164" fontId="2" fillId="0" borderId="0" xfId="6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6" applyFont="1" applyFill="1" applyAlignment="1">
      <alignment horizontal="right" wrapText="1"/>
    </xf>
    <xf numFmtId="164" fontId="2" fillId="0" borderId="0" xfId="6" applyFont="1" applyFill="1" applyAlignment="1">
      <alignment wrapText="1"/>
    </xf>
    <xf numFmtId="0" fontId="2" fillId="0" borderId="0" xfId="0" applyFont="1" applyAlignment="1">
      <alignment horizontal="center" wrapText="1"/>
    </xf>
    <xf numFmtId="164" fontId="16" fillId="5" borderId="1" xfId="6" applyFont="1" applyFill="1" applyBorder="1" applyAlignment="1">
      <alignment horizontal="right" vertical="center" wrapText="1"/>
    </xf>
    <xf numFmtId="164" fontId="16" fillId="5" borderId="1" xfId="6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5" borderId="1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center"/>
    </xf>
    <xf numFmtId="0" fontId="15" fillId="0" borderId="0" xfId="0" applyFont="1"/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top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1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7" fontId="2" fillId="0" borderId="3" xfId="1" applyNumberFormat="1" applyFont="1" applyFill="1" applyBorder="1" applyAlignment="1">
      <alignment horizontal="center" vertical="center"/>
    </xf>
    <xf numFmtId="0" fontId="29" fillId="0" borderId="0" xfId="0" applyFont="1"/>
    <xf numFmtId="166" fontId="29" fillId="0" borderId="0" xfId="0" applyNumberFormat="1" applyFont="1"/>
    <xf numFmtId="167" fontId="29" fillId="0" borderId="0" xfId="1" applyNumberFormat="1" applyFont="1" applyFill="1"/>
    <xf numFmtId="0" fontId="29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167" fontId="29" fillId="0" borderId="0" xfId="1" applyNumberFormat="1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166" fontId="29" fillId="0" borderId="0" xfId="0" applyNumberFormat="1" applyFont="1" applyAlignment="1">
      <alignment vertical="center" wrapText="1"/>
    </xf>
    <xf numFmtId="167" fontId="29" fillId="0" borderId="0" xfId="1" applyNumberFormat="1" applyFont="1" applyFill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8" fillId="5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28" fillId="5" borderId="1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43" fontId="28" fillId="5" borderId="1" xfId="2" applyFont="1" applyFill="1" applyBorder="1" applyAlignment="1">
      <alignment horizontal="center" vertical="center" wrapText="1"/>
    </xf>
    <xf numFmtId="166" fontId="28" fillId="5" borderId="1" xfId="2" applyNumberFormat="1" applyFont="1" applyFill="1" applyBorder="1" applyAlignment="1">
      <alignment horizontal="center" vertical="center" wrapText="1"/>
    </xf>
    <xf numFmtId="167" fontId="28" fillId="5" borderId="1" xfId="1" applyNumberFormat="1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9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166" fontId="29" fillId="0" borderId="1" xfId="0" applyNumberFormat="1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29" fillId="0" borderId="1" xfId="0" applyFont="1" applyBorder="1"/>
    <xf numFmtId="166" fontId="29" fillId="0" borderId="1" xfId="0" applyNumberFormat="1" applyFont="1" applyBorder="1"/>
    <xf numFmtId="0" fontId="29" fillId="0" borderId="1" xfId="0" applyFont="1" applyFill="1" applyBorder="1" applyAlignment="1">
      <alignment horizontal="center" vertical="center" wrapText="1"/>
    </xf>
    <xf numFmtId="166" fontId="29" fillId="0" borderId="1" xfId="0" applyNumberFormat="1" applyFont="1" applyBorder="1" applyAlignment="1">
      <alignment horizontal="center" vertical="center"/>
    </xf>
    <xf numFmtId="167" fontId="29" fillId="0" borderId="1" xfId="1" applyNumberFormat="1" applyFont="1" applyFill="1" applyBorder="1" applyAlignment="1">
      <alignment vertical="center"/>
    </xf>
    <xf numFmtId="15" fontId="31" fillId="0" borderId="1" xfId="0" applyNumberFormat="1" applyFont="1" applyBorder="1" applyAlignment="1">
      <alignment horizontal="center" vertical="center"/>
    </xf>
    <xf numFmtId="15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vertical="center"/>
    </xf>
    <xf numFmtId="167" fontId="29" fillId="0" borderId="1" xfId="1" applyNumberFormat="1" applyFont="1" applyFill="1" applyBorder="1"/>
    <xf numFmtId="0" fontId="31" fillId="0" borderId="1" xfId="0" applyFont="1" applyBorder="1"/>
    <xf numFmtId="167" fontId="29" fillId="0" borderId="1" xfId="1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1" fontId="29" fillId="0" borderId="0" xfId="0" applyNumberFormat="1" applyFont="1"/>
    <xf numFmtId="0" fontId="33" fillId="0" borderId="1" xfId="0" applyFont="1" applyBorder="1"/>
    <xf numFmtId="0" fontId="33" fillId="0" borderId="1" xfId="0" applyFont="1" applyBorder="1" applyAlignment="1">
      <alignment horizontal="center" vertical="center"/>
    </xf>
    <xf numFmtId="0" fontId="19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/>
    <xf numFmtId="166" fontId="19" fillId="0" borderId="1" xfId="0" applyNumberFormat="1" applyFont="1" applyBorder="1" applyAlignment="1">
      <alignment horizontal="center" vertical="center"/>
    </xf>
    <xf numFmtId="167" fontId="19" fillId="0" borderId="1" xfId="1" applyNumberFormat="1" applyFont="1" applyFill="1" applyBorder="1" applyAlignment="1">
      <alignment vertical="center"/>
    </xf>
    <xf numFmtId="15" fontId="34" fillId="0" borderId="1" xfId="0" applyNumberFormat="1" applyFont="1" applyBorder="1" applyAlignment="1">
      <alignment horizontal="center" vertical="center"/>
    </xf>
    <xf numFmtId="15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19" fillId="0" borderId="1" xfId="1" applyNumberFormat="1" applyFont="1" applyFill="1" applyBorder="1"/>
    <xf numFmtId="1" fontId="34" fillId="0" borderId="1" xfId="0" applyNumberFormat="1" applyFont="1" applyBorder="1" applyAlignment="1">
      <alignment horizontal="center" vertical="center" wrapText="1"/>
    </xf>
    <xf numFmtId="1" fontId="34" fillId="0" borderId="3" xfId="0" applyNumberFormat="1" applyFont="1" applyBorder="1" applyAlignment="1">
      <alignment horizontal="center" vertical="center"/>
    </xf>
    <xf numFmtId="1" fontId="34" fillId="0" borderId="1" xfId="0" applyNumberFormat="1" applyFont="1" applyBorder="1" applyAlignment="1">
      <alignment vertical="center"/>
    </xf>
    <xf numFmtId="0" fontId="34" fillId="0" borderId="1" xfId="10" applyNumberFormat="1" applyFont="1" applyBorder="1" applyAlignment="1">
      <alignment horizontal="center" vertical="center"/>
    </xf>
    <xf numFmtId="170" fontId="29" fillId="0" borderId="1" xfId="0" applyNumberFormat="1" applyFont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/>
    </xf>
    <xf numFmtId="166" fontId="29" fillId="0" borderId="0" xfId="0" applyNumberFormat="1" applyFont="1" applyAlignment="1">
      <alignment horizontal="center"/>
    </xf>
    <xf numFmtId="15" fontId="4" fillId="0" borderId="1" xfId="0" applyNumberFormat="1" applyFont="1" applyFill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67" fontId="2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" fontId="29" fillId="0" borderId="4" xfId="0" applyNumberFormat="1" applyFont="1" applyBorder="1" applyAlignment="1">
      <alignment horizontal="center" vertical="center"/>
    </xf>
    <xf numFmtId="1" fontId="29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6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3" xfId="6" applyFont="1" applyFill="1" applyBorder="1" applyAlignment="1">
      <alignment horizontal="right" vertical="center" wrapText="1"/>
    </xf>
    <xf numFmtId="164" fontId="2" fillId="0" borderId="1" xfId="6" applyFont="1" applyFill="1" applyBorder="1" applyAlignment="1">
      <alignment horizontal="right" vertical="center" wrapText="1"/>
    </xf>
    <xf numFmtId="164" fontId="2" fillId="0" borderId="1" xfId="6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40" fillId="5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5" borderId="1" xfId="0" applyFont="1" applyFill="1" applyBorder="1" applyAlignment="1">
      <alignment horizontal="center" vertical="center" wrapText="1"/>
    </xf>
    <xf numFmtId="43" fontId="40" fillId="5" borderId="1" xfId="2" applyFont="1" applyFill="1" applyBorder="1" applyAlignment="1">
      <alignment horizontal="center" vertical="center" wrapText="1"/>
    </xf>
    <xf numFmtId="44" fontId="40" fillId="5" borderId="1" xfId="3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/>
    <xf numFmtId="43" fontId="32" fillId="0" borderId="1" xfId="0" applyNumberFormat="1" applyFont="1" applyBorder="1"/>
    <xf numFmtId="44" fontId="32" fillId="0" borderId="1" xfId="3" applyFont="1" applyFill="1" applyBorder="1" applyAlignment="1">
      <alignment vertical="center"/>
    </xf>
    <xf numFmtId="15" fontId="32" fillId="0" borderId="1" xfId="0" applyNumberFormat="1" applyFont="1" applyBorder="1" applyAlignment="1">
      <alignment horizontal="center" vertical="center"/>
    </xf>
    <xf numFmtId="167" fontId="32" fillId="0" borderId="1" xfId="7" applyNumberFormat="1" applyFont="1" applyBorder="1" applyAlignment="1">
      <alignment vertical="center"/>
    </xf>
    <xf numFmtId="9" fontId="32" fillId="0" borderId="1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43" fontId="32" fillId="0" borderId="1" xfId="0" applyNumberFormat="1" applyFont="1" applyFill="1" applyBorder="1"/>
    <xf numFmtId="0" fontId="32" fillId="0" borderId="1" xfId="0" applyFont="1" applyFill="1" applyBorder="1"/>
    <xf numFmtId="0" fontId="32" fillId="0" borderId="1" xfId="0" applyFont="1" applyFill="1" applyBorder="1" applyAlignment="1">
      <alignment horizontal="center" wrapText="1"/>
    </xf>
    <xf numFmtId="9" fontId="32" fillId="0" borderId="1" xfId="5" applyFont="1" applyFill="1" applyBorder="1" applyAlignment="1">
      <alignment horizontal="center" vertical="center"/>
    </xf>
    <xf numFmtId="165" fontId="32" fillId="0" borderId="1" xfId="1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44" fontId="32" fillId="0" borderId="1" xfId="3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3" fontId="32" fillId="0" borderId="0" xfId="0" applyNumberFormat="1" applyFont="1"/>
    <xf numFmtId="164" fontId="32" fillId="0" borderId="0" xfId="0" applyNumberFormat="1" applyFont="1"/>
    <xf numFmtId="44" fontId="32" fillId="3" borderId="0" xfId="0" applyNumberFormat="1" applyFont="1" applyFill="1"/>
    <xf numFmtId="3" fontId="32" fillId="0" borderId="0" xfId="0" applyNumberFormat="1" applyFont="1"/>
    <xf numFmtId="1" fontId="32" fillId="0" borderId="1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165" fontId="32" fillId="0" borderId="1" xfId="10" applyFont="1" applyFill="1" applyBorder="1" applyAlignment="1">
      <alignment horizontal="center" vertical="center"/>
    </xf>
    <xf numFmtId="15" fontId="32" fillId="0" borderId="3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 wrapText="1"/>
    </xf>
    <xf numFmtId="9" fontId="4" fillId="0" borderId="1" xfId="5" applyFont="1" applyFill="1" applyBorder="1" applyAlignment="1">
      <alignment horizontal="center" vertical="center"/>
    </xf>
    <xf numFmtId="168" fontId="37" fillId="0" borderId="1" xfId="4" applyNumberFormat="1" applyFont="1" applyFill="1" applyBorder="1" applyAlignment="1">
      <alignment horizontal="center" vertical="center" wrapText="1"/>
    </xf>
    <xf numFmtId="168" fontId="37" fillId="0" borderId="1" xfId="2" applyNumberFormat="1" applyFont="1" applyFill="1" applyBorder="1" applyAlignment="1">
      <alignment horizontal="center" vertical="center" wrapText="1"/>
    </xf>
    <xf numFmtId="15" fontId="2" fillId="0" borderId="3" xfId="6" applyNumberFormat="1" applyFont="1" applyFill="1" applyBorder="1" applyAlignment="1">
      <alignment horizontal="center" vertical="center" wrapText="1"/>
    </xf>
    <xf numFmtId="15" fontId="2" fillId="0" borderId="3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1" fontId="29" fillId="0" borderId="3" xfId="0" applyNumberFormat="1" applyFont="1" applyFill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0" fontId="29" fillId="0" borderId="0" xfId="0" applyFont="1" applyFill="1"/>
    <xf numFmtId="0" fontId="28" fillId="0" borderId="0" xfId="0" applyFont="1" applyFill="1" applyBorder="1" applyAlignment="1">
      <alignment vertical="center"/>
    </xf>
    <xf numFmtId="0" fontId="16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44" fontId="4" fillId="0" borderId="1" xfId="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8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 wrapText="1"/>
    </xf>
    <xf numFmtId="44" fontId="44" fillId="10" borderId="1" xfId="3" applyFont="1" applyFill="1" applyBorder="1" applyAlignment="1">
      <alignment horizontal="center" vertical="center" wrapText="1"/>
    </xf>
    <xf numFmtId="43" fontId="44" fillId="1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8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1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3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3" xfId="9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6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" fontId="2" fillId="0" borderId="1" xfId="3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1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50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51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 vertical="center"/>
    </xf>
    <xf numFmtId="44" fontId="4" fillId="7" borderId="1" xfId="3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172" fontId="4" fillId="0" borderId="1" xfId="3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3" fontId="4" fillId="0" borderId="1" xfId="3" applyNumberFormat="1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44" fontId="3" fillId="0" borderId="1" xfId="3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15" fillId="0" borderId="0" xfId="0" applyNumberFormat="1" applyFont="1"/>
    <xf numFmtId="44" fontId="15" fillId="0" borderId="0" xfId="3" applyFont="1"/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64" fontId="2" fillId="0" borderId="1" xfId="6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4" fillId="0" borderId="1" xfId="3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44" fillId="1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9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164" fontId="2" fillId="0" borderId="1" xfId="6" applyFont="1" applyFill="1" applyBorder="1" applyAlignment="1">
      <alignment horizontal="right" wrapText="1"/>
    </xf>
    <xf numFmtId="0" fontId="22" fillId="12" borderId="1" xfId="0" applyFont="1" applyFill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2" fillId="12" borderId="1" xfId="0" applyFont="1" applyFill="1" applyBorder="1" applyAlignment="1">
      <alignment horizontal="center" vertical="center" wrapText="1"/>
    </xf>
    <xf numFmtId="43" fontId="22" fillId="12" borderId="1" xfId="2" applyFont="1" applyFill="1" applyBorder="1" applyAlignment="1">
      <alignment horizontal="center" vertical="center" wrapText="1"/>
    </xf>
    <xf numFmtId="44" fontId="22" fillId="12" borderId="1" xfId="3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44" fontId="54" fillId="0" borderId="1" xfId="3" applyFont="1" applyFill="1" applyBorder="1" applyAlignment="1">
      <alignment horizontal="center" wrapText="1"/>
    </xf>
    <xf numFmtId="44" fontId="10" fillId="0" borderId="1" xfId="3" applyFont="1" applyFill="1" applyBorder="1" applyAlignment="1">
      <alignment horizontal="center" vertical="center" wrapText="1"/>
    </xf>
    <xf numFmtId="44" fontId="3" fillId="0" borderId="1" xfId="3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/>
    </xf>
    <xf numFmtId="43" fontId="4" fillId="0" borderId="1" xfId="2" applyFont="1" applyFill="1" applyBorder="1" applyAlignment="1">
      <alignment horizontal="center" vertical="center" wrapText="1"/>
    </xf>
    <xf numFmtId="44" fontId="4" fillId="0" borderId="1" xfId="3" applyFont="1" applyFill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center" vertical="center"/>
    </xf>
    <xf numFmtId="44" fontId="54" fillId="0" borderId="7" xfId="3" applyFont="1" applyFill="1" applyBorder="1" applyAlignment="1">
      <alignment horizontal="center" vertical="center" wrapText="1"/>
    </xf>
    <xf numFmtId="44" fontId="54" fillId="0" borderId="1" xfId="3" applyFont="1" applyFill="1" applyBorder="1" applyAlignment="1">
      <alignment horizontal="center" vertical="center" wrapText="1"/>
    </xf>
    <xf numFmtId="44" fontId="54" fillId="0" borderId="3" xfId="3" applyFont="1" applyFill="1" applyBorder="1" applyAlignment="1">
      <alignment horizontal="center" vertical="center" wrapText="1"/>
    </xf>
    <xf numFmtId="44" fontId="10" fillId="0" borderId="3" xfId="3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44" fontId="4" fillId="0" borderId="1" xfId="3" applyFont="1" applyFill="1" applyBorder="1" applyAlignment="1"/>
    <xf numFmtId="44" fontId="4" fillId="0" borderId="1" xfId="3" applyFont="1" applyFill="1" applyBorder="1"/>
    <xf numFmtId="44" fontId="11" fillId="0" borderId="1" xfId="3" applyFont="1" applyFill="1" applyBorder="1"/>
    <xf numFmtId="0" fontId="0" fillId="0" borderId="1" xfId="3" applyNumberFormat="1" applyFont="1" applyFill="1" applyBorder="1" applyAlignment="1">
      <alignment horizontal="center" vertical="center"/>
    </xf>
    <xf numFmtId="9" fontId="0" fillId="0" borderId="1" xfId="3" applyNumberFormat="1" applyFont="1" applyFill="1" applyBorder="1" applyAlignment="1">
      <alignment horizontal="center" vertical="center"/>
    </xf>
    <xf numFmtId="44" fontId="15" fillId="0" borderId="0" xfId="0" applyNumberFormat="1" applyFont="1"/>
    <xf numFmtId="43" fontId="0" fillId="0" borderId="0" xfId="2" applyFont="1"/>
    <xf numFmtId="0" fontId="44" fillId="14" borderId="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3" applyFont="1" applyFill="1" applyBorder="1" applyAlignment="1">
      <alignment horizontal="center" vertical="center" wrapText="1"/>
    </xf>
    <xf numFmtId="43" fontId="4" fillId="2" borderId="1" xfId="2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3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44" fillId="0" borderId="0" xfId="0" applyFont="1" applyAlignment="1">
      <alignment horizontal="center" vertical="center"/>
    </xf>
    <xf numFmtId="1" fontId="44" fillId="1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4" fillId="0" borderId="3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4" fontId="51" fillId="0" borderId="1" xfId="3" applyFont="1" applyFill="1" applyBorder="1" applyAlignment="1">
      <alignment horizontal="center" vertical="center"/>
    </xf>
    <xf numFmtId="1" fontId="0" fillId="0" borderId="0" xfId="0" applyNumberFormat="1"/>
    <xf numFmtId="44" fontId="15" fillId="0" borderId="0" xfId="3" applyFont="1" applyFill="1"/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4" fontId="15" fillId="0" borderId="0" xfId="3" applyFont="1" applyFill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44" fontId="22" fillId="10" borderId="1" xfId="3" applyFont="1" applyFill="1" applyBorder="1" applyAlignment="1">
      <alignment horizontal="center" vertical="center" wrapText="1"/>
    </xf>
    <xf numFmtId="43" fontId="22" fillId="10" borderId="1" xfId="2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center" wrapText="1"/>
    </xf>
    <xf numFmtId="3" fontId="22" fillId="12" borderId="1" xfId="0" applyNumberFormat="1" applyFont="1" applyFill="1" applyBorder="1" applyAlignment="1">
      <alignment horizontal="center" vertical="center"/>
    </xf>
    <xf numFmtId="3" fontId="22" fillId="13" borderId="1" xfId="0" applyNumberFormat="1" applyFont="1" applyFill="1" applyBorder="1" applyAlignment="1">
      <alignment horizontal="center" vertical="center"/>
    </xf>
    <xf numFmtId="3" fontId="22" fillId="12" borderId="1" xfId="0" applyNumberFormat="1" applyFont="1" applyFill="1" applyBorder="1" applyAlignment="1">
      <alignment horizontal="center" vertical="center" wrapText="1"/>
    </xf>
    <xf numFmtId="3" fontId="22" fillId="12" borderId="1" xfId="2" applyNumberFormat="1" applyFont="1" applyFill="1" applyBorder="1" applyAlignment="1">
      <alignment horizontal="center" vertical="center" wrapText="1"/>
    </xf>
    <xf numFmtId="3" fontId="22" fillId="12" borderId="1" xfId="3" applyNumberFormat="1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3" fontId="4" fillId="0" borderId="7" xfId="0" applyNumberFormat="1" applyFont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7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57" fillId="0" borderId="1" xfId="0" applyNumberFormat="1" applyFont="1" applyBorder="1" applyAlignment="1">
      <alignment horizontal="center" vertic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57" fillId="0" borderId="3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43" fontId="0" fillId="0" borderId="1" xfId="2" applyFont="1" applyFill="1" applyBorder="1"/>
    <xf numFmtId="3" fontId="0" fillId="0" borderId="1" xfId="3" applyNumberFormat="1" applyFont="1" applyFill="1" applyBorder="1"/>
    <xf numFmtId="3" fontId="4" fillId="0" borderId="3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3" fontId="0" fillId="0" borderId="0" xfId="2" applyFont="1" applyFill="1"/>
    <xf numFmtId="3" fontId="0" fillId="0" borderId="0" xfId="3" applyNumberFormat="1" applyFont="1" applyFill="1"/>
    <xf numFmtId="3" fontId="0" fillId="0" borderId="0" xfId="3" applyNumberFormat="1" applyFont="1" applyFill="1" applyAlignment="1">
      <alignment vertical="center"/>
    </xf>
    <xf numFmtId="0" fontId="7" fillId="1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4" fontId="4" fillId="2" borderId="3" xfId="3" applyFont="1" applyFill="1" applyBorder="1" applyAlignment="1">
      <alignment horizontal="center" vertical="center" wrapText="1"/>
    </xf>
    <xf numFmtId="43" fontId="4" fillId="2" borderId="3" xfId="2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44" fontId="4" fillId="0" borderId="1" xfId="3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2" fillId="9" borderId="6" xfId="0" applyFont="1" applyFill="1" applyBorder="1" applyAlignment="1">
      <alignment horizontal="center" vertical="center"/>
    </xf>
    <xf numFmtId="0" fontId="42" fillId="9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9" fillId="0" borderId="2" xfId="0" applyFont="1" applyBorder="1" applyAlignment="1">
      <alignment horizont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1" fontId="29" fillId="0" borderId="4" xfId="0" applyNumberFormat="1" applyFont="1" applyBorder="1" applyAlignment="1">
      <alignment horizontal="center" vertical="center"/>
    </xf>
    <xf numFmtId="1" fontId="29" fillId="0" borderId="5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/>
    </xf>
    <xf numFmtId="167" fontId="29" fillId="0" borderId="3" xfId="1" applyNumberFormat="1" applyFont="1" applyFill="1" applyBorder="1" applyAlignment="1">
      <alignment horizontal="center" vertical="center"/>
    </xf>
    <xf numFmtId="167" fontId="29" fillId="0" borderId="5" xfId="1" applyNumberFormat="1" applyFont="1" applyFill="1" applyBorder="1" applyAlignment="1">
      <alignment horizontal="center" vertical="center"/>
    </xf>
    <xf numFmtId="167" fontId="29" fillId="0" borderId="3" xfId="1" applyNumberFormat="1" applyFont="1" applyFill="1" applyBorder="1" applyAlignment="1">
      <alignment vertical="center"/>
    </xf>
    <xf numFmtId="167" fontId="29" fillId="0" borderId="5" xfId="1" applyNumberFormat="1" applyFont="1" applyFill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15" fontId="31" fillId="0" borderId="3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15" fontId="31" fillId="0" borderId="3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4" xfId="0" applyFont="1" applyBorder="1" applyAlignment="1">
      <alignment horizontal="center" vertical="center"/>
    </xf>
    <xf numFmtId="170" fontId="29" fillId="0" borderId="3" xfId="0" applyNumberFormat="1" applyFont="1" applyBorder="1" applyAlignment="1">
      <alignment horizontal="center" vertical="center"/>
    </xf>
    <xf numFmtId="170" fontId="29" fillId="0" borderId="4" xfId="0" applyNumberFormat="1" applyFont="1" applyBorder="1" applyAlignment="1">
      <alignment horizontal="center" vertical="center"/>
    </xf>
    <xf numFmtId="170" fontId="29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7" fontId="2" fillId="0" borderId="3" xfId="1" applyNumberFormat="1" applyFont="1" applyFill="1" applyBorder="1" applyAlignment="1">
      <alignment horizontal="center" vertical="center"/>
    </xf>
    <xf numFmtId="167" fontId="2" fillId="0" borderId="5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7" fontId="16" fillId="5" borderId="1" xfId="1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38" fillId="9" borderId="6" xfId="0" applyFont="1" applyFill="1" applyBorder="1" applyAlignment="1">
      <alignment horizontal="center" vertical="center"/>
    </xf>
    <xf numFmtId="0" fontId="38" fillId="9" borderId="0" xfId="0" applyFont="1" applyFill="1" applyBorder="1" applyAlignment="1">
      <alignment horizontal="center" vertical="center"/>
    </xf>
    <xf numFmtId="44" fontId="32" fillId="0" borderId="3" xfId="3" applyFont="1" applyFill="1" applyBorder="1" applyAlignment="1">
      <alignment horizontal="center" vertical="center"/>
    </xf>
    <xf numFmtId="44" fontId="32" fillId="0" borderId="5" xfId="3" applyFont="1" applyFill="1" applyBorder="1" applyAlignment="1">
      <alignment horizontal="center" vertical="center"/>
    </xf>
    <xf numFmtId="15" fontId="32" fillId="0" borderId="3" xfId="0" applyNumberFormat="1" applyFont="1" applyBorder="1" applyAlignment="1">
      <alignment horizontal="center" vertical="center"/>
    </xf>
    <xf numFmtId="15" fontId="32" fillId="0" borderId="5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 wrapText="1"/>
    </xf>
    <xf numFmtId="0" fontId="38" fillId="8" borderId="7" xfId="0" applyFont="1" applyFill="1" applyBorder="1" applyAlignment="1">
      <alignment horizontal="center" vertical="center"/>
    </xf>
    <xf numFmtId="0" fontId="38" fillId="8" borderId="8" xfId="0" applyFont="1" applyFill="1" applyBorder="1" applyAlignment="1">
      <alignment horizontal="center" vertical="center"/>
    </xf>
    <xf numFmtId="0" fontId="38" fillId="8" borderId="9" xfId="0" applyFont="1" applyFill="1" applyBorder="1" applyAlignment="1">
      <alignment horizontal="center" vertical="center"/>
    </xf>
    <xf numFmtId="165" fontId="32" fillId="0" borderId="3" xfId="10" applyFont="1" applyBorder="1" applyAlignment="1">
      <alignment horizontal="center" vertical="center"/>
    </xf>
    <xf numFmtId="165" fontId="32" fillId="0" borderId="5" xfId="10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wrapText="1"/>
    </xf>
    <xf numFmtId="0" fontId="24" fillId="9" borderId="6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7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4" fillId="5" borderId="6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1" fontId="2" fillId="0" borderId="3" xfId="4" applyNumberFormat="1" applyFont="1" applyFill="1" applyBorder="1" applyAlignment="1">
      <alignment horizontal="center" vertical="center"/>
    </xf>
    <xf numFmtId="1" fontId="2" fillId="0" borderId="4" xfId="4" applyNumberFormat="1" applyFont="1" applyFill="1" applyBorder="1" applyAlignment="1">
      <alignment horizontal="center" vertical="center"/>
    </xf>
    <xf numFmtId="1" fontId="2" fillId="0" borderId="5" xfId="4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 vertical="center"/>
    </xf>
    <xf numFmtId="1" fontId="2" fillId="0" borderId="5" xfId="2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4" fontId="3" fillId="0" borderId="3" xfId="3" applyFont="1" applyFill="1" applyBorder="1" applyAlignment="1">
      <alignment horizontal="center" vertical="center"/>
    </xf>
    <xf numFmtId="44" fontId="3" fillId="0" borderId="4" xfId="3" applyFont="1" applyFill="1" applyBorder="1" applyAlignment="1">
      <alignment horizontal="center" vertical="center"/>
    </xf>
    <xf numFmtId="44" fontId="3" fillId="0" borderId="5" xfId="3" applyFont="1" applyFill="1" applyBorder="1" applyAlignment="1">
      <alignment horizontal="center" vertical="center"/>
    </xf>
    <xf numFmtId="1" fontId="2" fillId="0" borderId="3" xfId="3" applyNumberFormat="1" applyFont="1" applyFill="1" applyBorder="1" applyAlignment="1">
      <alignment horizontal="center" vertical="center"/>
    </xf>
    <xf numFmtId="1" fontId="2" fillId="0" borderId="4" xfId="3" applyNumberFormat="1" applyFont="1" applyFill="1" applyBorder="1" applyAlignment="1">
      <alignment horizontal="center" vertical="center"/>
    </xf>
    <xf numFmtId="1" fontId="2" fillId="0" borderId="5" xfId="3" applyNumberFormat="1" applyFont="1" applyFill="1" applyBorder="1" applyAlignment="1">
      <alignment horizontal="center" vertical="center"/>
    </xf>
    <xf numFmtId="43" fontId="2" fillId="0" borderId="3" xfId="2" applyFont="1" applyFill="1" applyBorder="1" applyAlignment="1">
      <alignment horizontal="center" vertical="center"/>
    </xf>
    <xf numFmtId="43" fontId="2" fillId="0" borderId="4" xfId="2" applyFont="1" applyFill="1" applyBorder="1" applyAlignment="1">
      <alignment horizontal="center" vertical="center"/>
    </xf>
    <xf numFmtId="43" fontId="2" fillId="0" borderId="5" xfId="2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4" fillId="0" borderId="1" xfId="3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4" fontId="3" fillId="0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44" fillId="10" borderId="1" xfId="0" applyFont="1" applyFill="1" applyBorder="1" applyAlignment="1">
      <alignment horizontal="center" vertical="center"/>
    </xf>
    <xf numFmtId="0" fontId="3" fillId="11" borderId="1" xfId="8" applyFont="1" applyFill="1" applyBorder="1" applyAlignment="1">
      <alignment horizontal="center" vertical="center" wrapText="1"/>
    </xf>
    <xf numFmtId="44" fontId="0" fillId="0" borderId="3" xfId="3" applyFont="1" applyFill="1" applyBorder="1" applyAlignment="1">
      <alignment horizontal="center" vertical="center"/>
    </xf>
    <xf numFmtId="44" fontId="0" fillId="0" borderId="5" xfId="3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51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49" fillId="10" borderId="3" xfId="0" applyFont="1" applyFill="1" applyBorder="1" applyAlignment="1">
      <alignment horizontal="center" vertical="center" wrapText="1"/>
    </xf>
    <xf numFmtId="0" fontId="49" fillId="10" borderId="5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49" fillId="10" borderId="8" xfId="0" applyFont="1" applyFill="1" applyBorder="1" applyAlignment="1">
      <alignment horizontal="center" wrapText="1"/>
    </xf>
    <xf numFmtId="0" fontId="4" fillId="10" borderId="8" xfId="0" applyFont="1" applyFill="1" applyBorder="1" applyAlignment="1">
      <alignment horizontal="center" wrapText="1"/>
    </xf>
    <xf numFmtId="0" fontId="18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9" fillId="10" borderId="1" xfId="0" applyFont="1" applyFill="1" applyBorder="1" applyAlignment="1">
      <alignment horizontal="center" wrapText="1"/>
    </xf>
    <xf numFmtId="0" fontId="49" fillId="1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4" fontId="4" fillId="0" borderId="3" xfId="3" applyFont="1" applyFill="1" applyBorder="1" applyAlignment="1">
      <alignment horizontal="center" vertical="center" wrapText="1"/>
    </xf>
    <xf numFmtId="44" fontId="4" fillId="0" borderId="4" xfId="3" applyFont="1" applyFill="1" applyBorder="1" applyAlignment="1">
      <alignment horizontal="center" vertical="center" wrapText="1"/>
    </xf>
    <xf numFmtId="44" fontId="4" fillId="0" borderId="5" xfId="3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10" fillId="0" borderId="1" xfId="3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4" fillId="14" borderId="1" xfId="0" applyFont="1" applyFill="1" applyBorder="1" applyAlignment="1">
      <alignment horizontal="center" vertical="center"/>
    </xf>
    <xf numFmtId="0" fontId="44" fillId="14" borderId="1" xfId="0" applyFont="1" applyFill="1" applyBorder="1" applyAlignment="1">
      <alignment horizontal="center" vertical="center" wrapText="1"/>
    </xf>
    <xf numFmtId="0" fontId="44" fillId="14" borderId="3" xfId="0" applyFont="1" applyFill="1" applyBorder="1" applyAlignment="1">
      <alignment horizontal="center" vertical="center" wrapText="1"/>
    </xf>
    <xf numFmtId="0" fontId="44" fillId="1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2" fillId="10" borderId="3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7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43" fontId="4" fillId="0" borderId="3" xfId="2" applyFont="1" applyFill="1" applyBorder="1" applyAlignment="1">
      <alignment horizontal="center" vertical="center" wrapText="1"/>
    </xf>
    <xf numFmtId="43" fontId="4" fillId="0" borderId="5" xfId="2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57" fillId="0" borderId="3" xfId="0" applyNumberFormat="1" applyFont="1" applyBorder="1" applyAlignment="1">
      <alignment horizontal="center" vertical="center"/>
    </xf>
    <xf numFmtId="3" fontId="57" fillId="0" borderId="5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3" fontId="4" fillId="0" borderId="3" xfId="2" applyFont="1" applyFill="1" applyBorder="1" applyAlignment="1">
      <alignment horizontal="center" vertical="center"/>
    </xf>
    <xf numFmtId="43" fontId="4" fillId="0" borderId="5" xfId="2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43" fontId="4" fillId="0" borderId="12" xfId="2" applyFont="1" applyFill="1" applyBorder="1" applyAlignment="1">
      <alignment horizontal="center" vertical="center" wrapText="1"/>
    </xf>
    <xf numFmtId="43" fontId="4" fillId="0" borderId="13" xfId="2" applyFont="1" applyFill="1" applyBorder="1" applyAlignment="1">
      <alignment horizontal="center" vertical="center" wrapText="1"/>
    </xf>
    <xf numFmtId="3" fontId="46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 vertical="center" wrapText="1"/>
    </xf>
    <xf numFmtId="3" fontId="4" fillId="0" borderId="2" xfId="0" applyNumberFormat="1" applyFont="1" applyBorder="1" applyAlignment="1">
      <alignment horizontal="center" wrapText="1"/>
    </xf>
    <xf numFmtId="3" fontId="22" fillId="12" borderId="1" xfId="0" applyNumberFormat="1" applyFont="1" applyFill="1" applyBorder="1" applyAlignment="1">
      <alignment horizontal="center" vertical="center"/>
    </xf>
    <xf numFmtId="3" fontId="22" fillId="12" borderId="1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</cellXfs>
  <cellStyles count="11">
    <cellStyle name="Millares" xfId="10" builtinId="3"/>
    <cellStyle name="Millares [0]" xfId="7" builtinId="6"/>
    <cellStyle name="Millares [0] 2" xfId="1" xr:uid="{00000000-0005-0000-0000-000002000000}"/>
    <cellStyle name="Millares 2" xfId="2" xr:uid="{00000000-0005-0000-0000-000003000000}"/>
    <cellStyle name="Millares 6" xfId="4" xr:uid="{00000000-0005-0000-0000-000004000000}"/>
    <cellStyle name="Moneda" xfId="6" builtinId="4"/>
    <cellStyle name="Moneda 2" xfId="3" xr:uid="{00000000-0005-0000-0000-000006000000}"/>
    <cellStyle name="Normal" xfId="0" builtinId="0"/>
    <cellStyle name="Normal 3" xfId="9" xr:uid="{00000000-0005-0000-0000-000008000000}"/>
    <cellStyle name="Normal 4" xfId="8" xr:uid="{00000000-0005-0000-0000-000009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119062</xdr:colOff>
      <xdr:row>0</xdr:row>
      <xdr:rowOff>0</xdr:rowOff>
    </xdr:from>
    <xdr:to>
      <xdr:col>27</xdr:col>
      <xdr:colOff>285751</xdr:colOff>
      <xdr:row>8</xdr:row>
      <xdr:rowOff>55008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97085E-CFA7-4135-B9A7-99EE1C32D0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27777281" y="0"/>
          <a:ext cx="3369470" cy="135278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0</xdr:row>
      <xdr:rowOff>203200</xdr:rowOff>
    </xdr:from>
    <xdr:to>
      <xdr:col>22</xdr:col>
      <xdr:colOff>2231331</xdr:colOff>
      <xdr:row>4</xdr:row>
      <xdr:rowOff>269727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36D64C-C444-4E9F-A03F-8B5FA001C7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30841950" y="203200"/>
          <a:ext cx="2555181" cy="1159786"/>
        </a:xfrm>
        <a:prstGeom prst="rect">
          <a:avLst/>
        </a:prstGeom>
      </xdr:spPr>
    </xdr:pic>
    <xdr:clientData/>
  </xdr:twoCellAnchor>
  <xdr:twoCellAnchor editAs="oneCell">
    <xdr:from>
      <xdr:col>22</xdr:col>
      <xdr:colOff>1382568</xdr:colOff>
      <xdr:row>13</xdr:row>
      <xdr:rowOff>202045</xdr:rowOff>
    </xdr:from>
    <xdr:to>
      <xdr:col>23</xdr:col>
      <xdr:colOff>1031515</xdr:colOff>
      <xdr:row>16</xdr:row>
      <xdr:rowOff>81022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B7CFD8-5381-444B-8066-940E673F67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32224518" y="3792970"/>
          <a:ext cx="2279964" cy="101139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1116724</xdr:colOff>
      <xdr:row>1</xdr:row>
      <xdr:rowOff>32998</xdr:rowOff>
    </xdr:from>
    <xdr:to>
      <xdr:col>21</xdr:col>
      <xdr:colOff>1191479</xdr:colOff>
      <xdr:row>5</xdr:row>
      <xdr:rowOff>117487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B7064-126C-4A8F-8C00-17B8C0B95F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28177249" y="309223"/>
          <a:ext cx="1883697" cy="8464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1206499</xdr:colOff>
      <xdr:row>1</xdr:row>
      <xdr:rowOff>45555</xdr:rowOff>
    </xdr:from>
    <xdr:to>
      <xdr:col>22</xdr:col>
      <xdr:colOff>27230</xdr:colOff>
      <xdr:row>7</xdr:row>
      <xdr:rowOff>4553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EE35BA-0904-4B49-B333-7D8DDE7F56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31162624" y="369405"/>
          <a:ext cx="2573581" cy="112581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1861703</xdr:colOff>
      <xdr:row>0</xdr:row>
      <xdr:rowOff>312675</xdr:rowOff>
    </xdr:from>
    <xdr:to>
      <xdr:col>22</xdr:col>
      <xdr:colOff>48878</xdr:colOff>
      <xdr:row>5</xdr:row>
      <xdr:rowOff>26425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4C6F74-60D5-4FB7-A1D1-C2999A3502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37580453" y="312675"/>
          <a:ext cx="1940025" cy="87116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678494</xdr:colOff>
      <xdr:row>0</xdr:row>
      <xdr:rowOff>311716</xdr:rowOff>
    </xdr:from>
    <xdr:to>
      <xdr:col>22</xdr:col>
      <xdr:colOff>28221</xdr:colOff>
      <xdr:row>5</xdr:row>
      <xdr:rowOff>121620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8EBE6F-F762-439A-862D-46A5C68BA6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27796169" y="311716"/>
          <a:ext cx="1983267" cy="88451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0</xdr:row>
      <xdr:rowOff>193675</xdr:rowOff>
    </xdr:from>
    <xdr:to>
      <xdr:col>30</xdr:col>
      <xdr:colOff>1650150</xdr:colOff>
      <xdr:row>0</xdr:row>
      <xdr:rowOff>324721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43945810" y="193675"/>
          <a:ext cx="2354504" cy="2750"/>
        </a:xfrm>
        <a:prstGeom prst="rect">
          <a:avLst/>
        </a:prstGeom>
      </xdr:spPr>
    </xdr:pic>
    <xdr:clientData/>
  </xdr:twoCellAnchor>
  <xdr:twoCellAnchor editAs="oneCell">
    <xdr:from>
      <xdr:col>20</xdr:col>
      <xdr:colOff>34847</xdr:colOff>
      <xdr:row>1</xdr:row>
      <xdr:rowOff>24259</xdr:rowOff>
    </xdr:from>
    <xdr:to>
      <xdr:col>21</xdr:col>
      <xdr:colOff>1254531</xdr:colOff>
      <xdr:row>6</xdr:row>
      <xdr:rowOff>143422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6B42CB5-FFF5-4D80-8F43-CF6A10714A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24199772" y="348109"/>
          <a:ext cx="1840880" cy="1071663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0</xdr:row>
      <xdr:rowOff>193675</xdr:rowOff>
    </xdr:from>
    <xdr:to>
      <xdr:col>23</xdr:col>
      <xdr:colOff>856664</xdr:colOff>
      <xdr:row>0</xdr:row>
      <xdr:rowOff>212990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5F99CF1A-6CB9-49CF-902D-45FF737387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26069925" y="193675"/>
          <a:ext cx="2318959" cy="27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353046</xdr:colOff>
      <xdr:row>0</xdr:row>
      <xdr:rowOff>339026</xdr:rowOff>
    </xdr:from>
    <xdr:to>
      <xdr:col>22</xdr:col>
      <xdr:colOff>1257347</xdr:colOff>
      <xdr:row>5</xdr:row>
      <xdr:rowOff>120448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3EAB30-4E00-499C-A76C-732B6616F1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27737421" y="339026"/>
          <a:ext cx="3119114" cy="136708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1578801</xdr:colOff>
      <xdr:row>0</xdr:row>
      <xdr:rowOff>380132</xdr:rowOff>
    </xdr:from>
    <xdr:to>
      <xdr:col>21</xdr:col>
      <xdr:colOff>1793182</xdr:colOff>
      <xdr:row>4</xdr:row>
      <xdr:rowOff>146300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1423B1-F04A-4291-93A6-F255D227D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39926451" y="380132"/>
          <a:ext cx="2105004" cy="918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768145</xdr:colOff>
      <xdr:row>0</xdr:row>
      <xdr:rowOff>337984</xdr:rowOff>
    </xdr:from>
    <xdr:to>
      <xdr:col>25</xdr:col>
      <xdr:colOff>76815</xdr:colOff>
      <xdr:row>9</xdr:row>
      <xdr:rowOff>24775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58D5D3-DC8C-4885-912B-272D063750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28590363" y="337984"/>
          <a:ext cx="4270887" cy="17146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492125</xdr:colOff>
      <xdr:row>0</xdr:row>
      <xdr:rowOff>47625</xdr:rowOff>
    </xdr:from>
    <xdr:to>
      <xdr:col>24</xdr:col>
      <xdr:colOff>360590</xdr:colOff>
      <xdr:row>6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AD54C9-1DEE-406F-A5F1-9F175BA3FC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24288750" y="47625"/>
          <a:ext cx="3360965" cy="1349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598713</xdr:colOff>
      <xdr:row>0</xdr:row>
      <xdr:rowOff>98425</xdr:rowOff>
    </xdr:from>
    <xdr:to>
      <xdr:col>25</xdr:col>
      <xdr:colOff>517070</xdr:colOff>
      <xdr:row>7</xdr:row>
      <xdr:rowOff>204107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7448C1-3FD0-4023-B5D7-7177ECFDBC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30071784" y="98425"/>
          <a:ext cx="3360965" cy="1616075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6</xdr:row>
      <xdr:rowOff>0</xdr:rowOff>
    </xdr:from>
    <xdr:to>
      <xdr:col>32</xdr:col>
      <xdr:colOff>644072</xdr:colOff>
      <xdr:row>11</xdr:row>
      <xdr:rowOff>121347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66A506-F3CE-456F-9847-7104CE3769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38059179" y="1319893"/>
          <a:ext cx="3746500" cy="11554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222250</xdr:colOff>
      <xdr:row>0</xdr:row>
      <xdr:rowOff>0</xdr:rowOff>
    </xdr:from>
    <xdr:to>
      <xdr:col>26</xdr:col>
      <xdr:colOff>656167</xdr:colOff>
      <xdr:row>7</xdr:row>
      <xdr:rowOff>23073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96F3AB-7A97-4694-872C-E94C1AFDBC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24055917" y="0"/>
          <a:ext cx="3746500" cy="11554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966106</xdr:colOff>
      <xdr:row>0</xdr:row>
      <xdr:rowOff>217714</xdr:rowOff>
    </xdr:from>
    <xdr:to>
      <xdr:col>32</xdr:col>
      <xdr:colOff>1324428</xdr:colOff>
      <xdr:row>6</xdr:row>
      <xdr:rowOff>121347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CF06CA-5199-4693-AD4A-BDEFC8B620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22941642" y="217714"/>
          <a:ext cx="3746500" cy="11554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193675</xdr:rowOff>
    </xdr:from>
    <xdr:to>
      <xdr:col>13</xdr:col>
      <xdr:colOff>127000</xdr:colOff>
      <xdr:row>6</xdr:row>
      <xdr:rowOff>31540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A20F8F-019C-48A9-B758-754376DF0F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16462375" y="193675"/>
          <a:ext cx="3746500" cy="11554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246062</xdr:colOff>
      <xdr:row>0</xdr:row>
      <xdr:rowOff>72159</xdr:rowOff>
    </xdr:from>
    <xdr:to>
      <xdr:col>21</xdr:col>
      <xdr:colOff>108523</xdr:colOff>
      <xdr:row>6</xdr:row>
      <xdr:rowOff>78149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383D3F-EC38-4E5C-8A42-0116567504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26106437" y="72159"/>
          <a:ext cx="2506328" cy="12986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0</xdr:row>
      <xdr:rowOff>193675</xdr:rowOff>
    </xdr:from>
    <xdr:to>
      <xdr:col>28</xdr:col>
      <xdr:colOff>869876</xdr:colOff>
      <xdr:row>10</xdr:row>
      <xdr:rowOff>135134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BFFCCC-A663-42FD-A684-AAC96BE78E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4" t="27778" r="15246" b="33460"/>
        <a:stretch/>
      </xdr:blipFill>
      <xdr:spPr>
        <a:xfrm>
          <a:off x="32652891" y="193675"/>
          <a:ext cx="3132063" cy="1950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99"/>
    <pageSetUpPr fitToPage="1"/>
  </sheetPr>
  <dimension ref="A1:AB27"/>
  <sheetViews>
    <sheetView tabSelected="1" topLeftCell="T1" zoomScale="80" zoomScaleNormal="80" zoomScaleSheetLayoutView="20" workbookViewId="0">
      <selection activeCell="AD11" sqref="AD11"/>
    </sheetView>
  </sheetViews>
  <sheetFormatPr baseColWidth="10" defaultColWidth="14.7109375" defaultRowHeight="11.25"/>
  <cols>
    <col min="1" max="1" width="14.7109375" style="182"/>
    <col min="2" max="2" width="21.28515625" style="185" customWidth="1"/>
    <col min="3" max="3" width="43.7109375" style="189" customWidth="1"/>
    <col min="4" max="4" width="14.7109375" style="194"/>
    <col min="5" max="5" width="23.85546875" style="189" bestFit="1" customWidth="1"/>
    <col min="6" max="6" width="12.85546875" style="189" customWidth="1"/>
    <col min="7" max="7" width="8.140625" style="182" bestFit="1" customWidth="1"/>
    <col min="8" max="8" width="26.140625" style="182" customWidth="1"/>
    <col min="9" max="9" width="17.42578125" style="233" customWidth="1"/>
    <col min="10" max="14" width="14.7109375" style="182"/>
    <col min="15" max="15" width="18.85546875" style="183" customWidth="1"/>
    <col min="16" max="19" width="14.7109375" style="182"/>
    <col min="20" max="20" width="17.28515625" style="184" customWidth="1"/>
    <col min="21" max="21" width="14.7109375" style="182"/>
    <col min="22" max="22" width="20" style="184" customWidth="1"/>
    <col min="23" max="26" width="14.7109375" style="182"/>
    <col min="27" max="27" width="18.7109375" style="185" bestFit="1" customWidth="1"/>
    <col min="28" max="28" width="19.7109375" style="182" bestFit="1" customWidth="1"/>
    <col min="29" max="16384" width="14.7109375" style="182"/>
  </cols>
  <sheetData>
    <row r="1" spans="1:28" s="336" customFormat="1" ht="23.25" customHeight="1">
      <c r="A1" s="556" t="s">
        <v>635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337"/>
      <c r="X1" s="337"/>
      <c r="Y1" s="337"/>
      <c r="Z1" s="337"/>
      <c r="AA1" s="337"/>
      <c r="AB1" s="337"/>
    </row>
    <row r="2" spans="1:28">
      <c r="A2" s="561"/>
      <c r="B2" s="561"/>
      <c r="C2" s="561"/>
      <c r="D2" s="561"/>
      <c r="E2" s="561"/>
      <c r="F2" s="561"/>
      <c r="G2" s="561"/>
      <c r="H2" s="561"/>
      <c r="I2" s="561"/>
      <c r="J2" s="561"/>
    </row>
    <row r="3" spans="1:28" s="186" customFormat="1">
      <c r="A3" s="186" t="s">
        <v>0</v>
      </c>
      <c r="B3" s="562" t="s">
        <v>1</v>
      </c>
      <c r="C3" s="562"/>
      <c r="D3" s="562"/>
      <c r="E3" s="562"/>
      <c r="F3" s="562"/>
      <c r="G3" s="562"/>
      <c r="H3" s="562"/>
      <c r="I3" s="562"/>
      <c r="J3" s="562"/>
      <c r="O3" s="187"/>
      <c r="T3" s="188"/>
      <c r="V3" s="188"/>
      <c r="AA3" s="189"/>
    </row>
    <row r="4" spans="1:28" s="186" customFormat="1">
      <c r="A4" s="186" t="s">
        <v>2</v>
      </c>
      <c r="B4" s="562" t="s">
        <v>3</v>
      </c>
      <c r="C4" s="562"/>
      <c r="D4" s="562"/>
      <c r="E4" s="562"/>
      <c r="F4" s="562"/>
      <c r="G4" s="562"/>
      <c r="H4" s="562"/>
      <c r="I4" s="562"/>
      <c r="J4" s="562"/>
      <c r="O4" s="187"/>
      <c r="T4" s="188"/>
      <c r="V4" s="188"/>
      <c r="AA4" s="189"/>
    </row>
    <row r="5" spans="1:28">
      <c r="A5" s="561"/>
      <c r="B5" s="561"/>
      <c r="C5" s="561"/>
      <c r="D5" s="561"/>
      <c r="E5" s="561"/>
      <c r="F5" s="561"/>
      <c r="G5" s="561"/>
      <c r="H5" s="561"/>
      <c r="I5" s="561"/>
      <c r="J5" s="561"/>
    </row>
    <row r="6" spans="1:28" s="191" customFormat="1">
      <c r="A6" s="190" t="s">
        <v>4</v>
      </c>
      <c r="B6" s="558" t="s">
        <v>5</v>
      </c>
      <c r="C6" s="558"/>
      <c r="D6" s="558"/>
      <c r="E6" s="558"/>
      <c r="F6" s="558"/>
      <c r="G6" s="558"/>
      <c r="H6" s="558"/>
      <c r="I6" s="558"/>
      <c r="J6" s="558"/>
      <c r="O6" s="192"/>
      <c r="T6" s="193"/>
      <c r="V6" s="193"/>
      <c r="AA6" s="194"/>
    </row>
    <row r="7" spans="1:28">
      <c r="A7" s="195" t="s">
        <v>6</v>
      </c>
      <c r="B7" s="558" t="s">
        <v>7</v>
      </c>
      <c r="C7" s="558"/>
      <c r="D7" s="558"/>
      <c r="E7" s="558"/>
      <c r="F7" s="558"/>
      <c r="G7" s="558"/>
      <c r="H7" s="558"/>
      <c r="I7" s="558"/>
      <c r="J7" s="558"/>
    </row>
    <row r="8" spans="1:28">
      <c r="A8" s="195" t="s">
        <v>8</v>
      </c>
      <c r="B8" s="558" t="s">
        <v>9</v>
      </c>
      <c r="C8" s="558"/>
      <c r="D8" s="558"/>
      <c r="E8" s="558"/>
      <c r="F8" s="558"/>
      <c r="G8" s="558"/>
      <c r="H8" s="558"/>
      <c r="I8" s="558"/>
      <c r="J8" s="558"/>
    </row>
    <row r="9" spans="1:28">
      <c r="A9" s="563"/>
      <c r="B9" s="563"/>
      <c r="C9" s="563"/>
      <c r="D9" s="563"/>
      <c r="E9" s="563"/>
      <c r="F9" s="563"/>
      <c r="G9" s="563"/>
      <c r="H9" s="563"/>
      <c r="I9" s="563"/>
      <c r="J9" s="563"/>
    </row>
    <row r="10" spans="1:28" s="197" customFormat="1">
      <c r="A10" s="559" t="s">
        <v>10</v>
      </c>
      <c r="B10" s="559" t="s">
        <v>11</v>
      </c>
      <c r="C10" s="564" t="s">
        <v>12</v>
      </c>
      <c r="D10" s="564" t="s">
        <v>13</v>
      </c>
      <c r="E10" s="559" t="s">
        <v>14</v>
      </c>
      <c r="F10" s="564" t="s">
        <v>15</v>
      </c>
      <c r="G10" s="196" t="s">
        <v>16</v>
      </c>
      <c r="H10" s="559" t="s">
        <v>17</v>
      </c>
      <c r="I10" s="559"/>
      <c r="J10" s="559"/>
      <c r="K10" s="559" t="s">
        <v>210</v>
      </c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60" t="s">
        <v>18</v>
      </c>
      <c r="X10" s="560"/>
      <c r="Y10" s="560"/>
      <c r="Z10" s="560"/>
      <c r="AA10" s="560"/>
      <c r="AB10" s="560"/>
    </row>
    <row r="11" spans="1:28" s="186" customFormat="1" ht="45">
      <c r="A11" s="559"/>
      <c r="B11" s="559"/>
      <c r="C11" s="564"/>
      <c r="D11" s="564"/>
      <c r="E11" s="559"/>
      <c r="F11" s="564"/>
      <c r="G11" s="196">
        <v>2022</v>
      </c>
      <c r="H11" s="196" t="s">
        <v>19</v>
      </c>
      <c r="I11" s="198" t="s">
        <v>20</v>
      </c>
      <c r="J11" s="199" t="s">
        <v>652</v>
      </c>
      <c r="K11" s="199" t="s">
        <v>21</v>
      </c>
      <c r="L11" s="199" t="s">
        <v>22</v>
      </c>
      <c r="M11" s="199" t="s">
        <v>23</v>
      </c>
      <c r="N11" s="200" t="s">
        <v>24</v>
      </c>
      <c r="O11" s="201" t="s">
        <v>25</v>
      </c>
      <c r="P11" s="200" t="s">
        <v>26</v>
      </c>
      <c r="Q11" s="200" t="s">
        <v>27</v>
      </c>
      <c r="R11" s="200" t="s">
        <v>28</v>
      </c>
      <c r="S11" s="200" t="s">
        <v>29</v>
      </c>
      <c r="T11" s="202" t="s">
        <v>30</v>
      </c>
      <c r="U11" s="200" t="s">
        <v>31</v>
      </c>
      <c r="V11" s="202" t="s">
        <v>527</v>
      </c>
      <c r="W11" s="203" t="s">
        <v>33</v>
      </c>
      <c r="X11" s="203" t="s">
        <v>34</v>
      </c>
      <c r="Y11" s="203" t="s">
        <v>35</v>
      </c>
      <c r="Z11" s="203" t="s">
        <v>36</v>
      </c>
      <c r="AA11" s="204" t="s">
        <v>37</v>
      </c>
      <c r="AB11" s="204" t="s">
        <v>38</v>
      </c>
    </row>
    <row r="12" spans="1:28" s="186" customFormat="1" ht="58.5" customHeight="1">
      <c r="A12" s="565" t="s">
        <v>630</v>
      </c>
      <c r="B12" s="565" t="s">
        <v>39</v>
      </c>
      <c r="C12" s="438" t="s">
        <v>41</v>
      </c>
      <c r="D12" s="205" t="s">
        <v>42</v>
      </c>
      <c r="E12" s="206" t="s">
        <v>43</v>
      </c>
      <c r="F12" s="207">
        <v>0.6</v>
      </c>
      <c r="G12" s="207">
        <v>0.15</v>
      </c>
      <c r="H12" s="577" t="s">
        <v>636</v>
      </c>
      <c r="I12" s="578">
        <v>2021950250190</v>
      </c>
      <c r="J12" s="577" t="s">
        <v>246</v>
      </c>
      <c r="K12" s="208"/>
      <c r="L12" s="208"/>
      <c r="M12" s="208"/>
      <c r="N12" s="208"/>
      <c r="O12" s="209"/>
      <c r="P12" s="208"/>
      <c r="Q12" s="208"/>
      <c r="R12" s="208"/>
      <c r="S12" s="208"/>
      <c r="T12" s="579">
        <v>209040134.34999999</v>
      </c>
      <c r="U12" s="583"/>
      <c r="V12" s="581">
        <f t="shared" ref="V12:V26" si="0">SUM(K12:U12)</f>
        <v>209040134.34999999</v>
      </c>
      <c r="W12" s="585">
        <v>44562</v>
      </c>
      <c r="X12" s="587">
        <v>44925</v>
      </c>
      <c r="Y12" s="573" t="s">
        <v>44</v>
      </c>
      <c r="Z12" s="210" t="s">
        <v>45</v>
      </c>
      <c r="AA12" s="210" t="s">
        <v>46</v>
      </c>
      <c r="AB12" s="211"/>
    </row>
    <row r="13" spans="1:28" ht="22.5">
      <c r="A13" s="565"/>
      <c r="B13" s="565"/>
      <c r="C13" s="205" t="s">
        <v>47</v>
      </c>
      <c r="D13" s="205" t="s">
        <v>48</v>
      </c>
      <c r="E13" s="206" t="s">
        <v>40</v>
      </c>
      <c r="F13" s="206">
        <v>1</v>
      </c>
      <c r="G13" s="206">
        <v>1</v>
      </c>
      <c r="H13" s="569"/>
      <c r="I13" s="571"/>
      <c r="J13" s="569"/>
      <c r="K13" s="212"/>
      <c r="L13" s="212"/>
      <c r="M13" s="212"/>
      <c r="N13" s="212"/>
      <c r="O13" s="213"/>
      <c r="P13" s="212"/>
      <c r="Q13" s="212"/>
      <c r="R13" s="212"/>
      <c r="S13" s="212"/>
      <c r="T13" s="580"/>
      <c r="U13" s="584"/>
      <c r="V13" s="582"/>
      <c r="W13" s="586"/>
      <c r="X13" s="574"/>
      <c r="Y13" s="574"/>
      <c r="Z13" s="210" t="s">
        <v>45</v>
      </c>
      <c r="AA13" s="210" t="s">
        <v>46</v>
      </c>
      <c r="AB13" s="211"/>
    </row>
    <row r="14" spans="1:28" ht="54" customHeight="1">
      <c r="A14" s="565"/>
      <c r="B14" s="565"/>
      <c r="C14" s="214" t="s">
        <v>57</v>
      </c>
      <c r="D14" s="205" t="s">
        <v>58</v>
      </c>
      <c r="E14" s="206" t="s">
        <v>40</v>
      </c>
      <c r="F14" s="206">
        <v>1</v>
      </c>
      <c r="G14" s="206">
        <v>1</v>
      </c>
      <c r="H14" s="569" t="s">
        <v>637</v>
      </c>
      <c r="I14" s="571">
        <v>2021950250207</v>
      </c>
      <c r="J14" s="569" t="s">
        <v>638</v>
      </c>
      <c r="K14" s="588"/>
      <c r="L14" s="588"/>
      <c r="M14" s="588"/>
      <c r="N14" s="588"/>
      <c r="O14" s="215">
        <v>8000000</v>
      </c>
      <c r="P14" s="588"/>
      <c r="Q14" s="588"/>
      <c r="R14" s="588"/>
      <c r="S14" s="588"/>
      <c r="T14" s="588"/>
      <c r="U14" s="588"/>
      <c r="V14" s="216">
        <f>SUM(K14:U14)</f>
        <v>8000000</v>
      </c>
      <c r="W14" s="217">
        <v>44562</v>
      </c>
      <c r="X14" s="218">
        <v>44925</v>
      </c>
      <c r="Y14" s="219" t="s">
        <v>59</v>
      </c>
      <c r="Z14" s="220" t="s">
        <v>45</v>
      </c>
      <c r="AA14" s="221" t="s">
        <v>46</v>
      </c>
      <c r="AB14" s="211"/>
    </row>
    <row r="15" spans="1:28" ht="67.5" customHeight="1">
      <c r="A15" s="565"/>
      <c r="B15" s="565"/>
      <c r="C15" s="214" t="s">
        <v>60</v>
      </c>
      <c r="D15" s="205" t="s">
        <v>61</v>
      </c>
      <c r="E15" s="206" t="s">
        <v>40</v>
      </c>
      <c r="F15" s="206">
        <v>2</v>
      </c>
      <c r="G15" s="206">
        <v>1</v>
      </c>
      <c r="H15" s="570"/>
      <c r="I15" s="572"/>
      <c r="J15" s="570"/>
      <c r="K15" s="589"/>
      <c r="L15" s="589"/>
      <c r="M15" s="589"/>
      <c r="N15" s="589"/>
      <c r="O15" s="215">
        <v>8000000</v>
      </c>
      <c r="P15" s="589"/>
      <c r="Q15" s="589"/>
      <c r="R15" s="589"/>
      <c r="S15" s="589"/>
      <c r="T15" s="589"/>
      <c r="U15" s="589"/>
      <c r="V15" s="216">
        <f>SUM(K15:U15)</f>
        <v>8000000</v>
      </c>
      <c r="W15" s="217">
        <v>44562</v>
      </c>
      <c r="X15" s="218">
        <v>44925</v>
      </c>
      <c r="Y15" s="220" t="s">
        <v>62</v>
      </c>
      <c r="Z15" s="220" t="s">
        <v>45</v>
      </c>
      <c r="AA15" s="221" t="s">
        <v>46</v>
      </c>
      <c r="AB15" s="211"/>
    </row>
    <row r="16" spans="1:28" s="186" customFormat="1" ht="33.75">
      <c r="A16" s="565"/>
      <c r="B16" s="565"/>
      <c r="C16" s="575" t="s">
        <v>49</v>
      </c>
      <c r="D16" s="222" t="s">
        <v>50</v>
      </c>
      <c r="E16" s="576" t="s">
        <v>40</v>
      </c>
      <c r="F16" s="223">
        <v>1</v>
      </c>
      <c r="G16" s="206">
        <v>1</v>
      </c>
      <c r="H16" s="205" t="s">
        <v>51</v>
      </c>
      <c r="I16" s="224">
        <v>2021950250177</v>
      </c>
      <c r="J16" s="263" t="s">
        <v>52</v>
      </c>
      <c r="K16" s="208"/>
      <c r="L16" s="208"/>
      <c r="M16" s="208"/>
      <c r="N16" s="208"/>
      <c r="O16" s="215">
        <v>107883322</v>
      </c>
      <c r="P16" s="208"/>
      <c r="Q16" s="208"/>
      <c r="R16" s="208"/>
      <c r="S16" s="208"/>
      <c r="T16" s="216"/>
      <c r="U16" s="208"/>
      <c r="V16" s="216">
        <f t="shared" si="0"/>
        <v>107883322</v>
      </c>
      <c r="W16" s="217">
        <v>44562</v>
      </c>
      <c r="X16" s="218">
        <v>44925</v>
      </c>
      <c r="Y16" s="220" t="s">
        <v>53</v>
      </c>
      <c r="Z16" s="220" t="s">
        <v>45</v>
      </c>
      <c r="AA16" s="221" t="s">
        <v>46</v>
      </c>
      <c r="AB16" s="225"/>
    </row>
    <row r="17" spans="1:28" ht="33.75">
      <c r="A17" s="565"/>
      <c r="B17" s="565"/>
      <c r="C17" s="575"/>
      <c r="D17" s="205" t="s">
        <v>54</v>
      </c>
      <c r="E17" s="576"/>
      <c r="F17" s="206">
        <v>3</v>
      </c>
      <c r="G17" s="206">
        <v>3</v>
      </c>
      <c r="H17" s="205" t="s">
        <v>55</v>
      </c>
      <c r="I17" s="224">
        <v>2021950250183</v>
      </c>
      <c r="J17" s="263" t="s">
        <v>52</v>
      </c>
      <c r="K17" s="212"/>
      <c r="L17" s="212"/>
      <c r="M17" s="212"/>
      <c r="N17" s="212"/>
      <c r="O17" s="251">
        <v>143910617</v>
      </c>
      <c r="P17" s="212"/>
      <c r="Q17" s="212"/>
      <c r="R17" s="212"/>
      <c r="S17" s="212"/>
      <c r="T17" s="226"/>
      <c r="U17" s="212"/>
      <c r="V17" s="216">
        <f t="shared" si="0"/>
        <v>143910617</v>
      </c>
      <c r="W17" s="217">
        <v>44562</v>
      </c>
      <c r="X17" s="218">
        <v>44925</v>
      </c>
      <c r="Y17" s="220" t="s">
        <v>56</v>
      </c>
      <c r="Z17" s="220" t="s">
        <v>45</v>
      </c>
      <c r="AA17" s="221" t="s">
        <v>46</v>
      </c>
      <c r="AB17" s="227"/>
    </row>
    <row r="18" spans="1:28" ht="45">
      <c r="A18" s="565"/>
      <c r="B18" s="565"/>
      <c r="C18" s="205" t="s">
        <v>63</v>
      </c>
      <c r="D18" s="205" t="s">
        <v>64</v>
      </c>
      <c r="E18" s="206" t="s">
        <v>40</v>
      </c>
      <c r="F18" s="206">
        <v>4</v>
      </c>
      <c r="G18" s="206">
        <v>1</v>
      </c>
      <c r="H18" s="205" t="s">
        <v>65</v>
      </c>
      <c r="I18" s="224">
        <v>2021950250202</v>
      </c>
      <c r="J18" s="263" t="s">
        <v>66</v>
      </c>
      <c r="K18" s="212"/>
      <c r="L18" s="212"/>
      <c r="M18" s="212"/>
      <c r="N18" s="212"/>
      <c r="O18" s="251">
        <v>5356125</v>
      </c>
      <c r="P18" s="212"/>
      <c r="Q18" s="212"/>
      <c r="R18" s="212"/>
      <c r="S18" s="212"/>
      <c r="T18" s="226"/>
      <c r="U18" s="212"/>
      <c r="V18" s="216">
        <f t="shared" si="0"/>
        <v>5356125</v>
      </c>
      <c r="W18" s="217">
        <v>44562</v>
      </c>
      <c r="X18" s="218">
        <v>44925</v>
      </c>
      <c r="Y18" s="220" t="s">
        <v>67</v>
      </c>
      <c r="Z18" s="220" t="s">
        <v>45</v>
      </c>
      <c r="AA18" s="221" t="s">
        <v>46</v>
      </c>
      <c r="AB18" s="221"/>
    </row>
    <row r="19" spans="1:28" s="189" customFormat="1" ht="75" customHeight="1">
      <c r="A19" s="565"/>
      <c r="B19" s="566" t="s">
        <v>68</v>
      </c>
      <c r="C19" s="205" t="s">
        <v>641</v>
      </c>
      <c r="D19" s="205" t="s">
        <v>48</v>
      </c>
      <c r="E19" s="206" t="s">
        <v>40</v>
      </c>
      <c r="F19" s="206">
        <v>3</v>
      </c>
      <c r="G19" s="189">
        <v>1</v>
      </c>
      <c r="H19" s="222" t="s">
        <v>642</v>
      </c>
      <c r="I19" s="332">
        <v>2021950250215</v>
      </c>
      <c r="J19" s="264" t="s">
        <v>644</v>
      </c>
      <c r="K19" s="206"/>
      <c r="L19" s="206"/>
      <c r="M19" s="206"/>
      <c r="N19" s="206"/>
      <c r="O19" s="215">
        <v>5000000</v>
      </c>
      <c r="P19" s="206"/>
      <c r="Q19" s="206"/>
      <c r="R19" s="206"/>
      <c r="S19" s="206"/>
      <c r="T19" s="228"/>
      <c r="U19" s="206"/>
      <c r="V19" s="216">
        <f t="shared" si="0"/>
        <v>5000000</v>
      </c>
      <c r="W19" s="217">
        <v>44562</v>
      </c>
      <c r="X19" s="218">
        <v>44925</v>
      </c>
      <c r="Y19" s="229" t="s">
        <v>640</v>
      </c>
      <c r="Z19" s="220" t="s">
        <v>45</v>
      </c>
      <c r="AA19" s="221" t="s">
        <v>46</v>
      </c>
      <c r="AB19" s="221"/>
    </row>
    <row r="20" spans="1:28" s="189" customFormat="1" ht="66" customHeight="1">
      <c r="A20" s="565"/>
      <c r="B20" s="567"/>
      <c r="C20" s="205" t="s">
        <v>70</v>
      </c>
      <c r="D20" s="205" t="s">
        <v>48</v>
      </c>
      <c r="E20" s="206" t="s">
        <v>40</v>
      </c>
      <c r="F20" s="206">
        <v>3</v>
      </c>
      <c r="G20" s="189">
        <v>1</v>
      </c>
      <c r="H20" s="222" t="s">
        <v>639</v>
      </c>
      <c r="I20" s="267">
        <v>2021950250180</v>
      </c>
      <c r="J20" s="264" t="s">
        <v>643</v>
      </c>
      <c r="K20" s="206"/>
      <c r="L20" s="206"/>
      <c r="M20" s="206"/>
      <c r="N20" s="206"/>
      <c r="O20" s="215">
        <v>12000000</v>
      </c>
      <c r="P20" s="206"/>
      <c r="Q20" s="206"/>
      <c r="R20" s="206"/>
      <c r="S20" s="206"/>
      <c r="T20" s="228"/>
      <c r="U20" s="206"/>
      <c r="V20" s="216">
        <f t="shared" ref="V20" si="1">SUM(K20:U20)</f>
        <v>12000000</v>
      </c>
      <c r="W20" s="217">
        <v>44562</v>
      </c>
      <c r="X20" s="218">
        <v>44925</v>
      </c>
      <c r="Y20" s="229" t="s">
        <v>640</v>
      </c>
      <c r="Z20" s="220" t="s">
        <v>45</v>
      </c>
      <c r="AA20" s="221" t="s">
        <v>46</v>
      </c>
      <c r="AB20" s="221"/>
    </row>
    <row r="21" spans="1:28" s="189" customFormat="1" ht="63.75" customHeight="1">
      <c r="A21" s="565"/>
      <c r="B21" s="567"/>
      <c r="C21" s="205" t="s">
        <v>645</v>
      </c>
      <c r="D21" s="230" t="s">
        <v>650</v>
      </c>
      <c r="E21" s="231" t="s">
        <v>40</v>
      </c>
      <c r="F21" s="231">
        <v>1</v>
      </c>
      <c r="G21" s="231">
        <v>1</v>
      </c>
      <c r="H21" s="230" t="s">
        <v>651</v>
      </c>
      <c r="I21" s="266">
        <v>2021950250193</v>
      </c>
      <c r="J21" s="265" t="s">
        <v>52</v>
      </c>
      <c r="K21" s="206"/>
      <c r="L21" s="206"/>
      <c r="M21" s="206"/>
      <c r="N21" s="206"/>
      <c r="O21" s="215">
        <v>12800000</v>
      </c>
      <c r="P21" s="206"/>
      <c r="Q21" s="206"/>
      <c r="R21" s="206"/>
      <c r="S21" s="206"/>
      <c r="T21" s="228"/>
      <c r="U21" s="206"/>
      <c r="V21" s="216">
        <v>12800000</v>
      </c>
      <c r="W21" s="217">
        <v>44562</v>
      </c>
      <c r="X21" s="218">
        <v>44925</v>
      </c>
      <c r="Y21" s="220" t="s">
        <v>653</v>
      </c>
      <c r="Z21" s="220" t="s">
        <v>45</v>
      </c>
      <c r="AA21" s="221" t="s">
        <v>46</v>
      </c>
      <c r="AB21" s="221"/>
    </row>
    <row r="22" spans="1:28" s="189" customFormat="1" ht="69" customHeight="1">
      <c r="A22" s="565"/>
      <c r="B22" s="567"/>
      <c r="C22" s="205" t="s">
        <v>71</v>
      </c>
      <c r="D22" s="205" t="s">
        <v>72</v>
      </c>
      <c r="E22" s="206" t="s">
        <v>40</v>
      </c>
      <c r="F22" s="206">
        <v>3</v>
      </c>
      <c r="G22" s="206">
        <v>1</v>
      </c>
      <c r="H22" s="232" t="s">
        <v>654</v>
      </c>
      <c r="I22" s="266">
        <v>2021950250217</v>
      </c>
      <c r="J22" s="265" t="s">
        <v>655</v>
      </c>
      <c r="K22" s="206"/>
      <c r="L22" s="206"/>
      <c r="M22" s="206"/>
      <c r="N22" s="206"/>
      <c r="O22" s="250">
        <v>11549936</v>
      </c>
      <c r="P22" s="206"/>
      <c r="Q22" s="206"/>
      <c r="R22" s="206"/>
      <c r="S22" s="206"/>
      <c r="T22" s="228"/>
      <c r="U22" s="206"/>
      <c r="V22" s="216">
        <f t="shared" ref="V22" si="2">SUM(K22:U22)</f>
        <v>11549936</v>
      </c>
      <c r="W22" s="217">
        <v>44562</v>
      </c>
      <c r="X22" s="218">
        <v>44925</v>
      </c>
      <c r="Y22" s="220" t="s">
        <v>656</v>
      </c>
      <c r="Z22" s="221" t="s">
        <v>45</v>
      </c>
      <c r="AA22" s="221" t="s">
        <v>46</v>
      </c>
      <c r="AB22" s="221"/>
    </row>
    <row r="23" spans="1:28" s="189" customFormat="1" ht="42" customHeight="1">
      <c r="A23" s="565"/>
      <c r="B23" s="567"/>
      <c r="C23" s="230" t="s">
        <v>646</v>
      </c>
      <c r="D23" s="230" t="s">
        <v>647</v>
      </c>
      <c r="E23" s="231" t="s">
        <v>40</v>
      </c>
      <c r="F23" s="231">
        <v>2</v>
      </c>
      <c r="G23" s="231">
        <v>1</v>
      </c>
      <c r="H23" s="569" t="s">
        <v>659</v>
      </c>
      <c r="I23" s="571">
        <v>2021950250198</v>
      </c>
      <c r="J23" s="569" t="s">
        <v>660</v>
      </c>
      <c r="K23" s="583"/>
      <c r="L23" s="583"/>
      <c r="M23" s="583"/>
      <c r="N23" s="583"/>
      <c r="O23" s="591">
        <v>25500000</v>
      </c>
      <c r="P23" s="583"/>
      <c r="Q23" s="583"/>
      <c r="R23" s="583"/>
      <c r="S23" s="583"/>
      <c r="T23" s="583"/>
      <c r="U23" s="583"/>
      <c r="V23" s="583">
        <f>+O23</f>
        <v>25500000</v>
      </c>
      <c r="W23" s="217">
        <v>44562</v>
      </c>
      <c r="X23" s="218">
        <v>44925</v>
      </c>
      <c r="Y23" s="230" t="s">
        <v>662</v>
      </c>
      <c r="Z23" s="221" t="s">
        <v>45</v>
      </c>
      <c r="AA23" s="221" t="s">
        <v>46</v>
      </c>
      <c r="AB23" s="583"/>
    </row>
    <row r="24" spans="1:28" s="189" customFormat="1" ht="50.25" customHeight="1">
      <c r="A24" s="565"/>
      <c r="B24" s="567"/>
      <c r="C24" s="230" t="s">
        <v>648</v>
      </c>
      <c r="D24" s="230" t="s">
        <v>649</v>
      </c>
      <c r="E24" s="231" t="s">
        <v>40</v>
      </c>
      <c r="F24" s="231">
        <v>1</v>
      </c>
      <c r="G24" s="231">
        <v>1</v>
      </c>
      <c r="H24" s="569"/>
      <c r="I24" s="571"/>
      <c r="J24" s="569"/>
      <c r="K24" s="590"/>
      <c r="L24" s="590"/>
      <c r="M24" s="590"/>
      <c r="N24" s="590"/>
      <c r="O24" s="592"/>
      <c r="P24" s="590"/>
      <c r="Q24" s="590"/>
      <c r="R24" s="590"/>
      <c r="S24" s="590"/>
      <c r="T24" s="590"/>
      <c r="U24" s="590"/>
      <c r="V24" s="590"/>
      <c r="W24" s="217">
        <v>44562</v>
      </c>
      <c r="X24" s="218">
        <v>44925</v>
      </c>
      <c r="Y24" s="230" t="s">
        <v>663</v>
      </c>
      <c r="Z24" s="221" t="s">
        <v>45</v>
      </c>
      <c r="AA24" s="221" t="s">
        <v>46</v>
      </c>
      <c r="AB24" s="590"/>
    </row>
    <row r="25" spans="1:28" s="189" customFormat="1" ht="41.45" customHeight="1">
      <c r="A25" s="565"/>
      <c r="B25" s="567"/>
      <c r="C25" s="205" t="s">
        <v>73</v>
      </c>
      <c r="D25" s="205" t="s">
        <v>72</v>
      </c>
      <c r="E25" s="206" t="s">
        <v>43</v>
      </c>
      <c r="F25" s="207">
        <v>0.5</v>
      </c>
      <c r="G25" s="207">
        <v>0.17</v>
      </c>
      <c r="H25" s="570"/>
      <c r="I25" s="571"/>
      <c r="J25" s="569"/>
      <c r="K25" s="584"/>
      <c r="L25" s="584"/>
      <c r="M25" s="584"/>
      <c r="N25" s="584"/>
      <c r="O25" s="593"/>
      <c r="P25" s="584"/>
      <c r="Q25" s="584"/>
      <c r="R25" s="584"/>
      <c r="S25" s="584"/>
      <c r="T25" s="584"/>
      <c r="U25" s="584"/>
      <c r="V25" s="584"/>
      <c r="W25" s="217">
        <v>44562</v>
      </c>
      <c r="X25" s="218">
        <v>44925</v>
      </c>
      <c r="Y25" s="246" t="s">
        <v>74</v>
      </c>
      <c r="Z25" s="221" t="s">
        <v>45</v>
      </c>
      <c r="AA25" s="221" t="s">
        <v>46</v>
      </c>
      <c r="AB25" s="584"/>
    </row>
    <row r="26" spans="1:28" s="236" customFormat="1" ht="77.25" customHeight="1">
      <c r="A26" s="565"/>
      <c r="B26" s="568"/>
      <c r="C26" s="243" t="s">
        <v>657</v>
      </c>
      <c r="D26" s="243" t="s">
        <v>58</v>
      </c>
      <c r="E26" s="237" t="s">
        <v>664</v>
      </c>
      <c r="F26" s="249">
        <v>1</v>
      </c>
      <c r="G26" s="249">
        <v>1</v>
      </c>
      <c r="H26" s="243" t="s">
        <v>658</v>
      </c>
      <c r="I26" s="333">
        <v>2021950250209</v>
      </c>
      <c r="J26" s="334" t="s">
        <v>661</v>
      </c>
      <c r="K26" s="238"/>
      <c r="L26" s="238"/>
      <c r="M26" s="238"/>
      <c r="N26" s="238"/>
      <c r="O26" s="239">
        <v>10000000</v>
      </c>
      <c r="P26" s="238"/>
      <c r="Q26" s="238"/>
      <c r="R26" s="238"/>
      <c r="S26" s="238"/>
      <c r="T26" s="245"/>
      <c r="U26" s="238"/>
      <c r="V26" s="240">
        <f t="shared" si="0"/>
        <v>10000000</v>
      </c>
      <c r="W26" s="241">
        <v>44562</v>
      </c>
      <c r="X26" s="242">
        <v>44925</v>
      </c>
      <c r="Y26" s="246"/>
      <c r="Z26" s="244" t="s">
        <v>45</v>
      </c>
      <c r="AA26" s="247" t="s">
        <v>46</v>
      </c>
      <c r="AB26" s="248"/>
    </row>
    <row r="27" spans="1:28">
      <c r="K27" s="182">
        <f t="shared" ref="K27:V27" si="3">SUM(K12:K26)</f>
        <v>0</v>
      </c>
      <c r="L27" s="182">
        <f t="shared" si="3"/>
        <v>0</v>
      </c>
      <c r="M27" s="182">
        <f t="shared" si="3"/>
        <v>0</v>
      </c>
      <c r="N27" s="182">
        <f t="shared" si="3"/>
        <v>0</v>
      </c>
      <c r="O27" s="252">
        <f t="shared" si="3"/>
        <v>350000000</v>
      </c>
      <c r="P27" s="182">
        <f t="shared" si="3"/>
        <v>0</v>
      </c>
      <c r="Q27" s="182">
        <f t="shared" si="3"/>
        <v>0</v>
      </c>
      <c r="R27" s="182">
        <f t="shared" si="3"/>
        <v>0</v>
      </c>
      <c r="S27" s="182">
        <f t="shared" si="3"/>
        <v>0</v>
      </c>
      <c r="T27" s="184">
        <f t="shared" si="3"/>
        <v>209040134.34999999</v>
      </c>
      <c r="U27" s="182">
        <f t="shared" si="3"/>
        <v>0</v>
      </c>
      <c r="V27" s="188">
        <f t="shared" si="3"/>
        <v>559040134.35000002</v>
      </c>
      <c r="W27" s="221"/>
      <c r="X27" s="220"/>
      <c r="Y27" s="234"/>
      <c r="Z27" s="234"/>
      <c r="AA27" s="235"/>
      <c r="AB27" s="234"/>
    </row>
  </sheetData>
  <mergeCells count="61">
    <mergeCell ref="AB23:AB25"/>
    <mergeCell ref="U23:U25"/>
    <mergeCell ref="V23:V25"/>
    <mergeCell ref="N14:N15"/>
    <mergeCell ref="P14:P15"/>
    <mergeCell ref="Q14:Q15"/>
    <mergeCell ref="R14:R15"/>
    <mergeCell ref="S14:S15"/>
    <mergeCell ref="P23:P25"/>
    <mergeCell ref="Q23:Q25"/>
    <mergeCell ref="R23:R25"/>
    <mergeCell ref="S23:S25"/>
    <mergeCell ref="T23:T25"/>
    <mergeCell ref="K23:K25"/>
    <mergeCell ref="L23:L25"/>
    <mergeCell ref="M23:M25"/>
    <mergeCell ref="N23:N25"/>
    <mergeCell ref="O23:O25"/>
    <mergeCell ref="Y12:Y13"/>
    <mergeCell ref="C16:C17"/>
    <mergeCell ref="E16:E17"/>
    <mergeCell ref="H12:H13"/>
    <mergeCell ref="I12:I13"/>
    <mergeCell ref="J12:J13"/>
    <mergeCell ref="T12:T13"/>
    <mergeCell ref="V12:V13"/>
    <mergeCell ref="U12:U13"/>
    <mergeCell ref="W12:W13"/>
    <mergeCell ref="X12:X13"/>
    <mergeCell ref="K14:K15"/>
    <mergeCell ref="L14:L15"/>
    <mergeCell ref="T14:T15"/>
    <mergeCell ref="M14:M15"/>
    <mergeCell ref="U14:U15"/>
    <mergeCell ref="B4:J4"/>
    <mergeCell ref="A5:J5"/>
    <mergeCell ref="A12:A26"/>
    <mergeCell ref="B12:B18"/>
    <mergeCell ref="B19:B26"/>
    <mergeCell ref="H14:H15"/>
    <mergeCell ref="I14:I15"/>
    <mergeCell ref="J14:J15"/>
    <mergeCell ref="H23:H25"/>
    <mergeCell ref="I23:I25"/>
    <mergeCell ref="J23:J25"/>
    <mergeCell ref="A1:V1"/>
    <mergeCell ref="B7:J7"/>
    <mergeCell ref="B8:J8"/>
    <mergeCell ref="K10:V10"/>
    <mergeCell ref="W10:AB10"/>
    <mergeCell ref="B6:J6"/>
    <mergeCell ref="A2:J2"/>
    <mergeCell ref="B3:J3"/>
    <mergeCell ref="A9:J9"/>
    <mergeCell ref="A10:A11"/>
    <mergeCell ref="B10:B11"/>
    <mergeCell ref="C10:C11"/>
    <mergeCell ref="D10:D11"/>
    <mergeCell ref="E10:E11"/>
    <mergeCell ref="F10:F11"/>
    <mergeCell ref="H10:J10"/>
  </mergeCells>
  <pageMargins left="0.7" right="0.7" top="0.75" bottom="0.75" header="0.3" footer="0.3"/>
  <pageSetup scale="16" fitToHeight="0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F24"/>
  <sheetViews>
    <sheetView topLeftCell="K1" zoomScale="64" zoomScaleNormal="64" workbookViewId="0">
      <selection activeCell="AA15" sqref="AA15"/>
    </sheetView>
  </sheetViews>
  <sheetFormatPr baseColWidth="10" defaultColWidth="17" defaultRowHeight="15"/>
  <cols>
    <col min="3" max="3" width="22.5703125" style="25" customWidth="1"/>
    <col min="4" max="5" width="17" style="342"/>
    <col min="6" max="6" width="17" style="25"/>
    <col min="7" max="7" width="8.42578125" customWidth="1"/>
    <col min="8" max="8" width="37.7109375" customWidth="1"/>
    <col min="10" max="10" width="22.85546875" customWidth="1"/>
    <col min="14" max="14" width="20.5703125" style="38" customWidth="1"/>
    <col min="20" max="20" width="20.28515625" style="38" customWidth="1"/>
    <col min="22" max="22" width="20.5703125" style="39" customWidth="1"/>
    <col min="23" max="23" width="31.5703125" style="39" customWidth="1"/>
    <col min="24" max="24" width="17" style="39"/>
  </cols>
  <sheetData>
    <row r="1" spans="1:32" ht="21">
      <c r="A1" s="704" t="s">
        <v>629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</row>
    <row r="2" spans="1:3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</row>
    <row r="3" spans="1:32" s="17" customFormat="1">
      <c r="A3" s="17" t="s">
        <v>0</v>
      </c>
      <c r="B3" s="642" t="s">
        <v>75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</row>
    <row r="4" spans="1:32" s="17" customFormat="1">
      <c r="A4" s="17" t="s">
        <v>2</v>
      </c>
      <c r="B4" s="642" t="s">
        <v>391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  <c r="AD4" s="642"/>
    </row>
    <row r="5" spans="1:32">
      <c r="A5" s="606"/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</row>
    <row r="6" spans="1:32">
      <c r="A6" s="370" t="s">
        <v>4</v>
      </c>
      <c r="B6" s="729" t="s">
        <v>392</v>
      </c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</row>
    <row r="7" spans="1:32">
      <c r="A7" s="370" t="s">
        <v>6</v>
      </c>
      <c r="B7" s="729" t="s">
        <v>393</v>
      </c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29"/>
      <c r="AB7" s="729"/>
      <c r="AC7" s="729"/>
      <c r="AD7" s="729"/>
    </row>
    <row r="8" spans="1:32">
      <c r="A8" s="370" t="s">
        <v>8</v>
      </c>
      <c r="B8" s="729" t="s">
        <v>394</v>
      </c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729"/>
      <c r="AB8" s="729"/>
      <c r="AC8" s="729"/>
      <c r="AD8" s="729"/>
    </row>
    <row r="9" spans="1:32">
      <c r="A9" s="370" t="s">
        <v>80</v>
      </c>
      <c r="B9" s="760" t="s">
        <v>395</v>
      </c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</row>
    <row r="10" spans="1:32">
      <c r="A10" s="730"/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</row>
    <row r="11" spans="1:32" s="58" customFormat="1">
      <c r="A11" s="639" t="s">
        <v>10</v>
      </c>
      <c r="B11" s="639" t="s">
        <v>11</v>
      </c>
      <c r="C11" s="640" t="s">
        <v>12</v>
      </c>
      <c r="D11" s="640" t="s">
        <v>13</v>
      </c>
      <c r="E11" s="758" t="s">
        <v>14</v>
      </c>
      <c r="F11" s="640" t="s">
        <v>15</v>
      </c>
      <c r="G11" s="344"/>
      <c r="H11" s="639" t="s">
        <v>17</v>
      </c>
      <c r="I11" s="639"/>
      <c r="J11" s="639"/>
      <c r="K11" s="639" t="s">
        <v>322</v>
      </c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348"/>
      <c r="X11" s="348"/>
      <c r="Y11" s="752" t="s">
        <v>18</v>
      </c>
      <c r="Z11" s="753"/>
      <c r="AA11" s="753"/>
      <c r="AB11" s="753"/>
      <c r="AC11" s="753"/>
      <c r="AD11" s="754"/>
    </row>
    <row r="12" spans="1:32" s="17" customFormat="1" ht="60">
      <c r="A12" s="639"/>
      <c r="B12" s="639"/>
      <c r="C12" s="640"/>
      <c r="D12" s="640"/>
      <c r="E12" s="759"/>
      <c r="F12" s="640"/>
      <c r="G12" s="344">
        <v>2022</v>
      </c>
      <c r="H12" s="344" t="s">
        <v>19</v>
      </c>
      <c r="I12" s="345" t="s">
        <v>20</v>
      </c>
      <c r="J12" s="345" t="s">
        <v>614</v>
      </c>
      <c r="K12" s="345" t="s">
        <v>21</v>
      </c>
      <c r="L12" s="345" t="s">
        <v>22</v>
      </c>
      <c r="M12" s="345" t="s">
        <v>23</v>
      </c>
      <c r="N12" s="136" t="s">
        <v>24</v>
      </c>
      <c r="O12" s="108" t="s">
        <v>25</v>
      </c>
      <c r="P12" s="108" t="s">
        <v>26</v>
      </c>
      <c r="Q12" s="108" t="s">
        <v>27</v>
      </c>
      <c r="R12" s="108" t="s">
        <v>28</v>
      </c>
      <c r="S12" s="108" t="s">
        <v>29</v>
      </c>
      <c r="T12" s="136" t="s">
        <v>30</v>
      </c>
      <c r="U12" s="108" t="s">
        <v>31</v>
      </c>
      <c r="V12" s="136" t="s">
        <v>32</v>
      </c>
      <c r="W12" s="346" t="s">
        <v>323</v>
      </c>
      <c r="X12" s="346" t="s">
        <v>20</v>
      </c>
      <c r="Y12" s="346" t="s">
        <v>33</v>
      </c>
      <c r="Z12" s="346" t="s">
        <v>34</v>
      </c>
      <c r="AA12" s="346" t="s">
        <v>35</v>
      </c>
      <c r="AB12" s="346" t="s">
        <v>36</v>
      </c>
      <c r="AC12" s="343" t="s">
        <v>37</v>
      </c>
      <c r="AD12" s="343" t="s">
        <v>38</v>
      </c>
    </row>
    <row r="13" spans="1:32" ht="100.9" customHeight="1">
      <c r="A13" s="728" t="s">
        <v>396</v>
      </c>
      <c r="B13" s="728" t="s">
        <v>397</v>
      </c>
      <c r="C13" s="724" t="s">
        <v>398</v>
      </c>
      <c r="D13" s="724" t="s">
        <v>399</v>
      </c>
      <c r="E13" s="734" t="s">
        <v>43</v>
      </c>
      <c r="F13" s="755">
        <v>1</v>
      </c>
      <c r="G13" s="755">
        <v>1</v>
      </c>
      <c r="H13" s="371" t="s">
        <v>400</v>
      </c>
      <c r="I13" s="724"/>
      <c r="J13" s="724" t="s">
        <v>613</v>
      </c>
      <c r="K13" s="372"/>
      <c r="L13" s="372"/>
      <c r="M13" s="372"/>
      <c r="N13" s="44">
        <v>3570357420.3200002</v>
      </c>
      <c r="O13" s="372"/>
      <c r="P13" s="372"/>
      <c r="Q13" s="372"/>
      <c r="R13" s="372"/>
      <c r="S13" s="372"/>
      <c r="T13" s="44">
        <v>5954707669.3400002</v>
      </c>
      <c r="U13" s="372"/>
      <c r="V13" s="42">
        <f>N13+T13</f>
        <v>9525065089.6599998</v>
      </c>
      <c r="W13" s="724" t="s">
        <v>401</v>
      </c>
      <c r="X13" s="748"/>
      <c r="Y13" s="750" t="s">
        <v>402</v>
      </c>
      <c r="Z13" s="744" t="s">
        <v>403</v>
      </c>
      <c r="AA13" s="724" t="s">
        <v>399</v>
      </c>
      <c r="AB13" s="734" t="s">
        <v>374</v>
      </c>
      <c r="AC13" s="354" t="s">
        <v>404</v>
      </c>
      <c r="AD13" s="372"/>
    </row>
    <row r="14" spans="1:32" ht="100.9" customHeight="1">
      <c r="A14" s="728"/>
      <c r="B14" s="728"/>
      <c r="C14" s="726"/>
      <c r="D14" s="726"/>
      <c r="E14" s="735"/>
      <c r="F14" s="756"/>
      <c r="G14" s="756"/>
      <c r="H14" s="371" t="s">
        <v>405</v>
      </c>
      <c r="I14" s="726"/>
      <c r="J14" s="726"/>
      <c r="K14" s="372"/>
      <c r="L14" s="372"/>
      <c r="M14" s="372"/>
      <c r="N14" s="44"/>
      <c r="O14" s="372"/>
      <c r="P14" s="372"/>
      <c r="Q14" s="372"/>
      <c r="R14" s="372"/>
      <c r="S14" s="372"/>
      <c r="T14" s="44"/>
      <c r="U14" s="372"/>
      <c r="V14" s="42">
        <f>SUM(K14:U14)</f>
        <v>0</v>
      </c>
      <c r="W14" s="726"/>
      <c r="X14" s="749"/>
      <c r="Y14" s="751"/>
      <c r="Z14" s="744"/>
      <c r="AA14" s="726"/>
      <c r="AB14" s="735"/>
      <c r="AC14" s="355"/>
      <c r="AD14" s="372"/>
    </row>
    <row r="15" spans="1:32" ht="117.75" customHeight="1">
      <c r="A15" s="728"/>
      <c r="B15" s="728"/>
      <c r="C15" s="354" t="s">
        <v>406</v>
      </c>
      <c r="D15" s="354" t="s">
        <v>407</v>
      </c>
      <c r="E15" s="355" t="s">
        <v>40</v>
      </c>
      <c r="F15" s="354">
        <v>894</v>
      </c>
      <c r="G15" s="355">
        <v>223</v>
      </c>
      <c r="H15" s="355" t="s">
        <v>69</v>
      </c>
      <c r="I15" s="372"/>
      <c r="J15" s="372"/>
      <c r="K15" s="372"/>
      <c r="L15" s="372"/>
      <c r="M15" s="372"/>
      <c r="N15" s="44"/>
      <c r="O15" s="372"/>
      <c r="P15" s="372"/>
      <c r="Q15" s="372"/>
      <c r="R15" s="372"/>
      <c r="S15" s="372"/>
      <c r="T15" s="44"/>
      <c r="U15" s="372"/>
      <c r="V15" s="42">
        <f t="shared" ref="V15:V20" si="0">SUM(K15:U15)</f>
        <v>0</v>
      </c>
      <c r="W15" s="372"/>
      <c r="X15" s="42"/>
      <c r="Y15" s="355" t="s">
        <v>402</v>
      </c>
      <c r="Z15" s="355" t="s">
        <v>403</v>
      </c>
      <c r="AA15" s="354" t="s">
        <v>407</v>
      </c>
      <c r="AB15" s="355" t="s">
        <v>374</v>
      </c>
      <c r="AC15" s="354" t="s">
        <v>404</v>
      </c>
      <c r="AD15" s="372"/>
    </row>
    <row r="16" spans="1:32" ht="100.9" customHeight="1">
      <c r="A16" s="728"/>
      <c r="B16" s="728"/>
      <c r="C16" s="354" t="s">
        <v>408</v>
      </c>
      <c r="D16" s="354" t="s">
        <v>409</v>
      </c>
      <c r="E16" s="355" t="s">
        <v>40</v>
      </c>
      <c r="F16" s="355">
        <v>4</v>
      </c>
      <c r="G16" s="355">
        <v>1</v>
      </c>
      <c r="H16" s="354" t="s">
        <v>410</v>
      </c>
      <c r="I16" s="355"/>
      <c r="J16" s="355" t="s">
        <v>411</v>
      </c>
      <c r="K16" s="163"/>
      <c r="L16" s="163"/>
      <c r="M16" s="163"/>
      <c r="N16" s="93"/>
      <c r="O16" s="163"/>
      <c r="P16" s="163"/>
      <c r="Q16" s="163"/>
      <c r="R16" s="163"/>
      <c r="S16" s="163"/>
      <c r="T16" s="42">
        <v>38253273.450000003</v>
      </c>
      <c r="U16" s="163"/>
      <c r="V16" s="42">
        <f t="shared" si="0"/>
        <v>38253273.450000003</v>
      </c>
      <c r="W16" s="355" t="s">
        <v>411</v>
      </c>
      <c r="X16" s="42"/>
      <c r="Y16" s="355" t="s">
        <v>402</v>
      </c>
      <c r="Z16" s="355" t="s">
        <v>403</v>
      </c>
      <c r="AA16" s="354" t="s">
        <v>409</v>
      </c>
      <c r="AB16" s="355" t="s">
        <v>374</v>
      </c>
      <c r="AC16" s="354" t="s">
        <v>404</v>
      </c>
      <c r="AD16" s="163"/>
    </row>
    <row r="17" spans="1:30" ht="100.9" customHeight="1">
      <c r="A17" s="728"/>
      <c r="B17" s="728"/>
      <c r="C17" s="354" t="s">
        <v>412</v>
      </c>
      <c r="D17" s="354" t="s">
        <v>413</v>
      </c>
      <c r="E17" s="355" t="s">
        <v>40</v>
      </c>
      <c r="F17" s="355">
        <v>4</v>
      </c>
      <c r="G17" s="355">
        <v>1</v>
      </c>
      <c r="H17" s="354" t="s">
        <v>414</v>
      </c>
      <c r="I17" s="163"/>
      <c r="J17" s="354" t="s">
        <v>774</v>
      </c>
      <c r="K17" s="163"/>
      <c r="L17" s="163"/>
      <c r="M17" s="163"/>
      <c r="N17" s="93"/>
      <c r="O17" s="163"/>
      <c r="P17" s="163"/>
      <c r="Q17" s="163"/>
      <c r="R17" s="163"/>
      <c r="S17" s="163"/>
      <c r="T17" s="93"/>
      <c r="U17" s="42">
        <v>21500000</v>
      </c>
      <c r="V17" s="42">
        <f>U17</f>
        <v>21500000</v>
      </c>
      <c r="W17" s="354" t="s">
        <v>415</v>
      </c>
      <c r="X17" s="42"/>
      <c r="Y17" s="355" t="s">
        <v>402</v>
      </c>
      <c r="Z17" s="355" t="s">
        <v>403</v>
      </c>
      <c r="AA17" s="354" t="s">
        <v>413</v>
      </c>
      <c r="AB17" s="355" t="s">
        <v>374</v>
      </c>
      <c r="AC17" s="354" t="s">
        <v>404</v>
      </c>
      <c r="AD17" s="355"/>
    </row>
    <row r="18" spans="1:30" ht="117.75" customHeight="1">
      <c r="A18" s="728"/>
      <c r="B18" s="373" t="s">
        <v>416</v>
      </c>
      <c r="C18" s="354" t="s">
        <v>417</v>
      </c>
      <c r="D18" s="354" t="s">
        <v>418</v>
      </c>
      <c r="E18" s="355" t="s">
        <v>40</v>
      </c>
      <c r="F18" s="355">
        <v>2</v>
      </c>
      <c r="G18" s="355">
        <v>1</v>
      </c>
      <c r="H18" s="354" t="s">
        <v>775</v>
      </c>
      <c r="I18" s="163"/>
      <c r="J18" s="354" t="s">
        <v>776</v>
      </c>
      <c r="K18" s="163"/>
      <c r="L18" s="163"/>
      <c r="M18" s="163"/>
      <c r="N18" s="93"/>
      <c r="O18" s="163"/>
      <c r="P18" s="163"/>
      <c r="Q18" s="163"/>
      <c r="R18" s="163"/>
      <c r="S18" s="163"/>
      <c r="T18" s="374">
        <v>252721758.13999999</v>
      </c>
      <c r="U18" s="163"/>
      <c r="V18" s="42">
        <f>T18</f>
        <v>252721758.13999999</v>
      </c>
      <c r="W18" s="42" t="s">
        <v>776</v>
      </c>
      <c r="X18" s="42"/>
      <c r="Y18" s="355" t="s">
        <v>402</v>
      </c>
      <c r="Z18" s="354" t="s">
        <v>403</v>
      </c>
      <c r="AA18" s="354" t="s">
        <v>418</v>
      </c>
      <c r="AB18" s="355" t="s">
        <v>374</v>
      </c>
      <c r="AC18" s="354" t="s">
        <v>777</v>
      </c>
      <c r="AD18" s="163"/>
    </row>
    <row r="19" spans="1:30" s="17" customFormat="1" ht="100.9" customHeight="1">
      <c r="A19" s="728"/>
      <c r="B19" s="757" t="s">
        <v>419</v>
      </c>
      <c r="C19" s="375" t="s">
        <v>420</v>
      </c>
      <c r="D19" s="375" t="s">
        <v>421</v>
      </c>
      <c r="E19" s="359" t="s">
        <v>422</v>
      </c>
      <c r="F19" s="359">
        <v>4</v>
      </c>
      <c r="G19" s="359">
        <v>1</v>
      </c>
      <c r="H19" s="375" t="s">
        <v>423</v>
      </c>
      <c r="I19" s="376"/>
      <c r="J19" s="355" t="s">
        <v>424</v>
      </c>
      <c r="K19" s="372"/>
      <c r="L19" s="372"/>
      <c r="M19" s="372"/>
      <c r="N19" s="44">
        <v>603013548.94000006</v>
      </c>
      <c r="O19" s="372"/>
      <c r="P19" s="372"/>
      <c r="Q19" s="372"/>
      <c r="R19" s="372"/>
      <c r="S19" s="372"/>
      <c r="T19" s="44"/>
      <c r="U19" s="372"/>
      <c r="V19" s="42">
        <f t="shared" si="0"/>
        <v>603013548.94000006</v>
      </c>
      <c r="W19" s="42" t="s">
        <v>424</v>
      </c>
      <c r="X19" s="42"/>
      <c r="Y19" s="355" t="s">
        <v>402</v>
      </c>
      <c r="Z19" s="355" t="s">
        <v>403</v>
      </c>
      <c r="AA19" s="375" t="s">
        <v>421</v>
      </c>
      <c r="AB19" s="355" t="s">
        <v>374</v>
      </c>
      <c r="AC19" s="354" t="s">
        <v>777</v>
      </c>
      <c r="AD19" s="355"/>
    </row>
    <row r="20" spans="1:30" s="17" customFormat="1" ht="100.9" customHeight="1">
      <c r="A20" s="728"/>
      <c r="B20" s="757"/>
      <c r="C20" s="354" t="s">
        <v>425</v>
      </c>
      <c r="D20" s="354" t="s">
        <v>426</v>
      </c>
      <c r="E20" s="355" t="s">
        <v>40</v>
      </c>
      <c r="F20" s="355">
        <v>4</v>
      </c>
      <c r="G20" s="355">
        <v>1</v>
      </c>
      <c r="H20" s="354" t="s">
        <v>427</v>
      </c>
      <c r="I20" s="377"/>
      <c r="J20" s="104" t="s">
        <v>428</v>
      </c>
      <c r="K20" s="42">
        <v>43000000</v>
      </c>
      <c r="L20" s="372"/>
      <c r="M20" s="372"/>
      <c r="N20" s="44"/>
      <c r="O20" s="372"/>
      <c r="P20" s="372"/>
      <c r="Q20" s="372"/>
      <c r="R20" s="372"/>
      <c r="S20" s="372"/>
      <c r="T20" s="44"/>
      <c r="U20" s="44"/>
      <c r="V20" s="42">
        <f t="shared" si="0"/>
        <v>43000000</v>
      </c>
      <c r="W20" s="104" t="s">
        <v>429</v>
      </c>
      <c r="X20" s="42"/>
      <c r="Y20" s="355" t="s">
        <v>402</v>
      </c>
      <c r="Z20" s="355" t="s">
        <v>403</v>
      </c>
      <c r="AA20" s="354" t="s">
        <v>426</v>
      </c>
      <c r="AB20" s="355" t="s">
        <v>374</v>
      </c>
      <c r="AC20" s="354" t="s">
        <v>777</v>
      </c>
      <c r="AD20" s="355"/>
    </row>
    <row r="21" spans="1:30" s="17" customFormat="1" ht="100.9" customHeight="1">
      <c r="A21" s="728"/>
      <c r="B21" s="735"/>
      <c r="C21" s="354" t="s">
        <v>430</v>
      </c>
      <c r="D21" s="354" t="s">
        <v>431</v>
      </c>
      <c r="E21" s="355" t="s">
        <v>40</v>
      </c>
      <c r="F21" s="355">
        <v>4</v>
      </c>
      <c r="G21" s="355">
        <v>1</v>
      </c>
      <c r="H21" s="354" t="s">
        <v>432</v>
      </c>
      <c r="I21" s="372"/>
      <c r="J21" s="104" t="s">
        <v>612</v>
      </c>
      <c r="K21" s="372"/>
      <c r="L21" s="372"/>
      <c r="M21" s="372"/>
      <c r="N21" s="44">
        <v>402009032.62</v>
      </c>
      <c r="O21" s="372"/>
      <c r="P21" s="372"/>
      <c r="Q21" s="372"/>
      <c r="R21" s="372"/>
      <c r="S21" s="372"/>
      <c r="T21" s="44">
        <v>25758461.030000001</v>
      </c>
      <c r="U21" s="374">
        <v>724500</v>
      </c>
      <c r="V21" s="42">
        <f>N21+T21+U21</f>
        <v>428491993.64999998</v>
      </c>
      <c r="W21" s="104" t="s">
        <v>433</v>
      </c>
      <c r="X21" s="42"/>
      <c r="Y21" s="355" t="s">
        <v>402</v>
      </c>
      <c r="Z21" s="355" t="s">
        <v>403</v>
      </c>
      <c r="AA21" s="354" t="s">
        <v>431</v>
      </c>
      <c r="AB21" s="355" t="s">
        <v>374</v>
      </c>
      <c r="AC21" s="354" t="s">
        <v>777</v>
      </c>
      <c r="AD21" s="372"/>
    </row>
    <row r="22" spans="1:30">
      <c r="N22" s="37"/>
      <c r="T22" s="37"/>
      <c r="V22" s="42">
        <f>SUM(V13:V21)</f>
        <v>10912045663.84</v>
      </c>
      <c r="W22" s="105"/>
      <c r="X22" s="105"/>
    </row>
    <row r="23" spans="1:30">
      <c r="N23" s="37"/>
      <c r="T23" s="37"/>
      <c r="V23" s="105"/>
      <c r="W23" s="105"/>
      <c r="X23" s="105"/>
    </row>
    <row r="24" spans="1:30">
      <c r="P24" s="361"/>
    </row>
  </sheetData>
  <mergeCells count="35">
    <mergeCell ref="A1:AF1"/>
    <mergeCell ref="B7:AD7"/>
    <mergeCell ref="B8:AD8"/>
    <mergeCell ref="B9:AD9"/>
    <mergeCell ref="A10:AD10"/>
    <mergeCell ref="B6:AD6"/>
    <mergeCell ref="A2:AD2"/>
    <mergeCell ref="B3:AD3"/>
    <mergeCell ref="B4:AD4"/>
    <mergeCell ref="A5:AD5"/>
    <mergeCell ref="A11:A12"/>
    <mergeCell ref="B11:B12"/>
    <mergeCell ref="C11:C12"/>
    <mergeCell ref="D11:D12"/>
    <mergeCell ref="E11:E12"/>
    <mergeCell ref="A13:A21"/>
    <mergeCell ref="B13:B17"/>
    <mergeCell ref="C13:C14"/>
    <mergeCell ref="D13:D14"/>
    <mergeCell ref="E13:E14"/>
    <mergeCell ref="B19:B21"/>
    <mergeCell ref="W13:W14"/>
    <mergeCell ref="X13:X14"/>
    <mergeCell ref="Y13:Y14"/>
    <mergeCell ref="Z13:Z14"/>
    <mergeCell ref="F11:F12"/>
    <mergeCell ref="H11:J11"/>
    <mergeCell ref="K11:V11"/>
    <mergeCell ref="Y11:AD11"/>
    <mergeCell ref="F13:F14"/>
    <mergeCell ref="AA13:AA14"/>
    <mergeCell ref="AB13:AB14"/>
    <mergeCell ref="G13:G14"/>
    <mergeCell ref="I13:I14"/>
    <mergeCell ref="J13:J14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AD54"/>
  <sheetViews>
    <sheetView zoomScale="62" zoomScaleNormal="62" workbookViewId="0">
      <selection activeCell="B9" sqref="B9:V9"/>
    </sheetView>
  </sheetViews>
  <sheetFormatPr baseColWidth="10" defaultRowHeight="21.75" customHeight="1"/>
  <cols>
    <col min="1" max="1" width="21.28515625" customWidth="1"/>
    <col min="2" max="2" width="26.85546875" style="364" customWidth="1"/>
    <col min="3" max="3" width="34.5703125" style="25" customWidth="1"/>
    <col min="4" max="4" width="16.140625" style="410" customWidth="1"/>
    <col min="5" max="5" width="12.7109375" style="25" customWidth="1"/>
    <col min="6" max="6" width="16" style="25" customWidth="1"/>
    <col min="7" max="7" width="8.140625" style="25" customWidth="1"/>
    <col min="8" max="8" width="45.42578125" style="25" customWidth="1"/>
    <col min="9" max="9" width="14.7109375" customWidth="1"/>
    <col min="10" max="10" width="27" style="411" customWidth="1"/>
    <col min="11" max="11" width="31.7109375" customWidth="1"/>
    <col min="12" max="12" width="20" customWidth="1"/>
    <col min="13" max="13" width="16.28515625" customWidth="1"/>
    <col min="14" max="14" width="12.140625" style="38" customWidth="1"/>
    <col min="15" max="15" width="31.42578125" style="38" customWidth="1"/>
    <col min="16" max="16" width="18.140625" style="38" customWidth="1"/>
    <col min="17" max="17" width="23" style="38" customWidth="1"/>
    <col min="18" max="18" width="17.85546875" style="38" customWidth="1"/>
    <col min="19" max="19" width="8.5703125" style="38" bestFit="1" customWidth="1"/>
    <col min="20" max="20" width="16.5703125" style="38" customWidth="1"/>
    <col min="21" max="21" width="23.28515625" style="38" customWidth="1"/>
    <col min="22" max="22" width="20.7109375" style="38" bestFit="1" customWidth="1"/>
    <col min="23" max="23" width="34.5703125" customWidth="1"/>
    <col min="24" max="24" width="41.42578125" customWidth="1"/>
    <col min="25" max="25" width="28.7109375" customWidth="1"/>
    <col min="26" max="26" width="43.28515625" customWidth="1"/>
    <col min="27" max="27" width="51.42578125" customWidth="1"/>
    <col min="28" max="28" width="37.140625" customWidth="1"/>
    <col min="29" max="29" width="41.140625" customWidth="1"/>
    <col min="30" max="30" width="28.85546875" customWidth="1"/>
  </cols>
  <sheetData>
    <row r="1" spans="1:25" ht="21.75" customHeight="1">
      <c r="A1" s="785" t="s">
        <v>784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</row>
    <row r="2" spans="1:25" ht="21.7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</row>
    <row r="3" spans="1:25" s="17" customFormat="1" ht="21.75" customHeight="1">
      <c r="A3" s="15" t="s">
        <v>0</v>
      </c>
      <c r="B3" s="594" t="s">
        <v>75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</row>
    <row r="4" spans="1:25" s="17" customFormat="1" ht="21.75" customHeight="1">
      <c r="A4" s="15" t="s">
        <v>2</v>
      </c>
      <c r="B4" s="594" t="s">
        <v>76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</row>
    <row r="5" spans="1:25" ht="21.75" customHeight="1">
      <c r="A5" s="623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</row>
    <row r="6" spans="1:25" ht="21.75" customHeight="1">
      <c r="A6" s="19" t="s">
        <v>4</v>
      </c>
      <c r="B6" s="601" t="s">
        <v>77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</row>
    <row r="7" spans="1:25" ht="21.75" customHeight="1">
      <c r="A7" s="19" t="s">
        <v>6</v>
      </c>
      <c r="B7" s="601" t="s">
        <v>78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</row>
    <row r="8" spans="1:25" ht="21.75" customHeight="1">
      <c r="A8" s="19" t="s">
        <v>8</v>
      </c>
      <c r="B8" s="601" t="s">
        <v>79</v>
      </c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</row>
    <row r="9" spans="1:25" ht="21.75" customHeight="1">
      <c r="A9" s="19" t="s">
        <v>80</v>
      </c>
      <c r="B9" s="601" t="s">
        <v>81</v>
      </c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</row>
    <row r="10" spans="1:25" ht="21.75" customHeight="1">
      <c r="A10" s="19" t="s">
        <v>82</v>
      </c>
      <c r="B10" s="601" t="s">
        <v>83</v>
      </c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</row>
    <row r="11" spans="1:25" ht="21.75" customHeight="1">
      <c r="A11" s="19" t="s">
        <v>84</v>
      </c>
      <c r="B11" s="601" t="s">
        <v>85</v>
      </c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</row>
    <row r="12" spans="1:25" ht="21.75" customHeight="1">
      <c r="A12" s="19" t="s">
        <v>86</v>
      </c>
      <c r="B12" s="601" t="s">
        <v>87</v>
      </c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5" ht="21.75" customHeight="1">
      <c r="A13" s="19" t="s">
        <v>88</v>
      </c>
      <c r="B13" s="601" t="s">
        <v>89</v>
      </c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5" ht="45.75" customHeight="1">
      <c r="A14" s="786" t="s">
        <v>785</v>
      </c>
      <c r="B14" s="787"/>
      <c r="C14" s="787"/>
      <c r="D14" s="787"/>
      <c r="E14" s="787"/>
      <c r="F14" s="787"/>
      <c r="G14" s="787"/>
      <c r="H14" s="787"/>
      <c r="I14" s="787"/>
      <c r="J14" s="787"/>
      <c r="K14" s="787"/>
      <c r="L14" s="787"/>
      <c r="M14" s="787"/>
      <c r="N14" s="787"/>
      <c r="O14" s="787"/>
      <c r="P14" s="787"/>
      <c r="Q14" s="787"/>
      <c r="R14" s="787"/>
      <c r="S14" s="787"/>
      <c r="T14" s="787"/>
      <c r="U14" s="787"/>
      <c r="V14" s="787"/>
      <c r="W14" s="787"/>
      <c r="X14" s="787"/>
      <c r="Y14" s="787"/>
    </row>
    <row r="15" spans="1:25" ht="21.75" customHeight="1">
      <c r="A15" s="19" t="s">
        <v>0</v>
      </c>
      <c r="B15" s="784" t="s">
        <v>75</v>
      </c>
      <c r="C15" s="784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</row>
    <row r="16" spans="1:25" ht="21.75" customHeight="1">
      <c r="A16" s="19" t="s">
        <v>2</v>
      </c>
      <c r="B16" s="784" t="s">
        <v>786</v>
      </c>
      <c r="C16" s="784"/>
      <c r="D16" s="385"/>
      <c r="E16" s="385"/>
      <c r="F16" s="385"/>
      <c r="G16" s="385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</row>
    <row r="17" spans="1:30" ht="38.25" customHeight="1">
      <c r="A17" s="19" t="s">
        <v>787</v>
      </c>
      <c r="B17" s="601" t="s">
        <v>788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</row>
    <row r="18" spans="1:30" ht="21.75" customHeight="1">
      <c r="A18" s="19" t="s">
        <v>6</v>
      </c>
      <c r="B18" s="601" t="s">
        <v>789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</row>
    <row r="19" spans="1:30" ht="21.75" customHeight="1">
      <c r="A19" s="602"/>
      <c r="B19" s="602"/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</row>
    <row r="20" spans="1:30" ht="21.75" customHeight="1">
      <c r="A20" s="363"/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</row>
    <row r="21" spans="1:30" ht="21.75" customHeight="1">
      <c r="A21" s="386"/>
      <c r="B21" s="386"/>
      <c r="C21" s="386"/>
      <c r="D21" s="386"/>
      <c r="E21" s="386"/>
      <c r="F21" s="386"/>
      <c r="G21" s="386"/>
      <c r="H21" s="776" t="s">
        <v>790</v>
      </c>
      <c r="I21" s="777"/>
      <c r="J21" s="777"/>
      <c r="K21" s="776" t="s">
        <v>791</v>
      </c>
      <c r="L21" s="776"/>
      <c r="M21" s="776"/>
      <c r="N21" s="776"/>
      <c r="O21" s="776"/>
      <c r="P21" s="776"/>
      <c r="Q21" s="776"/>
      <c r="R21" s="776"/>
      <c r="S21" s="776"/>
      <c r="T21" s="776"/>
      <c r="U21" s="776"/>
      <c r="V21" s="776"/>
      <c r="W21" s="778" t="s">
        <v>792</v>
      </c>
      <c r="X21" s="779"/>
      <c r="Y21" s="779"/>
      <c r="Z21" s="779"/>
      <c r="AA21" s="779"/>
      <c r="AB21" s="779"/>
      <c r="AC21" s="779"/>
      <c r="AD21" s="779"/>
    </row>
    <row r="22" spans="1:30" ht="21.75" customHeight="1">
      <c r="A22" s="746" t="s">
        <v>10</v>
      </c>
      <c r="B22" s="746" t="s">
        <v>11</v>
      </c>
      <c r="C22" s="739" t="s">
        <v>12</v>
      </c>
      <c r="D22" s="780" t="s">
        <v>13</v>
      </c>
      <c r="E22" s="780" t="s">
        <v>14</v>
      </c>
      <c r="F22" s="780" t="s">
        <v>15</v>
      </c>
      <c r="G22" s="780">
        <v>2022</v>
      </c>
      <c r="H22" s="781" t="s">
        <v>19</v>
      </c>
      <c r="I22" s="780" t="s">
        <v>20</v>
      </c>
      <c r="J22" s="780" t="s">
        <v>793</v>
      </c>
      <c r="K22" s="780" t="s">
        <v>21</v>
      </c>
      <c r="L22" s="780" t="s">
        <v>22</v>
      </c>
      <c r="M22" s="780" t="s">
        <v>23</v>
      </c>
      <c r="N22" s="780" t="s">
        <v>794</v>
      </c>
      <c r="O22" s="781" t="s">
        <v>25</v>
      </c>
      <c r="P22" s="780" t="s">
        <v>26</v>
      </c>
      <c r="Q22" s="781" t="s">
        <v>27</v>
      </c>
      <c r="R22" s="781" t="s">
        <v>28</v>
      </c>
      <c r="S22" s="781" t="s">
        <v>29</v>
      </c>
      <c r="T22" s="781" t="s">
        <v>30</v>
      </c>
      <c r="U22" s="772" t="s">
        <v>31</v>
      </c>
      <c r="V22" s="772" t="s">
        <v>527</v>
      </c>
      <c r="W22" s="774" t="s">
        <v>323</v>
      </c>
      <c r="X22" s="775" t="s">
        <v>20</v>
      </c>
      <c r="Y22" s="767" t="s">
        <v>795</v>
      </c>
      <c r="Z22" s="767" t="s">
        <v>796</v>
      </c>
      <c r="AA22" s="767" t="s">
        <v>797</v>
      </c>
      <c r="AB22" s="775" t="s">
        <v>36</v>
      </c>
      <c r="AC22" s="767" t="s">
        <v>37</v>
      </c>
      <c r="AD22" s="767" t="s">
        <v>798</v>
      </c>
    </row>
    <row r="23" spans="1:30" ht="49.5" customHeight="1">
      <c r="A23" s="746"/>
      <c r="B23" s="746"/>
      <c r="C23" s="739"/>
      <c r="D23" s="780"/>
      <c r="E23" s="780"/>
      <c r="F23" s="780"/>
      <c r="G23" s="780"/>
      <c r="H23" s="781"/>
      <c r="I23" s="780"/>
      <c r="J23" s="780"/>
      <c r="K23" s="780"/>
      <c r="L23" s="780"/>
      <c r="M23" s="780"/>
      <c r="N23" s="780"/>
      <c r="O23" s="781"/>
      <c r="P23" s="780"/>
      <c r="Q23" s="781"/>
      <c r="R23" s="781"/>
      <c r="S23" s="781"/>
      <c r="T23" s="781"/>
      <c r="U23" s="773"/>
      <c r="V23" s="773"/>
      <c r="W23" s="774"/>
      <c r="X23" s="775"/>
      <c r="Y23" s="767"/>
      <c r="Z23" s="767"/>
      <c r="AA23" s="767"/>
      <c r="AB23" s="775"/>
      <c r="AC23" s="767"/>
      <c r="AD23" s="767"/>
    </row>
    <row r="24" spans="1:30" ht="79.5" customHeight="1">
      <c r="A24" s="661" t="s">
        <v>799</v>
      </c>
      <c r="B24" s="661" t="s">
        <v>572</v>
      </c>
      <c r="C24" s="366" t="s">
        <v>800</v>
      </c>
      <c r="D24" s="366" t="s">
        <v>573</v>
      </c>
      <c r="E24" s="368" t="s">
        <v>40</v>
      </c>
      <c r="F24" s="368">
        <v>4</v>
      </c>
      <c r="G24" s="368">
        <v>1</v>
      </c>
      <c r="H24" s="595" t="s">
        <v>574</v>
      </c>
      <c r="I24" s="595"/>
      <c r="J24" s="366" t="s">
        <v>801</v>
      </c>
      <c r="K24" s="367">
        <v>30553840</v>
      </c>
      <c r="L24" s="368"/>
      <c r="M24" s="368"/>
      <c r="N24" s="367"/>
      <c r="O24" s="367">
        <v>13646160</v>
      </c>
      <c r="P24" s="367"/>
      <c r="Q24" s="367"/>
      <c r="R24" s="367"/>
      <c r="S24" s="367"/>
      <c r="T24" s="367"/>
      <c r="U24" s="367"/>
      <c r="V24" s="736">
        <f>SUM(K24:U29)</f>
        <v>108634500</v>
      </c>
      <c r="W24" s="387" t="s">
        <v>801</v>
      </c>
      <c r="X24" s="762" t="s">
        <v>802</v>
      </c>
      <c r="Y24" s="763">
        <v>44562</v>
      </c>
      <c r="Z24" s="763">
        <v>44926</v>
      </c>
      <c r="AA24" s="387" t="s">
        <v>573</v>
      </c>
      <c r="AB24" s="388" t="s">
        <v>803</v>
      </c>
      <c r="AC24" s="388" t="s">
        <v>804</v>
      </c>
      <c r="AD24" s="389"/>
    </row>
    <row r="25" spans="1:30" ht="61.5" customHeight="1">
      <c r="A25" s="661"/>
      <c r="B25" s="661"/>
      <c r="C25" s="366" t="s">
        <v>575</v>
      </c>
      <c r="D25" s="257" t="s">
        <v>576</v>
      </c>
      <c r="E25" s="368" t="s">
        <v>43</v>
      </c>
      <c r="F25" s="368">
        <v>50</v>
      </c>
      <c r="G25" s="368">
        <v>12.5</v>
      </c>
      <c r="H25" s="595"/>
      <c r="I25" s="595"/>
      <c r="J25" s="366" t="s">
        <v>805</v>
      </c>
      <c r="K25" s="367"/>
      <c r="L25" s="368"/>
      <c r="M25" s="368"/>
      <c r="N25" s="367"/>
      <c r="O25" s="367">
        <v>23132500</v>
      </c>
      <c r="P25" s="367"/>
      <c r="Q25" s="367"/>
      <c r="R25" s="367"/>
      <c r="S25" s="367"/>
      <c r="T25" s="367"/>
      <c r="U25" s="367"/>
      <c r="V25" s="736"/>
      <c r="W25" s="387" t="s">
        <v>805</v>
      </c>
      <c r="X25" s="762"/>
      <c r="Y25" s="763"/>
      <c r="Z25" s="762"/>
      <c r="AA25" s="390" t="s">
        <v>576</v>
      </c>
      <c r="AB25" s="388" t="s">
        <v>803</v>
      </c>
      <c r="AC25" s="388" t="s">
        <v>804</v>
      </c>
      <c r="AD25" s="389"/>
    </row>
    <row r="26" spans="1:30" ht="94.5" customHeight="1">
      <c r="A26" s="661"/>
      <c r="B26" s="661"/>
      <c r="C26" s="366" t="s">
        <v>577</v>
      </c>
      <c r="D26" s="366" t="s">
        <v>578</v>
      </c>
      <c r="E26" s="368" t="s">
        <v>40</v>
      </c>
      <c r="F26" s="368">
        <v>4</v>
      </c>
      <c r="G26" s="368">
        <v>1</v>
      </c>
      <c r="H26" s="595"/>
      <c r="I26" s="595"/>
      <c r="J26" s="366" t="s">
        <v>806</v>
      </c>
      <c r="K26" s="391"/>
      <c r="L26" s="368"/>
      <c r="M26" s="368"/>
      <c r="N26" s="367"/>
      <c r="O26" s="367">
        <v>9600000</v>
      </c>
      <c r="P26" s="367"/>
      <c r="Q26" s="367"/>
      <c r="R26" s="367"/>
      <c r="S26" s="367"/>
      <c r="T26" s="367"/>
      <c r="U26" s="367"/>
      <c r="V26" s="736"/>
      <c r="W26" s="387" t="s">
        <v>806</v>
      </c>
      <c r="X26" s="762"/>
      <c r="Y26" s="763"/>
      <c r="Z26" s="762"/>
      <c r="AA26" s="387" t="s">
        <v>578</v>
      </c>
      <c r="AB26" s="388" t="s">
        <v>803</v>
      </c>
      <c r="AC26" s="388" t="s">
        <v>804</v>
      </c>
      <c r="AD26" s="389"/>
    </row>
    <row r="27" spans="1:30" ht="61.5" customHeight="1">
      <c r="A27" s="661"/>
      <c r="B27" s="661"/>
      <c r="C27" s="257" t="s">
        <v>579</v>
      </c>
      <c r="D27" s="257" t="s">
        <v>580</v>
      </c>
      <c r="E27" s="368" t="s">
        <v>40</v>
      </c>
      <c r="F27" s="368">
        <v>3</v>
      </c>
      <c r="G27" s="368">
        <v>1</v>
      </c>
      <c r="H27" s="595"/>
      <c r="I27" s="595"/>
      <c r="J27" s="366" t="s">
        <v>751</v>
      </c>
      <c r="K27" s="368"/>
      <c r="L27" s="368"/>
      <c r="M27" s="368"/>
      <c r="N27" s="367"/>
      <c r="O27" s="367">
        <v>6077000</v>
      </c>
      <c r="P27" s="367"/>
      <c r="Q27" s="367"/>
      <c r="R27" s="367"/>
      <c r="S27" s="367"/>
      <c r="T27" s="367"/>
      <c r="U27" s="367"/>
      <c r="V27" s="736"/>
      <c r="W27" s="387" t="s">
        <v>751</v>
      </c>
      <c r="X27" s="762"/>
      <c r="Y27" s="763"/>
      <c r="Z27" s="762"/>
      <c r="AA27" s="390" t="s">
        <v>580</v>
      </c>
      <c r="AB27" s="388" t="s">
        <v>803</v>
      </c>
      <c r="AC27" s="388" t="s">
        <v>804</v>
      </c>
      <c r="AD27" s="389"/>
    </row>
    <row r="28" spans="1:30" ht="81.75" customHeight="1">
      <c r="A28" s="661"/>
      <c r="B28" s="661"/>
      <c r="C28" s="366" t="s">
        <v>581</v>
      </c>
      <c r="D28" s="366" t="s">
        <v>61</v>
      </c>
      <c r="E28" s="368" t="s">
        <v>40</v>
      </c>
      <c r="F28" s="368">
        <v>4</v>
      </c>
      <c r="G28" s="368">
        <v>1</v>
      </c>
      <c r="H28" s="595"/>
      <c r="I28" s="595"/>
      <c r="J28" s="366" t="s">
        <v>807</v>
      </c>
      <c r="K28" s="368"/>
      <c r="L28" s="368"/>
      <c r="M28" s="368"/>
      <c r="N28" s="367"/>
      <c r="O28" s="367">
        <v>9600000</v>
      </c>
      <c r="P28" s="367"/>
      <c r="Q28" s="367"/>
      <c r="R28" s="367"/>
      <c r="S28" s="367"/>
      <c r="T28" s="367"/>
      <c r="U28" s="367"/>
      <c r="V28" s="736"/>
      <c r="W28" s="387" t="s">
        <v>807</v>
      </c>
      <c r="X28" s="762"/>
      <c r="Y28" s="763"/>
      <c r="Z28" s="762"/>
      <c r="AA28" s="387" t="s">
        <v>61</v>
      </c>
      <c r="AB28" s="388" t="s">
        <v>803</v>
      </c>
      <c r="AC28" s="388" t="s">
        <v>804</v>
      </c>
      <c r="AD28" s="389"/>
    </row>
    <row r="29" spans="1:30" ht="87.75" customHeight="1">
      <c r="A29" s="661"/>
      <c r="B29" s="661"/>
      <c r="C29" s="366" t="s">
        <v>808</v>
      </c>
      <c r="D29" s="366" t="s">
        <v>576</v>
      </c>
      <c r="E29" s="366" t="s">
        <v>43</v>
      </c>
      <c r="F29" s="116">
        <v>0.12</v>
      </c>
      <c r="G29" s="116">
        <v>0.03</v>
      </c>
      <c r="H29" s="595"/>
      <c r="I29" s="595"/>
      <c r="J29" s="366" t="s">
        <v>809</v>
      </c>
      <c r="K29" s="368"/>
      <c r="L29" s="368"/>
      <c r="M29" s="368"/>
      <c r="N29" s="367"/>
      <c r="O29" s="367">
        <f>9900000+6125000</f>
        <v>16025000</v>
      </c>
      <c r="P29" s="367"/>
      <c r="Q29" s="367"/>
      <c r="R29" s="367"/>
      <c r="S29" s="367"/>
      <c r="T29" s="367"/>
      <c r="U29" s="367"/>
      <c r="V29" s="736"/>
      <c r="W29" s="387" t="s">
        <v>809</v>
      </c>
      <c r="X29" s="762"/>
      <c r="Y29" s="763"/>
      <c r="Z29" s="762"/>
      <c r="AA29" s="387" t="s">
        <v>576</v>
      </c>
      <c r="AB29" s="388" t="s">
        <v>803</v>
      </c>
      <c r="AC29" s="388" t="s">
        <v>804</v>
      </c>
      <c r="AD29" s="389"/>
    </row>
    <row r="30" spans="1:30" ht="71.25">
      <c r="A30" s="661"/>
      <c r="B30" s="661"/>
      <c r="C30" s="366" t="s">
        <v>582</v>
      </c>
      <c r="D30" s="366" t="s">
        <v>108</v>
      </c>
      <c r="E30" s="368" t="s">
        <v>40</v>
      </c>
      <c r="F30" s="368">
        <v>3</v>
      </c>
      <c r="G30" s="368">
        <v>1</v>
      </c>
      <c r="H30" s="366" t="s">
        <v>810</v>
      </c>
      <c r="I30" s="392"/>
      <c r="J30" s="366" t="s">
        <v>811</v>
      </c>
      <c r="K30" s="368"/>
      <c r="L30" s="368"/>
      <c r="M30" s="368"/>
      <c r="N30" s="367"/>
      <c r="O30" s="367">
        <v>2000000</v>
      </c>
      <c r="P30" s="367"/>
      <c r="Q30" s="367"/>
      <c r="R30" s="367"/>
      <c r="S30" s="367"/>
      <c r="T30" s="367"/>
      <c r="U30" s="367"/>
      <c r="V30" s="367">
        <f>SUM(O30:U30)</f>
        <v>2000000</v>
      </c>
      <c r="W30" s="387" t="s">
        <v>811</v>
      </c>
      <c r="X30" s="388" t="s">
        <v>812</v>
      </c>
      <c r="Y30" s="393">
        <v>44562</v>
      </c>
      <c r="Z30" s="394">
        <v>44926</v>
      </c>
      <c r="AA30" s="387" t="s">
        <v>108</v>
      </c>
      <c r="AB30" s="388" t="s">
        <v>803</v>
      </c>
      <c r="AC30" s="388" t="s">
        <v>804</v>
      </c>
      <c r="AD30" s="389"/>
    </row>
    <row r="31" spans="1:30" ht="79.5" customHeight="1">
      <c r="A31" s="661"/>
      <c r="B31" s="661"/>
      <c r="C31" s="257" t="s">
        <v>813</v>
      </c>
      <c r="D31" s="257" t="s">
        <v>58</v>
      </c>
      <c r="E31" s="368" t="s">
        <v>40</v>
      </c>
      <c r="F31" s="368">
        <v>1</v>
      </c>
      <c r="G31" s="368">
        <v>1</v>
      </c>
      <c r="H31" s="257" t="s">
        <v>814</v>
      </c>
      <c r="I31" s="392"/>
      <c r="J31" s="366" t="s">
        <v>815</v>
      </c>
      <c r="K31" s="368"/>
      <c r="L31" s="368"/>
      <c r="M31" s="368"/>
      <c r="N31" s="367"/>
      <c r="O31" s="395">
        <v>5000000</v>
      </c>
      <c r="P31" s="367"/>
      <c r="Q31" s="367"/>
      <c r="R31" s="367"/>
      <c r="S31" s="367"/>
      <c r="T31" s="367"/>
      <c r="U31" s="367"/>
      <c r="V31" s="367">
        <f>SUM(O31:U31)</f>
        <v>5000000</v>
      </c>
      <c r="W31" s="387" t="s">
        <v>815</v>
      </c>
      <c r="X31" s="388" t="s">
        <v>816</v>
      </c>
      <c r="Y31" s="393">
        <v>44562</v>
      </c>
      <c r="Z31" s="394">
        <v>44926</v>
      </c>
      <c r="AA31" s="390" t="s">
        <v>58</v>
      </c>
      <c r="AB31" s="388" t="s">
        <v>803</v>
      </c>
      <c r="AC31" s="388" t="s">
        <v>804</v>
      </c>
      <c r="AD31" s="389"/>
    </row>
    <row r="32" spans="1:30" ht="39.75" customHeight="1">
      <c r="A32" s="661"/>
      <c r="B32" s="661"/>
      <c r="C32" s="768" t="s">
        <v>584</v>
      </c>
      <c r="D32" s="257" t="s">
        <v>585</v>
      </c>
      <c r="E32" s="740" t="s">
        <v>40</v>
      </c>
      <c r="F32" s="740">
        <v>3</v>
      </c>
      <c r="G32" s="368">
        <v>1</v>
      </c>
      <c r="H32" s="661" t="s">
        <v>817</v>
      </c>
      <c r="I32" s="769"/>
      <c r="J32" s="661" t="s">
        <v>818</v>
      </c>
      <c r="K32" s="368"/>
      <c r="L32" s="368"/>
      <c r="M32" s="368"/>
      <c r="N32" s="367"/>
      <c r="O32" s="395">
        <v>2000000</v>
      </c>
      <c r="P32" s="367"/>
      <c r="Q32" s="367"/>
      <c r="R32" s="367"/>
      <c r="S32" s="367"/>
      <c r="T32" s="367"/>
      <c r="U32" s="367"/>
      <c r="V32" s="367">
        <f t="shared" ref="V32:V37" si="0">SUM(O32:U32)</f>
        <v>2000000</v>
      </c>
      <c r="W32" s="764" t="s">
        <v>818</v>
      </c>
      <c r="X32" s="762" t="s">
        <v>819</v>
      </c>
      <c r="Y32" s="770">
        <v>44562</v>
      </c>
      <c r="Z32" s="763">
        <v>44926</v>
      </c>
      <c r="AA32" s="390" t="s">
        <v>585</v>
      </c>
      <c r="AB32" s="388" t="s">
        <v>803</v>
      </c>
      <c r="AC32" s="388" t="s">
        <v>804</v>
      </c>
      <c r="AD32" s="389"/>
    </row>
    <row r="33" spans="1:30" ht="28.5">
      <c r="A33" s="661"/>
      <c r="B33" s="661"/>
      <c r="C33" s="768"/>
      <c r="D33" s="257" t="s">
        <v>340</v>
      </c>
      <c r="E33" s="740"/>
      <c r="F33" s="740"/>
      <c r="G33" s="368">
        <v>1</v>
      </c>
      <c r="H33" s="661"/>
      <c r="I33" s="769"/>
      <c r="J33" s="661"/>
      <c r="K33" s="368"/>
      <c r="L33" s="368"/>
      <c r="M33" s="368"/>
      <c r="N33" s="367"/>
      <c r="O33" s="395">
        <v>3000000</v>
      </c>
      <c r="P33" s="367"/>
      <c r="Q33" s="367"/>
      <c r="R33" s="367"/>
      <c r="S33" s="367"/>
      <c r="T33" s="367"/>
      <c r="U33" s="367"/>
      <c r="V33" s="367">
        <f t="shared" si="0"/>
        <v>3000000</v>
      </c>
      <c r="W33" s="764"/>
      <c r="X33" s="762"/>
      <c r="Y33" s="770"/>
      <c r="Z33" s="762"/>
      <c r="AA33" s="390" t="s">
        <v>340</v>
      </c>
      <c r="AB33" s="388" t="s">
        <v>803</v>
      </c>
      <c r="AC33" s="388" t="s">
        <v>804</v>
      </c>
      <c r="AD33" s="389"/>
    </row>
    <row r="34" spans="1:30" s="364" customFormat="1" ht="66" customHeight="1">
      <c r="A34" s="661"/>
      <c r="B34" s="661" t="s">
        <v>586</v>
      </c>
      <c r="C34" s="366" t="s">
        <v>587</v>
      </c>
      <c r="D34" s="366" t="s">
        <v>48</v>
      </c>
      <c r="E34" s="368"/>
      <c r="F34" s="368">
        <v>2</v>
      </c>
      <c r="G34" s="368">
        <v>1</v>
      </c>
      <c r="H34" s="366" t="s">
        <v>810</v>
      </c>
      <c r="I34" s="368"/>
      <c r="J34" s="368" t="s">
        <v>751</v>
      </c>
      <c r="K34" s="368"/>
      <c r="L34" s="368"/>
      <c r="M34" s="368"/>
      <c r="N34" s="368"/>
      <c r="O34" s="395">
        <v>2000000</v>
      </c>
      <c r="P34" s="368"/>
      <c r="Q34" s="368"/>
      <c r="R34" s="368"/>
      <c r="S34" s="368"/>
      <c r="T34" s="368"/>
      <c r="U34" s="368"/>
      <c r="V34" s="367">
        <f t="shared" si="0"/>
        <v>2000000</v>
      </c>
      <c r="W34" s="396" t="s">
        <v>751</v>
      </c>
      <c r="X34" s="388" t="s">
        <v>812</v>
      </c>
      <c r="Y34" s="394">
        <v>44562</v>
      </c>
      <c r="Z34" s="394">
        <v>44926</v>
      </c>
      <c r="AA34" s="387" t="s">
        <v>48</v>
      </c>
      <c r="AB34" s="388" t="s">
        <v>803</v>
      </c>
      <c r="AC34" s="388" t="s">
        <v>804</v>
      </c>
      <c r="AD34" s="397"/>
    </row>
    <row r="35" spans="1:30" s="364" customFormat="1" ht="53.25" customHeight="1">
      <c r="A35" s="661"/>
      <c r="B35" s="661"/>
      <c r="C35" s="398" t="s">
        <v>588</v>
      </c>
      <c r="D35" s="398" t="s">
        <v>133</v>
      </c>
      <c r="E35" s="399" t="s">
        <v>40</v>
      </c>
      <c r="F35" s="399">
        <v>3</v>
      </c>
      <c r="G35" s="399">
        <v>1</v>
      </c>
      <c r="H35" s="771" t="s">
        <v>820</v>
      </c>
      <c r="I35" s="740"/>
      <c r="J35" s="661" t="s">
        <v>821</v>
      </c>
      <c r="K35" s="661"/>
      <c r="L35" s="782"/>
      <c r="M35" s="661"/>
      <c r="N35" s="661"/>
      <c r="O35" s="736">
        <f>4950000+3000000</f>
        <v>7950000</v>
      </c>
      <c r="P35" s="661"/>
      <c r="Q35" s="661"/>
      <c r="R35" s="661"/>
      <c r="S35" s="661"/>
      <c r="T35" s="661"/>
      <c r="U35" s="661"/>
      <c r="V35" s="736">
        <f t="shared" si="0"/>
        <v>7950000</v>
      </c>
      <c r="W35" s="764" t="s">
        <v>821</v>
      </c>
      <c r="X35" s="762" t="s">
        <v>822</v>
      </c>
      <c r="Y35" s="770">
        <v>44562</v>
      </c>
      <c r="Z35" s="763">
        <v>44926</v>
      </c>
      <c r="AA35" s="400" t="s">
        <v>133</v>
      </c>
      <c r="AB35" s="388" t="s">
        <v>803</v>
      </c>
      <c r="AC35" s="388" t="s">
        <v>804</v>
      </c>
      <c r="AD35" s="397"/>
    </row>
    <row r="36" spans="1:30" s="364" customFormat="1" ht="53.25" customHeight="1">
      <c r="A36" s="661"/>
      <c r="B36" s="661"/>
      <c r="C36" s="398" t="s">
        <v>589</v>
      </c>
      <c r="D36" s="398" t="s">
        <v>72</v>
      </c>
      <c r="E36" s="399" t="s">
        <v>40</v>
      </c>
      <c r="F36" s="399">
        <v>4</v>
      </c>
      <c r="G36" s="399">
        <v>1</v>
      </c>
      <c r="H36" s="771"/>
      <c r="I36" s="740"/>
      <c r="J36" s="661"/>
      <c r="K36" s="661"/>
      <c r="L36" s="661"/>
      <c r="M36" s="661"/>
      <c r="N36" s="661"/>
      <c r="O36" s="736"/>
      <c r="P36" s="661"/>
      <c r="Q36" s="661"/>
      <c r="R36" s="661"/>
      <c r="S36" s="661"/>
      <c r="T36" s="661"/>
      <c r="U36" s="661"/>
      <c r="V36" s="736"/>
      <c r="W36" s="764"/>
      <c r="X36" s="762"/>
      <c r="Y36" s="770"/>
      <c r="Z36" s="762"/>
      <c r="AA36" s="400" t="s">
        <v>72</v>
      </c>
      <c r="AB36" s="388" t="s">
        <v>803</v>
      </c>
      <c r="AC36" s="388" t="s">
        <v>804</v>
      </c>
      <c r="AD36" s="397"/>
    </row>
    <row r="37" spans="1:30" s="364" customFormat="1" ht="75.75" customHeight="1">
      <c r="A37" s="661"/>
      <c r="B37" s="661"/>
      <c r="C37" s="398" t="s">
        <v>823</v>
      </c>
      <c r="D37" s="401" t="s">
        <v>824</v>
      </c>
      <c r="E37" s="399" t="s">
        <v>40</v>
      </c>
      <c r="F37" s="399">
        <v>1</v>
      </c>
      <c r="G37" s="399">
        <v>1</v>
      </c>
      <c r="H37" s="398" t="s">
        <v>825</v>
      </c>
      <c r="I37" s="368"/>
      <c r="J37" s="366" t="s">
        <v>826</v>
      </c>
      <c r="K37" s="368"/>
      <c r="L37" s="368"/>
      <c r="M37" s="368"/>
      <c r="N37" s="367"/>
      <c r="O37" s="367">
        <v>15000000</v>
      </c>
      <c r="P37" s="367"/>
      <c r="Q37" s="367"/>
      <c r="R37" s="367"/>
      <c r="S37" s="367"/>
      <c r="T37" s="367"/>
      <c r="U37" s="367"/>
      <c r="V37" s="367">
        <f t="shared" si="0"/>
        <v>15000000</v>
      </c>
      <c r="W37" s="387" t="s">
        <v>826</v>
      </c>
      <c r="X37" s="388" t="s">
        <v>827</v>
      </c>
      <c r="Y37" s="393">
        <v>44562</v>
      </c>
      <c r="Z37" s="393">
        <v>44926</v>
      </c>
      <c r="AA37" s="402" t="s">
        <v>824</v>
      </c>
      <c r="AB37" s="388" t="s">
        <v>803</v>
      </c>
      <c r="AC37" s="388" t="s">
        <v>804</v>
      </c>
      <c r="AD37" s="397"/>
    </row>
    <row r="38" spans="1:30" s="364" customFormat="1" ht="53.25" customHeight="1">
      <c r="A38" s="661"/>
      <c r="B38" s="661" t="s">
        <v>590</v>
      </c>
      <c r="C38" s="366" t="s">
        <v>591</v>
      </c>
      <c r="D38" s="366" t="s">
        <v>133</v>
      </c>
      <c r="E38" s="368" t="s">
        <v>40</v>
      </c>
      <c r="F38" s="368">
        <v>3</v>
      </c>
      <c r="G38" s="368">
        <v>1</v>
      </c>
      <c r="H38" s="595" t="s">
        <v>592</v>
      </c>
      <c r="I38" s="740"/>
      <c r="J38" s="366" t="s">
        <v>828</v>
      </c>
      <c r="K38" s="367"/>
      <c r="L38" s="367"/>
      <c r="M38" s="367"/>
      <c r="N38" s="367"/>
      <c r="O38" s="367">
        <v>8055000</v>
      </c>
      <c r="P38" s="367"/>
      <c r="Q38" s="367"/>
      <c r="R38" s="367"/>
      <c r="S38" s="367"/>
      <c r="T38" s="367"/>
      <c r="U38" s="367"/>
      <c r="V38" s="736">
        <f>SUM(K38:U43)</f>
        <v>191729164.09999999</v>
      </c>
      <c r="W38" s="387" t="s">
        <v>828</v>
      </c>
      <c r="X38" s="762" t="s">
        <v>829</v>
      </c>
      <c r="Y38" s="763">
        <v>44562</v>
      </c>
      <c r="Z38" s="763">
        <v>44926</v>
      </c>
      <c r="AA38" s="387" t="s">
        <v>133</v>
      </c>
      <c r="AB38" s="388" t="s">
        <v>803</v>
      </c>
      <c r="AC38" s="388" t="s">
        <v>804</v>
      </c>
      <c r="AD38" s="397"/>
    </row>
    <row r="39" spans="1:30" s="364" customFormat="1" ht="53.25" customHeight="1">
      <c r="A39" s="661"/>
      <c r="B39" s="661"/>
      <c r="C39" s="366" t="s">
        <v>593</v>
      </c>
      <c r="D39" s="366" t="s">
        <v>594</v>
      </c>
      <c r="E39" s="368" t="s">
        <v>40</v>
      </c>
      <c r="F39" s="368">
        <v>120</v>
      </c>
      <c r="G39" s="368">
        <v>30</v>
      </c>
      <c r="H39" s="595"/>
      <c r="I39" s="740"/>
      <c r="J39" s="366" t="s">
        <v>830</v>
      </c>
      <c r="K39" s="403">
        <v>10059000</v>
      </c>
      <c r="L39" s="403"/>
      <c r="M39" s="403"/>
      <c r="N39" s="403"/>
      <c r="O39" s="367"/>
      <c r="P39" s="403"/>
      <c r="Q39" s="403"/>
      <c r="R39" s="403"/>
      <c r="S39" s="403"/>
      <c r="T39" s="403"/>
      <c r="U39" s="403"/>
      <c r="V39" s="736"/>
      <c r="W39" s="387" t="s">
        <v>830</v>
      </c>
      <c r="X39" s="762"/>
      <c r="Y39" s="763"/>
      <c r="Z39" s="763"/>
      <c r="AA39" s="387" t="s">
        <v>594</v>
      </c>
      <c r="AB39" s="388" t="s">
        <v>803</v>
      </c>
      <c r="AC39" s="388" t="s">
        <v>804</v>
      </c>
      <c r="AD39" s="397"/>
    </row>
    <row r="40" spans="1:30" s="364" customFormat="1" ht="84.75" customHeight="1">
      <c r="A40" s="661"/>
      <c r="B40" s="661"/>
      <c r="C40" s="366" t="s">
        <v>831</v>
      </c>
      <c r="D40" s="366" t="s">
        <v>595</v>
      </c>
      <c r="E40" s="368" t="s">
        <v>40</v>
      </c>
      <c r="F40" s="368">
        <v>3</v>
      </c>
      <c r="G40" s="368">
        <v>1</v>
      </c>
      <c r="H40" s="595"/>
      <c r="I40" s="740"/>
      <c r="J40" s="366" t="s">
        <v>832</v>
      </c>
      <c r="K40" s="403">
        <v>20400000</v>
      </c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736"/>
      <c r="W40" s="387" t="s">
        <v>832</v>
      </c>
      <c r="X40" s="762"/>
      <c r="Y40" s="763"/>
      <c r="Z40" s="763"/>
      <c r="AA40" s="387" t="s">
        <v>595</v>
      </c>
      <c r="AB40" s="388" t="s">
        <v>803</v>
      </c>
      <c r="AC40" s="388" t="s">
        <v>804</v>
      </c>
      <c r="AD40" s="397"/>
    </row>
    <row r="41" spans="1:30" s="364" customFormat="1" ht="75.75" customHeight="1">
      <c r="A41" s="661"/>
      <c r="B41" s="661"/>
      <c r="C41" s="366" t="s">
        <v>596</v>
      </c>
      <c r="D41" s="366" t="s">
        <v>72</v>
      </c>
      <c r="E41" s="368" t="s">
        <v>40</v>
      </c>
      <c r="F41" s="368">
        <v>4</v>
      </c>
      <c r="G41" s="368">
        <v>1</v>
      </c>
      <c r="H41" s="595"/>
      <c r="I41" s="740"/>
      <c r="J41" s="366" t="s">
        <v>833</v>
      </c>
      <c r="K41" s="403">
        <f>9900000+1500000+572800</f>
        <v>11972800</v>
      </c>
      <c r="L41" s="403"/>
      <c r="M41" s="403"/>
      <c r="N41" s="403"/>
      <c r="O41" s="367"/>
      <c r="P41" s="367"/>
      <c r="Q41" s="367"/>
      <c r="R41" s="367"/>
      <c r="S41" s="367"/>
      <c r="T41" s="367"/>
      <c r="U41" s="367"/>
      <c r="V41" s="736"/>
      <c r="W41" s="387" t="s">
        <v>833</v>
      </c>
      <c r="X41" s="762"/>
      <c r="Y41" s="763"/>
      <c r="Z41" s="763"/>
      <c r="AA41" s="387" t="s">
        <v>72</v>
      </c>
      <c r="AB41" s="388" t="s">
        <v>803</v>
      </c>
      <c r="AC41" s="388" t="s">
        <v>804</v>
      </c>
      <c r="AD41" s="397"/>
    </row>
    <row r="42" spans="1:30" s="364" customFormat="1" ht="53.25" customHeight="1">
      <c r="A42" s="661"/>
      <c r="B42" s="661"/>
      <c r="C42" s="661" t="s">
        <v>597</v>
      </c>
      <c r="D42" s="366" t="s">
        <v>124</v>
      </c>
      <c r="E42" s="740" t="s">
        <v>40</v>
      </c>
      <c r="F42" s="740">
        <v>4</v>
      </c>
      <c r="G42" s="740">
        <v>1</v>
      </c>
      <c r="H42" s="595"/>
      <c r="I42" s="740"/>
      <c r="J42" s="661" t="s">
        <v>834</v>
      </c>
      <c r="K42" s="766"/>
      <c r="L42" s="740"/>
      <c r="M42" s="740"/>
      <c r="N42" s="740"/>
      <c r="O42" s="740"/>
      <c r="P42" s="740"/>
      <c r="Q42" s="740"/>
      <c r="R42" s="740"/>
      <c r="S42" s="740"/>
      <c r="T42" s="740"/>
      <c r="U42" s="736">
        <f>46500000+5400000+10050000+7395000+4380000+5270000+62247364.1</f>
        <v>141242364.09999999</v>
      </c>
      <c r="V42" s="736"/>
      <c r="W42" s="764" t="s">
        <v>834</v>
      </c>
      <c r="X42" s="762"/>
      <c r="Y42" s="763"/>
      <c r="Z42" s="763"/>
      <c r="AA42" s="387" t="s">
        <v>124</v>
      </c>
      <c r="AB42" s="388" t="s">
        <v>803</v>
      </c>
      <c r="AC42" s="388" t="s">
        <v>804</v>
      </c>
      <c r="AD42" s="397"/>
    </row>
    <row r="43" spans="1:30" s="364" customFormat="1" ht="53.25" customHeight="1">
      <c r="A43" s="661"/>
      <c r="B43" s="661"/>
      <c r="C43" s="661"/>
      <c r="D43" s="366" t="s">
        <v>196</v>
      </c>
      <c r="E43" s="740"/>
      <c r="F43" s="740"/>
      <c r="G43" s="740"/>
      <c r="H43" s="595"/>
      <c r="I43" s="740"/>
      <c r="J43" s="661"/>
      <c r="K43" s="766"/>
      <c r="L43" s="740"/>
      <c r="M43" s="740"/>
      <c r="N43" s="740"/>
      <c r="O43" s="740"/>
      <c r="P43" s="740"/>
      <c r="Q43" s="740"/>
      <c r="R43" s="740"/>
      <c r="S43" s="740"/>
      <c r="T43" s="740"/>
      <c r="U43" s="736"/>
      <c r="V43" s="736"/>
      <c r="W43" s="764"/>
      <c r="X43" s="762"/>
      <c r="Y43" s="763"/>
      <c r="Z43" s="763"/>
      <c r="AA43" s="387" t="s">
        <v>196</v>
      </c>
      <c r="AB43" s="388" t="s">
        <v>803</v>
      </c>
      <c r="AC43" s="388" t="s">
        <v>804</v>
      </c>
      <c r="AD43" s="397"/>
    </row>
    <row r="44" spans="1:30" s="364" customFormat="1" ht="53.25" customHeight="1">
      <c r="A44" s="661"/>
      <c r="B44" s="661" t="s">
        <v>598</v>
      </c>
      <c r="C44" s="366" t="s">
        <v>599</v>
      </c>
      <c r="D44" s="366" t="s">
        <v>600</v>
      </c>
      <c r="E44" s="366" t="s">
        <v>43</v>
      </c>
      <c r="F44" s="116">
        <v>0.1</v>
      </c>
      <c r="G44" s="323" t="s">
        <v>601</v>
      </c>
      <c r="H44" s="765" t="s">
        <v>835</v>
      </c>
      <c r="I44" s="595"/>
      <c r="J44" s="661" t="s">
        <v>836</v>
      </c>
      <c r="K44" s="736">
        <f>4950000+6579000+14820000</f>
        <v>26349000</v>
      </c>
      <c r="L44" s="740"/>
      <c r="M44" s="740"/>
      <c r="N44" s="740"/>
      <c r="O44" s="740"/>
      <c r="P44" s="740"/>
      <c r="Q44" s="740"/>
      <c r="R44" s="740"/>
      <c r="S44" s="740"/>
      <c r="T44" s="740"/>
      <c r="U44" s="740"/>
      <c r="V44" s="736">
        <f>SUM(K44:U45)</f>
        <v>26349000</v>
      </c>
      <c r="W44" s="764" t="s">
        <v>836</v>
      </c>
      <c r="X44" s="762" t="s">
        <v>837</v>
      </c>
      <c r="Y44" s="783">
        <v>44562</v>
      </c>
      <c r="Z44" s="763">
        <v>44926</v>
      </c>
      <c r="AA44" s="387" t="s">
        <v>600</v>
      </c>
      <c r="AB44" s="388" t="s">
        <v>803</v>
      </c>
      <c r="AC44" s="388" t="s">
        <v>804</v>
      </c>
      <c r="AD44" s="397"/>
    </row>
    <row r="45" spans="1:30" s="364" customFormat="1" ht="53.25" customHeight="1">
      <c r="A45" s="661"/>
      <c r="B45" s="661"/>
      <c r="C45" s="366" t="s">
        <v>604</v>
      </c>
      <c r="D45" s="366" t="s">
        <v>605</v>
      </c>
      <c r="E45" s="368" t="s">
        <v>40</v>
      </c>
      <c r="F45" s="368">
        <v>3</v>
      </c>
      <c r="G45" s="368">
        <v>1</v>
      </c>
      <c r="H45" s="765"/>
      <c r="I45" s="595"/>
      <c r="J45" s="661"/>
      <c r="K45" s="736"/>
      <c r="L45" s="740"/>
      <c r="M45" s="740"/>
      <c r="N45" s="740"/>
      <c r="O45" s="740"/>
      <c r="P45" s="740"/>
      <c r="Q45" s="740"/>
      <c r="R45" s="740"/>
      <c r="S45" s="740"/>
      <c r="T45" s="740"/>
      <c r="U45" s="740"/>
      <c r="V45" s="736"/>
      <c r="W45" s="764"/>
      <c r="X45" s="762"/>
      <c r="Y45" s="783"/>
      <c r="Z45" s="762"/>
      <c r="AA45" s="387" t="s">
        <v>605</v>
      </c>
      <c r="AB45" s="388" t="s">
        <v>803</v>
      </c>
      <c r="AC45" s="388" t="s">
        <v>804</v>
      </c>
      <c r="AD45" s="397"/>
    </row>
    <row r="46" spans="1:30" s="364" customFormat="1" ht="105" customHeight="1">
      <c r="A46" s="661"/>
      <c r="B46" s="661"/>
      <c r="C46" s="366" t="s">
        <v>602</v>
      </c>
      <c r="D46" s="366" t="s">
        <v>603</v>
      </c>
      <c r="E46" s="368" t="s">
        <v>40</v>
      </c>
      <c r="F46" s="368">
        <v>1</v>
      </c>
      <c r="G46" s="368">
        <v>1</v>
      </c>
      <c r="H46" s="404" t="s">
        <v>838</v>
      </c>
      <c r="I46" s="365"/>
      <c r="J46" s="366" t="s">
        <v>839</v>
      </c>
      <c r="K46" s="367">
        <v>6400000</v>
      </c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7">
        <f>SUM(K46:U46)</f>
        <v>6400000</v>
      </c>
      <c r="W46" s="387" t="s">
        <v>839</v>
      </c>
      <c r="X46" s="405" t="s">
        <v>840</v>
      </c>
      <c r="Y46" s="393">
        <v>44562</v>
      </c>
      <c r="Z46" s="394">
        <v>44926</v>
      </c>
      <c r="AA46" s="387" t="s">
        <v>603</v>
      </c>
      <c r="AB46" s="388" t="s">
        <v>803</v>
      </c>
      <c r="AC46" s="388" t="s">
        <v>804</v>
      </c>
      <c r="AD46" s="397"/>
    </row>
    <row r="47" spans="1:30" s="364" customFormat="1" ht="84.75" customHeight="1">
      <c r="A47" s="661"/>
      <c r="B47" s="661" t="s">
        <v>841</v>
      </c>
      <c r="C47" s="366" t="s">
        <v>842</v>
      </c>
      <c r="D47" s="366" t="s">
        <v>133</v>
      </c>
      <c r="E47" s="368" t="s">
        <v>40</v>
      </c>
      <c r="F47" s="368">
        <v>4</v>
      </c>
      <c r="G47" s="368">
        <v>1</v>
      </c>
      <c r="H47" s="617" t="s">
        <v>843</v>
      </c>
      <c r="I47" s="595"/>
      <c r="J47" s="366" t="s">
        <v>844</v>
      </c>
      <c r="K47" s="406"/>
      <c r="L47" s="368"/>
      <c r="M47" s="368"/>
      <c r="N47" s="367"/>
      <c r="O47" s="407">
        <v>22335456.379999999</v>
      </c>
      <c r="P47" s="367"/>
      <c r="Q47" s="367"/>
      <c r="R47" s="367"/>
      <c r="S47" s="367"/>
      <c r="T47" s="367"/>
      <c r="U47" s="367"/>
      <c r="V47" s="736">
        <f>SUM(K47:T50)</f>
        <v>66360456.379999995</v>
      </c>
      <c r="W47" s="387" t="s">
        <v>844</v>
      </c>
      <c r="X47" s="762" t="s">
        <v>845</v>
      </c>
      <c r="Y47" s="763">
        <v>44562</v>
      </c>
      <c r="Z47" s="763">
        <v>44926</v>
      </c>
      <c r="AA47" s="387" t="s">
        <v>133</v>
      </c>
      <c r="AB47" s="388" t="s">
        <v>803</v>
      </c>
      <c r="AC47" s="388" t="s">
        <v>804</v>
      </c>
      <c r="AD47" s="397"/>
    </row>
    <row r="48" spans="1:30" s="364" customFormat="1" ht="43.5" customHeight="1">
      <c r="A48" s="661"/>
      <c r="B48" s="661"/>
      <c r="C48" s="366" t="s">
        <v>606</v>
      </c>
      <c r="D48" s="366" t="s">
        <v>124</v>
      </c>
      <c r="E48" s="368" t="s">
        <v>40</v>
      </c>
      <c r="F48" s="368">
        <v>4</v>
      </c>
      <c r="G48" s="368">
        <v>1</v>
      </c>
      <c r="H48" s="761"/>
      <c r="I48" s="595"/>
      <c r="J48" s="366" t="s">
        <v>846</v>
      </c>
      <c r="K48" s="368"/>
      <c r="L48" s="368"/>
      <c r="M48" s="368"/>
      <c r="N48" s="367"/>
      <c r="O48" s="367">
        <v>9900000</v>
      </c>
      <c r="P48" s="367"/>
      <c r="Q48" s="367"/>
      <c r="R48" s="367"/>
      <c r="S48" s="367"/>
      <c r="T48" s="367"/>
      <c r="U48" s="367"/>
      <c r="V48" s="736"/>
      <c r="W48" s="387" t="s">
        <v>846</v>
      </c>
      <c r="X48" s="762"/>
      <c r="Y48" s="763"/>
      <c r="Z48" s="762"/>
      <c r="AA48" s="387" t="s">
        <v>124</v>
      </c>
      <c r="AB48" s="388" t="s">
        <v>803</v>
      </c>
      <c r="AC48" s="388" t="s">
        <v>804</v>
      </c>
      <c r="AD48" s="397"/>
    </row>
    <row r="49" spans="1:30" s="364" customFormat="1" ht="81.75" customHeight="1">
      <c r="A49" s="661"/>
      <c r="B49" s="661"/>
      <c r="C49" s="366" t="s">
        <v>607</v>
      </c>
      <c r="D49" s="366" t="s">
        <v>578</v>
      </c>
      <c r="E49" s="368" t="s">
        <v>40</v>
      </c>
      <c r="F49" s="368">
        <v>4</v>
      </c>
      <c r="G49" s="368">
        <v>1</v>
      </c>
      <c r="H49" s="761"/>
      <c r="I49" s="595"/>
      <c r="J49" s="365" t="s">
        <v>847</v>
      </c>
      <c r="K49" s="365"/>
      <c r="L49" s="365"/>
      <c r="M49" s="365"/>
      <c r="N49" s="365"/>
      <c r="O49" s="369">
        <v>9600000</v>
      </c>
      <c r="P49" s="365"/>
      <c r="Q49" s="365"/>
      <c r="R49" s="365"/>
      <c r="S49" s="365"/>
      <c r="T49" s="365"/>
      <c r="U49" s="365"/>
      <c r="V49" s="736"/>
      <c r="W49" s="408" t="s">
        <v>847</v>
      </c>
      <c r="X49" s="762"/>
      <c r="Y49" s="763"/>
      <c r="Z49" s="762"/>
      <c r="AA49" s="387" t="s">
        <v>578</v>
      </c>
      <c r="AB49" s="388" t="s">
        <v>803</v>
      </c>
      <c r="AC49" s="388" t="s">
        <v>804</v>
      </c>
      <c r="AD49" s="397"/>
    </row>
    <row r="50" spans="1:30" s="364" customFormat="1" ht="50.25" customHeight="1">
      <c r="A50" s="661"/>
      <c r="B50" s="661"/>
      <c r="C50" s="366" t="s">
        <v>609</v>
      </c>
      <c r="D50" s="366" t="s">
        <v>610</v>
      </c>
      <c r="E50" s="368" t="s">
        <v>40</v>
      </c>
      <c r="F50" s="368">
        <v>3</v>
      </c>
      <c r="G50" s="368">
        <v>1</v>
      </c>
      <c r="H50" s="761"/>
      <c r="I50" s="595"/>
      <c r="J50" s="365" t="s">
        <v>848</v>
      </c>
      <c r="K50" s="365"/>
      <c r="L50" s="365"/>
      <c r="M50" s="365"/>
      <c r="N50" s="365"/>
      <c r="O50" s="369">
        <v>24525000</v>
      </c>
      <c r="P50" s="365"/>
      <c r="Q50" s="365"/>
      <c r="R50" s="365"/>
      <c r="S50" s="365"/>
      <c r="T50" s="365"/>
      <c r="U50" s="365"/>
      <c r="V50" s="736"/>
      <c r="W50" s="408" t="s">
        <v>848</v>
      </c>
      <c r="X50" s="762"/>
      <c r="Y50" s="763"/>
      <c r="Z50" s="762"/>
      <c r="AA50" s="387" t="s">
        <v>610</v>
      </c>
      <c r="AB50" s="388" t="s">
        <v>803</v>
      </c>
      <c r="AC50" s="388" t="s">
        <v>804</v>
      </c>
      <c r="AD50" s="397"/>
    </row>
    <row r="51" spans="1:30" ht="81.75" customHeight="1">
      <c r="A51" s="661"/>
      <c r="B51" s="661"/>
      <c r="C51" s="366" t="s">
        <v>608</v>
      </c>
      <c r="D51" s="366" t="s">
        <v>108</v>
      </c>
      <c r="E51" s="368" t="s">
        <v>40</v>
      </c>
      <c r="F51" s="368">
        <v>3</v>
      </c>
      <c r="G51" s="368">
        <v>1</v>
      </c>
      <c r="H51" s="618"/>
      <c r="I51" s="365"/>
      <c r="J51" s="365" t="s">
        <v>767</v>
      </c>
      <c r="K51" s="365"/>
      <c r="L51" s="365"/>
      <c r="M51" s="365"/>
      <c r="N51" s="365"/>
      <c r="O51" s="409">
        <v>2000000</v>
      </c>
      <c r="P51" s="365"/>
      <c r="Q51" s="365"/>
      <c r="R51" s="365"/>
      <c r="S51" s="365"/>
      <c r="T51" s="365"/>
      <c r="U51" s="365"/>
      <c r="V51" s="369">
        <f>SUM(I51:U51)</f>
        <v>2000000</v>
      </c>
      <c r="W51" s="408" t="s">
        <v>767</v>
      </c>
      <c r="X51" s="762"/>
      <c r="Y51" s="763"/>
      <c r="Z51" s="762"/>
      <c r="AA51" s="387" t="s">
        <v>108</v>
      </c>
      <c r="AB51" s="388" t="s">
        <v>803</v>
      </c>
      <c r="AC51" s="388" t="s">
        <v>804</v>
      </c>
      <c r="AD51" s="389"/>
    </row>
    <row r="52" spans="1:30" ht="21.75" customHeight="1">
      <c r="K52" s="37">
        <f>SUM(K24:K51)</f>
        <v>105734640</v>
      </c>
      <c r="L52" s="37">
        <f t="shared" ref="L52:S52" si="1">SUM(L24:L51)</f>
        <v>0</v>
      </c>
      <c r="M52" s="37">
        <f t="shared" si="1"/>
        <v>0</v>
      </c>
      <c r="N52" s="37">
        <f t="shared" si="1"/>
        <v>0</v>
      </c>
      <c r="O52" s="37">
        <f>SUM(O24:O51)</f>
        <v>191446116.38</v>
      </c>
      <c r="P52" s="37">
        <f t="shared" si="1"/>
        <v>0</v>
      </c>
      <c r="Q52" s="37">
        <f t="shared" si="1"/>
        <v>0</v>
      </c>
      <c r="R52" s="37">
        <f t="shared" si="1"/>
        <v>0</v>
      </c>
      <c r="S52" s="37">
        <f t="shared" si="1"/>
        <v>0</v>
      </c>
      <c r="T52" s="37">
        <f>SUM(T24:T51)</f>
        <v>0</v>
      </c>
      <c r="U52" s="37">
        <f>SUM(U24:U51)</f>
        <v>141242364.09999999</v>
      </c>
      <c r="V52" s="37">
        <f>SUM(V24:V51)</f>
        <v>438423120.48000002</v>
      </c>
    </row>
    <row r="53" spans="1:30" ht="21.75" customHeight="1">
      <c r="K53" s="37">
        <v>150000000</v>
      </c>
    </row>
    <row r="54" spans="1:30" ht="21.75" customHeight="1">
      <c r="K54" s="412">
        <f>+K53-K52</f>
        <v>44265360</v>
      </c>
      <c r="O54" s="413"/>
      <c r="V54" s="38">
        <v>207819243.62</v>
      </c>
    </row>
  </sheetData>
  <mergeCells count="141">
    <mergeCell ref="B15:C15"/>
    <mergeCell ref="B16:C16"/>
    <mergeCell ref="B17:V17"/>
    <mergeCell ref="B18:V18"/>
    <mergeCell ref="A1:V1"/>
    <mergeCell ref="A2:V2"/>
    <mergeCell ref="B3:V3"/>
    <mergeCell ref="B4:V4"/>
    <mergeCell ref="A5:V5"/>
    <mergeCell ref="B6:V6"/>
    <mergeCell ref="B7:V7"/>
    <mergeCell ref="B8:V8"/>
    <mergeCell ref="B9:V9"/>
    <mergeCell ref="B10:V10"/>
    <mergeCell ref="B11:V11"/>
    <mergeCell ref="B12:V12"/>
    <mergeCell ref="B13:V13"/>
    <mergeCell ref="A14:Y14"/>
    <mergeCell ref="Z44:Z45"/>
    <mergeCell ref="L35:L36"/>
    <mergeCell ref="P35:P36"/>
    <mergeCell ref="M35:M36"/>
    <mergeCell ref="N35:N36"/>
    <mergeCell ref="O35:O36"/>
    <mergeCell ref="S35:S36"/>
    <mergeCell ref="T35:T36"/>
    <mergeCell ref="U35:U36"/>
    <mergeCell ref="Z35:Z36"/>
    <mergeCell ref="Q35:Q36"/>
    <mergeCell ref="R35:R36"/>
    <mergeCell ref="S44:S45"/>
    <mergeCell ref="T44:T45"/>
    <mergeCell ref="U44:U45"/>
    <mergeCell ref="V44:V45"/>
    <mergeCell ref="W44:W45"/>
    <mergeCell ref="V35:V36"/>
    <mergeCell ref="W35:W36"/>
    <mergeCell ref="X35:X36"/>
    <mergeCell ref="Y35:Y36"/>
    <mergeCell ref="X44:X45"/>
    <mergeCell ref="Y44:Y45"/>
    <mergeCell ref="A19:V19"/>
    <mergeCell ref="H21:J21"/>
    <mergeCell ref="K21:V21"/>
    <mergeCell ref="W21:AD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24:A51"/>
    <mergeCell ref="B24:B33"/>
    <mergeCell ref="H24:H29"/>
    <mergeCell ref="I24:I29"/>
    <mergeCell ref="V24:V29"/>
    <mergeCell ref="X24:X29"/>
    <mergeCell ref="Y24:Y29"/>
    <mergeCell ref="Z24:Z29"/>
    <mergeCell ref="C32:C33"/>
    <mergeCell ref="E32:E33"/>
    <mergeCell ref="F32:F33"/>
    <mergeCell ref="H32:H33"/>
    <mergeCell ref="I32:I33"/>
    <mergeCell ref="J32:J33"/>
    <mergeCell ref="W32:W33"/>
    <mergeCell ref="X32:X33"/>
    <mergeCell ref="Y32:Y33"/>
    <mergeCell ref="Z32:Z33"/>
    <mergeCell ref="B34:B37"/>
    <mergeCell ref="H35:H36"/>
    <mergeCell ref="I35:I36"/>
    <mergeCell ref="J35:J36"/>
    <mergeCell ref="K35:K36"/>
    <mergeCell ref="B38:B43"/>
    <mergeCell ref="H38:H43"/>
    <mergeCell ref="I38:I43"/>
    <mergeCell ref="V38:V43"/>
    <mergeCell ref="X38:X43"/>
    <mergeCell ref="Y38:Y43"/>
    <mergeCell ref="Z38:Z43"/>
    <mergeCell ref="C42:C43"/>
    <mergeCell ref="E42:E43"/>
    <mergeCell ref="F42:F43"/>
    <mergeCell ref="G42:G43"/>
    <mergeCell ref="J42:J43"/>
    <mergeCell ref="K42:K43"/>
    <mergeCell ref="L42:L43"/>
    <mergeCell ref="M42:M43"/>
    <mergeCell ref="N42:N43"/>
    <mergeCell ref="O42:O43"/>
    <mergeCell ref="P42:P43"/>
    <mergeCell ref="Q42:Q43"/>
    <mergeCell ref="B47:B51"/>
    <mergeCell ref="H47:H51"/>
    <mergeCell ref="I47:I50"/>
    <mergeCell ref="V47:V50"/>
    <mergeCell ref="X47:X51"/>
    <mergeCell ref="Y47:Y51"/>
    <mergeCell ref="Z47:Z51"/>
    <mergeCell ref="R42:R43"/>
    <mergeCell ref="S42:S43"/>
    <mergeCell ref="T42:T43"/>
    <mergeCell ref="U42:U43"/>
    <mergeCell ref="W42:W43"/>
    <mergeCell ref="B44:B46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C29"/>
  <sheetViews>
    <sheetView topLeftCell="Y1" zoomScale="59" zoomScaleNormal="59" workbookViewId="0">
      <selection activeCell="AD1" sqref="AD1:AO1048576"/>
    </sheetView>
  </sheetViews>
  <sheetFormatPr baseColWidth="10" defaultRowHeight="21.75" customHeight="1"/>
  <cols>
    <col min="1" max="1" width="23" customWidth="1"/>
    <col min="2" max="2" width="23" style="415" customWidth="1"/>
    <col min="3" max="3" width="36.42578125" style="25" customWidth="1"/>
    <col min="4" max="4" width="29" style="25" customWidth="1"/>
    <col min="5" max="5" width="20.7109375" style="25" customWidth="1"/>
    <col min="6" max="6" width="14" style="25" customWidth="1"/>
    <col min="7" max="7" width="13.140625" customWidth="1"/>
    <col min="8" max="8" width="40.140625" customWidth="1"/>
    <col min="9" max="9" width="15.140625" customWidth="1"/>
    <col min="10" max="10" width="20.28515625" customWidth="1"/>
    <col min="11" max="11" width="16.85546875" customWidth="1"/>
    <col min="12" max="12" width="15.7109375" customWidth="1"/>
    <col min="13" max="13" width="14" customWidth="1"/>
    <col min="14" max="14" width="8.7109375" customWidth="1"/>
    <col min="15" max="15" width="26.42578125" customWidth="1"/>
    <col min="16" max="16" width="14.5703125" customWidth="1"/>
    <col min="17" max="17" width="18.7109375" customWidth="1"/>
    <col min="18" max="18" width="25" customWidth="1"/>
    <col min="19" max="19" width="14.140625" customWidth="1"/>
    <col min="20" max="20" width="16.85546875" customWidth="1"/>
    <col min="21" max="21" width="27" style="39" customWidth="1"/>
    <col min="22" max="22" width="28.140625" customWidth="1"/>
    <col min="23" max="23" width="26" customWidth="1"/>
    <col min="24" max="27" width="19.42578125" customWidth="1"/>
    <col min="28" max="28" width="21.7109375" customWidth="1"/>
    <col min="29" max="29" width="22.85546875" customWidth="1"/>
  </cols>
  <sheetData>
    <row r="1" spans="1:29" ht="25.5">
      <c r="A1" s="785" t="s">
        <v>850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</row>
    <row r="2" spans="1:29" ht="15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</row>
    <row r="3" spans="1:29" s="17" customFormat="1" ht="15.75">
      <c r="A3" s="15" t="s">
        <v>0</v>
      </c>
      <c r="B3" s="594" t="s">
        <v>205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</row>
    <row r="4" spans="1:29" s="17" customFormat="1" ht="15.75">
      <c r="A4" s="15" t="s">
        <v>2</v>
      </c>
      <c r="B4" s="594" t="s">
        <v>434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</row>
    <row r="5" spans="1:29" ht="15">
      <c r="A5" s="623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</row>
    <row r="6" spans="1:29" ht="15" customHeight="1">
      <c r="A6" s="19" t="s">
        <v>4</v>
      </c>
      <c r="B6" s="601" t="s">
        <v>435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</row>
    <row r="7" spans="1:29" ht="15" customHeight="1">
      <c r="A7" s="19" t="s">
        <v>6</v>
      </c>
      <c r="B7" s="601" t="s">
        <v>436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</row>
    <row r="8" spans="1:29" ht="15" customHeight="1">
      <c r="A8" s="19" t="s">
        <v>8</v>
      </c>
      <c r="B8" s="601" t="s">
        <v>437</v>
      </c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</row>
    <row r="9" spans="1:29" ht="15">
      <c r="A9" s="602"/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</row>
    <row r="10" spans="1:29" s="127" customFormat="1" ht="15">
      <c r="A10" s="793" t="s">
        <v>10</v>
      </c>
      <c r="B10" s="793" t="s">
        <v>11</v>
      </c>
      <c r="C10" s="795" t="s">
        <v>12</v>
      </c>
      <c r="D10" s="795" t="s">
        <v>13</v>
      </c>
      <c r="E10" s="795" t="s">
        <v>14</v>
      </c>
      <c r="F10" s="795" t="s">
        <v>15</v>
      </c>
      <c r="G10" s="446"/>
      <c r="H10" s="793" t="s">
        <v>17</v>
      </c>
      <c r="I10" s="793"/>
      <c r="J10" s="793"/>
      <c r="K10" s="793" t="s">
        <v>322</v>
      </c>
      <c r="L10" s="793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447"/>
      <c r="X10" s="794" t="s">
        <v>18</v>
      </c>
      <c r="Y10" s="794"/>
      <c r="Z10" s="794"/>
      <c r="AA10" s="794"/>
      <c r="AB10" s="794"/>
      <c r="AC10" s="794"/>
    </row>
    <row r="11" spans="1:29" s="131" customFormat="1" ht="75">
      <c r="A11" s="793"/>
      <c r="B11" s="793"/>
      <c r="C11" s="795"/>
      <c r="D11" s="795"/>
      <c r="E11" s="795"/>
      <c r="F11" s="795"/>
      <c r="G11" s="446">
        <v>2022</v>
      </c>
      <c r="H11" s="446" t="s">
        <v>19</v>
      </c>
      <c r="I11" s="448" t="s">
        <v>20</v>
      </c>
      <c r="J11" s="448" t="s">
        <v>631</v>
      </c>
      <c r="K11" s="448" t="s">
        <v>21</v>
      </c>
      <c r="L11" s="448" t="s">
        <v>22</v>
      </c>
      <c r="M11" s="448" t="s">
        <v>23</v>
      </c>
      <c r="N11" s="449" t="s">
        <v>24</v>
      </c>
      <c r="O11" s="449" t="s">
        <v>25</v>
      </c>
      <c r="P11" s="449" t="s">
        <v>26</v>
      </c>
      <c r="Q11" s="449" t="s">
        <v>27</v>
      </c>
      <c r="R11" s="449" t="s">
        <v>28</v>
      </c>
      <c r="S11" s="449" t="s">
        <v>29</v>
      </c>
      <c r="T11" s="449" t="s">
        <v>30</v>
      </c>
      <c r="U11" s="450" t="s">
        <v>31</v>
      </c>
      <c r="V11" s="449" t="s">
        <v>527</v>
      </c>
      <c r="W11" s="425" t="s">
        <v>323</v>
      </c>
      <c r="X11" s="451" t="s">
        <v>33</v>
      </c>
      <c r="Y11" s="451" t="s">
        <v>34</v>
      </c>
      <c r="Z11" s="451" t="s">
        <v>35</v>
      </c>
      <c r="AA11" s="451" t="s">
        <v>36</v>
      </c>
      <c r="AB11" s="451" t="s">
        <v>37</v>
      </c>
      <c r="AC11" s="451" t="s">
        <v>38</v>
      </c>
    </row>
    <row r="12" spans="1:29" s="17" customFormat="1" ht="45" customHeight="1">
      <c r="A12" s="788" t="s">
        <v>851</v>
      </c>
      <c r="B12" s="788" t="s">
        <v>852</v>
      </c>
      <c r="C12" s="452" t="s">
        <v>438</v>
      </c>
      <c r="D12" s="453" t="s">
        <v>439</v>
      </c>
      <c r="E12" s="454" t="s">
        <v>40</v>
      </c>
      <c r="F12" s="455">
        <v>1</v>
      </c>
      <c r="G12" s="456">
        <v>1</v>
      </c>
      <c r="H12" s="424" t="s">
        <v>853</v>
      </c>
      <c r="I12" s="430"/>
      <c r="J12" s="417"/>
      <c r="K12" s="424"/>
      <c r="L12" s="424"/>
      <c r="M12" s="424"/>
      <c r="N12" s="457"/>
      <c r="O12" s="457"/>
      <c r="P12" s="457"/>
      <c r="Q12" s="457"/>
      <c r="R12" s="457">
        <v>145000000</v>
      </c>
      <c r="S12" s="457"/>
      <c r="T12" s="457"/>
      <c r="U12" s="458"/>
      <c r="V12" s="42">
        <f t="shared" ref="V12:V22" si="0">SUM(K12:U12)</f>
        <v>145000000</v>
      </c>
      <c r="W12" s="431" t="s">
        <v>854</v>
      </c>
      <c r="X12" s="428">
        <v>44562</v>
      </c>
      <c r="Y12" s="431" t="s">
        <v>855</v>
      </c>
      <c r="Z12" s="453" t="s">
        <v>856</v>
      </c>
      <c r="AA12" s="459" t="s">
        <v>329</v>
      </c>
      <c r="AB12" s="457" t="s">
        <v>857</v>
      </c>
      <c r="AC12" s="372"/>
    </row>
    <row r="13" spans="1:29" s="106" customFormat="1" ht="63.75">
      <c r="A13" s="789"/>
      <c r="B13" s="789"/>
      <c r="C13" s="460" t="s">
        <v>441</v>
      </c>
      <c r="D13" s="453" t="s">
        <v>442</v>
      </c>
      <c r="E13" s="454" t="s">
        <v>40</v>
      </c>
      <c r="F13" s="455">
        <v>9</v>
      </c>
      <c r="G13" s="456">
        <v>2</v>
      </c>
      <c r="H13" s="424" t="s">
        <v>858</v>
      </c>
      <c r="I13" s="427"/>
      <c r="J13" s="113"/>
      <c r="K13" s="44"/>
      <c r="L13" s="44"/>
      <c r="M13" s="44"/>
      <c r="N13" s="44"/>
      <c r="O13" s="44">
        <v>22131050</v>
      </c>
      <c r="P13" s="44"/>
      <c r="Q13" s="44"/>
      <c r="R13" s="44"/>
      <c r="S13" s="44"/>
      <c r="T13" s="44"/>
      <c r="U13" s="44"/>
      <c r="V13" s="42">
        <f t="shared" si="0"/>
        <v>22131050</v>
      </c>
      <c r="W13" s="104" t="s">
        <v>859</v>
      </c>
      <c r="X13" s="428">
        <v>44562</v>
      </c>
      <c r="Y13" s="431" t="s">
        <v>855</v>
      </c>
      <c r="Z13" s="453" t="s">
        <v>860</v>
      </c>
      <c r="AA13" s="459" t="s">
        <v>329</v>
      </c>
      <c r="AB13" s="457" t="s">
        <v>857</v>
      </c>
      <c r="AC13" s="44"/>
    </row>
    <row r="14" spans="1:29" s="106" customFormat="1" ht="85.9" customHeight="1">
      <c r="A14" s="789"/>
      <c r="B14" s="789"/>
      <c r="C14" s="461" t="s">
        <v>440</v>
      </c>
      <c r="D14" s="453" t="s">
        <v>861</v>
      </c>
      <c r="E14" s="454" t="s">
        <v>40</v>
      </c>
      <c r="F14" s="455">
        <v>60000</v>
      </c>
      <c r="G14" s="456">
        <v>20000</v>
      </c>
      <c r="H14" s="424" t="s">
        <v>862</v>
      </c>
      <c r="I14" s="427"/>
      <c r="J14" s="11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2">
        <f t="shared" si="0"/>
        <v>0</v>
      </c>
      <c r="W14" s="42" t="s">
        <v>863</v>
      </c>
      <c r="X14" s="428">
        <v>44562</v>
      </c>
      <c r="Y14" s="431" t="s">
        <v>855</v>
      </c>
      <c r="Z14" s="453" t="s">
        <v>864</v>
      </c>
      <c r="AA14" s="459" t="s">
        <v>329</v>
      </c>
      <c r="AB14" s="457" t="s">
        <v>857</v>
      </c>
      <c r="AC14" s="44"/>
    </row>
    <row r="15" spans="1:29" s="106" customFormat="1" ht="37.5" customHeight="1">
      <c r="A15" s="789"/>
      <c r="B15" s="789"/>
      <c r="C15" s="462" t="s">
        <v>443</v>
      </c>
      <c r="D15" s="463" t="s">
        <v>444</v>
      </c>
      <c r="E15" s="454" t="s">
        <v>40</v>
      </c>
      <c r="F15" s="455">
        <v>3</v>
      </c>
      <c r="G15" s="456">
        <v>1</v>
      </c>
      <c r="H15" s="424" t="s">
        <v>865</v>
      </c>
      <c r="I15" s="427"/>
      <c r="J15" s="11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>
        <v>19200000</v>
      </c>
      <c r="V15" s="42">
        <f t="shared" si="0"/>
        <v>19200000</v>
      </c>
      <c r="W15" s="42"/>
      <c r="X15" s="428">
        <v>44562</v>
      </c>
      <c r="Y15" s="431" t="s">
        <v>855</v>
      </c>
      <c r="Z15" s="463" t="s">
        <v>866</v>
      </c>
      <c r="AA15" s="459" t="s">
        <v>329</v>
      </c>
      <c r="AB15" s="457" t="s">
        <v>857</v>
      </c>
      <c r="AC15" s="44"/>
    </row>
    <row r="16" spans="1:29" s="37" customFormat="1" ht="34.5" customHeight="1">
      <c r="A16" s="789"/>
      <c r="B16" s="788" t="s">
        <v>445</v>
      </c>
      <c r="C16" s="458" t="s">
        <v>446</v>
      </c>
      <c r="D16" s="458" t="s">
        <v>447</v>
      </c>
      <c r="E16" s="458" t="s">
        <v>448</v>
      </c>
      <c r="F16" s="464">
        <v>20000</v>
      </c>
      <c r="G16" s="464">
        <v>5000</v>
      </c>
      <c r="H16" s="630" t="s">
        <v>449</v>
      </c>
      <c r="I16" s="465"/>
      <c r="J16" s="465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42">
        <f t="shared" si="0"/>
        <v>0</v>
      </c>
      <c r="W16" s="42" t="s">
        <v>863</v>
      </c>
      <c r="X16" s="428">
        <v>44562</v>
      </c>
      <c r="Y16" s="431" t="s">
        <v>855</v>
      </c>
      <c r="Z16" s="458" t="s">
        <v>867</v>
      </c>
      <c r="AA16" s="459" t="s">
        <v>329</v>
      </c>
      <c r="AB16" s="457" t="s">
        <v>857</v>
      </c>
      <c r="AC16" s="93"/>
    </row>
    <row r="17" spans="1:29" s="37" customFormat="1" ht="30" customHeight="1">
      <c r="A17" s="789"/>
      <c r="B17" s="789"/>
      <c r="C17" s="458" t="s">
        <v>450</v>
      </c>
      <c r="D17" s="458" t="s">
        <v>451</v>
      </c>
      <c r="E17" s="427" t="s">
        <v>40</v>
      </c>
      <c r="F17" s="464">
        <v>2</v>
      </c>
      <c r="G17" s="464">
        <v>1</v>
      </c>
      <c r="H17" s="791"/>
      <c r="I17" s="465"/>
      <c r="J17" s="465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42">
        <f t="shared" si="0"/>
        <v>0</v>
      </c>
      <c r="W17" s="42" t="s">
        <v>863</v>
      </c>
      <c r="X17" s="428">
        <v>44562</v>
      </c>
      <c r="Y17" s="431" t="s">
        <v>855</v>
      </c>
      <c r="Z17" s="458" t="s">
        <v>868</v>
      </c>
      <c r="AA17" s="459" t="s">
        <v>329</v>
      </c>
      <c r="AB17" s="457" t="s">
        <v>857</v>
      </c>
      <c r="AC17" s="93"/>
    </row>
    <row r="18" spans="1:29" s="37" customFormat="1" ht="42.75">
      <c r="A18" s="789"/>
      <c r="B18" s="789"/>
      <c r="C18" s="458" t="s">
        <v>452</v>
      </c>
      <c r="D18" s="427" t="s">
        <v>453</v>
      </c>
      <c r="E18" s="458" t="s">
        <v>448</v>
      </c>
      <c r="F18" s="464">
        <v>30000</v>
      </c>
      <c r="G18" s="464">
        <v>10000</v>
      </c>
      <c r="H18" s="631"/>
      <c r="I18" s="465"/>
      <c r="J18" s="465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42">
        <f t="shared" si="0"/>
        <v>0</v>
      </c>
      <c r="W18" s="42" t="s">
        <v>863</v>
      </c>
      <c r="X18" s="428">
        <v>44562</v>
      </c>
      <c r="Y18" s="431" t="s">
        <v>855</v>
      </c>
      <c r="Z18" s="458" t="s">
        <v>869</v>
      </c>
      <c r="AA18" s="459" t="s">
        <v>329</v>
      </c>
      <c r="AB18" s="457" t="s">
        <v>857</v>
      </c>
      <c r="AC18" s="93"/>
    </row>
    <row r="19" spans="1:29" s="37" customFormat="1" ht="99.75">
      <c r="A19" s="789"/>
      <c r="B19" s="789"/>
      <c r="C19" s="458" t="s">
        <v>454</v>
      </c>
      <c r="D19" s="458" t="s">
        <v>409</v>
      </c>
      <c r="E19" s="427" t="s">
        <v>40</v>
      </c>
      <c r="F19" s="464">
        <v>30</v>
      </c>
      <c r="G19" s="464">
        <v>15</v>
      </c>
      <c r="H19" s="424" t="s">
        <v>870</v>
      </c>
      <c r="I19" s="466"/>
      <c r="J19" s="466"/>
      <c r="K19" s="93"/>
      <c r="L19" s="93"/>
      <c r="M19" s="93"/>
      <c r="N19" s="93"/>
      <c r="O19" s="467"/>
      <c r="P19" s="93"/>
      <c r="Q19" s="93"/>
      <c r="R19" s="93"/>
      <c r="S19" s="93"/>
      <c r="T19" s="93"/>
      <c r="U19" s="93">
        <v>25000000</v>
      </c>
      <c r="V19" s="42">
        <f t="shared" si="0"/>
        <v>25000000</v>
      </c>
      <c r="W19" s="104" t="s">
        <v>871</v>
      </c>
      <c r="X19" s="428">
        <v>44562</v>
      </c>
      <c r="Y19" s="431" t="s">
        <v>855</v>
      </c>
      <c r="Z19" s="458" t="s">
        <v>872</v>
      </c>
      <c r="AA19" s="459" t="s">
        <v>329</v>
      </c>
      <c r="AB19" s="457" t="s">
        <v>857</v>
      </c>
      <c r="AC19" s="93"/>
    </row>
    <row r="20" spans="1:29" s="37" customFormat="1" ht="42.75">
      <c r="A20" s="789"/>
      <c r="B20" s="790"/>
      <c r="C20" s="458" t="s">
        <v>455</v>
      </c>
      <c r="D20" s="458" t="s">
        <v>409</v>
      </c>
      <c r="E20" s="427" t="s">
        <v>40</v>
      </c>
      <c r="F20" s="464">
        <v>4</v>
      </c>
      <c r="G20" s="464">
        <v>1</v>
      </c>
      <c r="H20" s="424" t="s">
        <v>456</v>
      </c>
      <c r="I20" s="466"/>
      <c r="J20" s="466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>
        <v>14000000</v>
      </c>
      <c r="V20" s="42">
        <f t="shared" si="0"/>
        <v>14000000</v>
      </c>
      <c r="W20" s="104" t="s">
        <v>873</v>
      </c>
      <c r="X20" s="428">
        <v>44562</v>
      </c>
      <c r="Y20" s="431" t="s">
        <v>855</v>
      </c>
      <c r="Z20" s="458" t="s">
        <v>874</v>
      </c>
      <c r="AA20" s="459" t="s">
        <v>329</v>
      </c>
      <c r="AB20" s="457" t="s">
        <v>857</v>
      </c>
      <c r="AC20" s="93"/>
    </row>
    <row r="21" spans="1:29" s="37" customFormat="1" ht="76.900000000000006" customHeight="1">
      <c r="A21" s="789"/>
      <c r="B21" s="792" t="s">
        <v>457</v>
      </c>
      <c r="C21" s="461" t="s">
        <v>458</v>
      </c>
      <c r="D21" s="461" t="s">
        <v>459</v>
      </c>
      <c r="E21" s="42" t="s">
        <v>40</v>
      </c>
      <c r="F21" s="468">
        <v>1</v>
      </c>
      <c r="G21" s="464">
        <v>1</v>
      </c>
      <c r="H21" s="424" t="s">
        <v>875</v>
      </c>
      <c r="I21" s="93"/>
      <c r="J21" s="93"/>
      <c r="K21" s="93"/>
      <c r="L21" s="93"/>
      <c r="M21" s="93"/>
      <c r="N21" s="93"/>
      <c r="O21" s="93">
        <v>22868950</v>
      </c>
      <c r="P21" s="93"/>
      <c r="Q21" s="93"/>
      <c r="R21" s="93"/>
      <c r="S21" s="93"/>
      <c r="T21" s="93"/>
      <c r="U21" s="93"/>
      <c r="V21" s="42">
        <f t="shared" si="0"/>
        <v>22868950</v>
      </c>
      <c r="W21" s="104" t="s">
        <v>876</v>
      </c>
      <c r="X21" s="428">
        <v>44562</v>
      </c>
      <c r="Y21" s="431" t="s">
        <v>855</v>
      </c>
      <c r="Z21" s="461" t="s">
        <v>877</v>
      </c>
      <c r="AA21" s="459" t="s">
        <v>329</v>
      </c>
      <c r="AB21" s="457" t="s">
        <v>857</v>
      </c>
      <c r="AC21" s="93"/>
    </row>
    <row r="22" spans="1:29" s="37" customFormat="1" ht="51.6" customHeight="1">
      <c r="A22" s="790"/>
      <c r="B22" s="792"/>
      <c r="C22" s="461" t="s">
        <v>460</v>
      </c>
      <c r="D22" s="461" t="s">
        <v>72</v>
      </c>
      <c r="E22" s="42" t="s">
        <v>461</v>
      </c>
      <c r="F22" s="469">
        <v>0.5</v>
      </c>
      <c r="G22" s="464">
        <v>17</v>
      </c>
      <c r="H22" s="424" t="s">
        <v>858</v>
      </c>
      <c r="I22" s="93"/>
      <c r="J22" s="93"/>
      <c r="K22" s="93"/>
      <c r="L22" s="93"/>
      <c r="M22" s="93"/>
      <c r="N22" s="93"/>
      <c r="O22" s="93">
        <v>15000000</v>
      </c>
      <c r="P22" s="93"/>
      <c r="Q22" s="93"/>
      <c r="R22" s="93"/>
      <c r="S22" s="93"/>
      <c r="T22" s="93"/>
      <c r="U22" s="93">
        <v>2176558.9500000002</v>
      </c>
      <c r="V22" s="42">
        <f t="shared" si="0"/>
        <v>17176558.949999999</v>
      </c>
      <c r="W22" s="104" t="s">
        <v>859</v>
      </c>
      <c r="X22" s="428">
        <v>44562</v>
      </c>
      <c r="Y22" s="431" t="s">
        <v>855</v>
      </c>
      <c r="Z22" s="461" t="s">
        <v>878</v>
      </c>
      <c r="AA22" s="459" t="s">
        <v>329</v>
      </c>
      <c r="AB22" s="457" t="s">
        <v>857</v>
      </c>
      <c r="AC22" s="93"/>
    </row>
    <row r="23" spans="1:29" ht="21.75" hidden="1" customHeight="1">
      <c r="O23" s="470">
        <f>SUM(O12:O22)</f>
        <v>60000000</v>
      </c>
      <c r="P23" s="470">
        <f t="shared" ref="P23:T23" si="1">SUM(P13:P22)</f>
        <v>0</v>
      </c>
      <c r="Q23" s="470">
        <f t="shared" si="1"/>
        <v>0</v>
      </c>
      <c r="R23" s="470">
        <f>SUM(R12:R22)</f>
        <v>145000000</v>
      </c>
      <c r="S23" s="470">
        <f t="shared" si="1"/>
        <v>0</v>
      </c>
      <c r="T23" s="470">
        <f t="shared" si="1"/>
        <v>0</v>
      </c>
      <c r="U23" s="470">
        <f>SUM(U12:U22)</f>
        <v>60376558.950000003</v>
      </c>
      <c r="V23" s="470">
        <f>SUM(V13:V22)</f>
        <v>120376558.95</v>
      </c>
    </row>
    <row r="24" spans="1:29" ht="82.15" customHeight="1">
      <c r="O24" s="361"/>
    </row>
    <row r="25" spans="1:29" ht="15">
      <c r="O25" s="471"/>
    </row>
    <row r="26" spans="1:29" ht="15">
      <c r="O26" s="361"/>
    </row>
    <row r="27" spans="1:29" ht="15">
      <c r="O27" s="361"/>
    </row>
    <row r="29" spans="1:29" ht="15">
      <c r="V29" s="361"/>
    </row>
  </sheetData>
  <mergeCells count="23">
    <mergeCell ref="X10:AC10"/>
    <mergeCell ref="A1:V1"/>
    <mergeCell ref="A2:V2"/>
    <mergeCell ref="B3:V3"/>
    <mergeCell ref="B4:V4"/>
    <mergeCell ref="A5:V5"/>
    <mergeCell ref="A10:A11"/>
    <mergeCell ref="B10:B11"/>
    <mergeCell ref="C10:C11"/>
    <mergeCell ref="D10:D11"/>
    <mergeCell ref="E10:E11"/>
    <mergeCell ref="F10:F11"/>
    <mergeCell ref="B6:V6"/>
    <mergeCell ref="B7:V7"/>
    <mergeCell ref="B8:V8"/>
    <mergeCell ref="A9:V9"/>
    <mergeCell ref="H10:J10"/>
    <mergeCell ref="K10:V10"/>
    <mergeCell ref="A12:A22"/>
    <mergeCell ref="B12:B15"/>
    <mergeCell ref="B16:B20"/>
    <mergeCell ref="H16:H18"/>
    <mergeCell ref="B21:B2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C21"/>
  <sheetViews>
    <sheetView topLeftCell="AB1" zoomScale="80" zoomScaleNormal="80" workbookViewId="0">
      <selection activeCell="AD1" sqref="AD1:AD1048576"/>
    </sheetView>
  </sheetViews>
  <sheetFormatPr baseColWidth="10" defaultRowHeight="15"/>
  <cols>
    <col min="1" max="1" width="23" customWidth="1"/>
    <col min="2" max="2" width="23" style="415" customWidth="1"/>
    <col min="3" max="3" width="36.42578125" style="25" customWidth="1"/>
    <col min="4" max="4" width="24.5703125" style="25" customWidth="1"/>
    <col min="5" max="5" width="16" style="25" customWidth="1"/>
    <col min="6" max="6" width="21.7109375" style="25" customWidth="1"/>
    <col min="7" max="7" width="7.28515625" customWidth="1"/>
    <col min="8" max="8" width="39.85546875" customWidth="1"/>
    <col min="9" max="10" width="17.42578125" customWidth="1"/>
    <col min="11" max="11" width="17.42578125" style="39" customWidth="1"/>
    <col min="12" max="14" width="17.42578125" customWidth="1"/>
    <col min="15" max="15" width="22.85546875" style="39" customWidth="1"/>
    <col min="16" max="16" width="17.42578125" customWidth="1"/>
    <col min="17" max="20" width="28.140625" customWidth="1"/>
    <col min="21" max="21" width="28.140625" style="38" customWidth="1"/>
    <col min="22" max="22" width="28.140625" customWidth="1"/>
    <col min="23" max="23" width="29.140625" bestFit="1" customWidth="1"/>
    <col min="24" max="24" width="24.140625" bestFit="1" customWidth="1"/>
    <col min="25" max="25" width="20.42578125" bestFit="1" customWidth="1"/>
    <col min="26" max="26" width="21.28515625" bestFit="1" customWidth="1"/>
    <col min="27" max="27" width="24.42578125" bestFit="1" customWidth="1"/>
    <col min="28" max="28" width="23.42578125" bestFit="1" customWidth="1"/>
    <col min="29" max="29" width="24.7109375" bestFit="1" customWidth="1"/>
  </cols>
  <sheetData>
    <row r="1" spans="1:29" ht="25.5">
      <c r="A1" s="785" t="s">
        <v>850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</row>
    <row r="2" spans="1:29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</row>
    <row r="3" spans="1:29" s="17" customFormat="1" ht="15.75">
      <c r="A3" s="15" t="s">
        <v>0</v>
      </c>
      <c r="B3" s="594" t="s">
        <v>183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</row>
    <row r="4" spans="1:29" s="17" customFormat="1" ht="15.75">
      <c r="A4" s="15" t="s">
        <v>2</v>
      </c>
      <c r="B4" s="594" t="s">
        <v>462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</row>
    <row r="5" spans="1:29">
      <c r="A5" s="623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</row>
    <row r="6" spans="1:29">
      <c r="A6" s="437" t="s">
        <v>4</v>
      </c>
      <c r="B6" s="796" t="s">
        <v>463</v>
      </c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</row>
    <row r="7" spans="1:29">
      <c r="A7" s="19" t="s">
        <v>6</v>
      </c>
      <c r="B7" s="601" t="s">
        <v>464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</row>
    <row r="8" spans="1:29">
      <c r="A8" s="19" t="s">
        <v>8</v>
      </c>
      <c r="B8" s="601" t="s">
        <v>465</v>
      </c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</row>
    <row r="9" spans="1:29">
      <c r="A9" s="797"/>
      <c r="B9" s="797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</row>
    <row r="10" spans="1:29" s="473" customFormat="1">
      <c r="A10" s="798" t="s">
        <v>10</v>
      </c>
      <c r="B10" s="798" t="s">
        <v>11</v>
      </c>
      <c r="C10" s="799" t="s">
        <v>12</v>
      </c>
      <c r="D10" s="800" t="s">
        <v>13</v>
      </c>
      <c r="E10" s="800" t="s">
        <v>14</v>
      </c>
      <c r="F10" s="799" t="s">
        <v>15</v>
      </c>
      <c r="G10" s="472"/>
      <c r="H10" s="798" t="s">
        <v>17</v>
      </c>
      <c r="I10" s="798"/>
      <c r="J10" s="798"/>
      <c r="K10" s="798" t="s">
        <v>322</v>
      </c>
      <c r="L10" s="798"/>
      <c r="M10" s="798"/>
      <c r="N10" s="798"/>
      <c r="O10" s="798"/>
      <c r="P10" s="798"/>
      <c r="Q10" s="798"/>
      <c r="R10" s="798"/>
      <c r="S10" s="798"/>
      <c r="T10" s="798"/>
      <c r="U10" s="798"/>
      <c r="V10" s="798"/>
      <c r="W10" s="447"/>
      <c r="X10" s="794" t="s">
        <v>18</v>
      </c>
      <c r="Y10" s="794"/>
      <c r="Z10" s="794"/>
      <c r="AA10" s="794"/>
      <c r="AB10" s="794"/>
      <c r="AC10" s="794"/>
    </row>
    <row r="11" spans="1:29" s="17" customFormat="1" ht="71.25">
      <c r="A11" s="798"/>
      <c r="B11" s="798"/>
      <c r="C11" s="799"/>
      <c r="D11" s="801"/>
      <c r="E11" s="801"/>
      <c r="F11" s="799"/>
      <c r="G11" s="474">
        <v>2022</v>
      </c>
      <c r="H11" s="474" t="s">
        <v>19</v>
      </c>
      <c r="I11" s="475" t="s">
        <v>20</v>
      </c>
      <c r="J11" s="475" t="s">
        <v>879</v>
      </c>
      <c r="K11" s="476" t="s">
        <v>21</v>
      </c>
      <c r="L11" s="475" t="s">
        <v>22</v>
      </c>
      <c r="M11" s="475" t="s">
        <v>23</v>
      </c>
      <c r="N11" s="477" t="s">
        <v>24</v>
      </c>
      <c r="O11" s="476" t="s">
        <v>25</v>
      </c>
      <c r="P11" s="477" t="s">
        <v>26</v>
      </c>
      <c r="Q11" s="477" t="s">
        <v>27</v>
      </c>
      <c r="R11" s="477" t="s">
        <v>28</v>
      </c>
      <c r="S11" s="477" t="s">
        <v>29</v>
      </c>
      <c r="T11" s="477" t="s">
        <v>30</v>
      </c>
      <c r="U11" s="476" t="s">
        <v>31</v>
      </c>
      <c r="V11" s="477" t="s">
        <v>527</v>
      </c>
      <c r="W11" s="425" t="s">
        <v>323</v>
      </c>
      <c r="X11" s="451" t="s">
        <v>33</v>
      </c>
      <c r="Y11" s="451" t="s">
        <v>34</v>
      </c>
      <c r="Z11" s="451" t="s">
        <v>35</v>
      </c>
      <c r="AA11" s="451" t="s">
        <v>36</v>
      </c>
      <c r="AB11" s="451" t="s">
        <v>37</v>
      </c>
      <c r="AC11" s="451" t="s">
        <v>38</v>
      </c>
    </row>
    <row r="12" spans="1:29" s="25" customFormat="1" ht="57">
      <c r="A12" s="661"/>
      <c r="B12" s="791"/>
      <c r="C12" s="661" t="s">
        <v>466</v>
      </c>
      <c r="D12" s="424" t="s">
        <v>188</v>
      </c>
      <c r="E12" s="740" t="s">
        <v>40</v>
      </c>
      <c r="F12" s="430">
        <v>4</v>
      </c>
      <c r="G12" s="430">
        <v>1</v>
      </c>
      <c r="H12" s="424" t="s">
        <v>467</v>
      </c>
      <c r="I12" s="478"/>
      <c r="J12" s="430"/>
      <c r="K12" s="479">
        <v>32200000</v>
      </c>
      <c r="L12" s="480"/>
      <c r="M12" s="480"/>
      <c r="N12" s="480"/>
      <c r="O12" s="479"/>
      <c r="P12" s="480"/>
      <c r="Q12" s="480"/>
      <c r="R12" s="480"/>
      <c r="S12" s="480"/>
      <c r="T12" s="480">
        <v>2800000</v>
      </c>
      <c r="U12" s="479"/>
      <c r="V12" s="479">
        <f>SUM(K12:U12)</f>
        <v>35000000</v>
      </c>
      <c r="W12" s="426" t="s">
        <v>880</v>
      </c>
      <c r="X12" s="431" t="s">
        <v>881</v>
      </c>
      <c r="Y12" s="431" t="s">
        <v>855</v>
      </c>
      <c r="Z12" s="424" t="s">
        <v>882</v>
      </c>
      <c r="AA12" s="431" t="s">
        <v>329</v>
      </c>
      <c r="AB12" s="457" t="s">
        <v>857</v>
      </c>
      <c r="AC12" s="431"/>
    </row>
    <row r="13" spans="1:29" ht="81.75" customHeight="1">
      <c r="A13" s="661"/>
      <c r="B13" s="791"/>
      <c r="C13" s="661"/>
      <c r="D13" s="430" t="s">
        <v>468</v>
      </c>
      <c r="E13" s="740"/>
      <c r="F13" s="430">
        <v>60</v>
      </c>
      <c r="G13" s="430">
        <v>15</v>
      </c>
      <c r="H13" s="424" t="s">
        <v>469</v>
      </c>
      <c r="I13" s="430"/>
      <c r="J13" s="430"/>
      <c r="K13" s="479"/>
      <c r="L13" s="480"/>
      <c r="M13" s="480"/>
      <c r="N13" s="480"/>
      <c r="O13" s="479">
        <v>40000000</v>
      </c>
      <c r="P13" s="480"/>
      <c r="Q13" s="480"/>
      <c r="R13" s="480"/>
      <c r="S13" s="480"/>
      <c r="T13" s="480">
        <v>23675000</v>
      </c>
      <c r="U13" s="479"/>
      <c r="V13" s="479">
        <f>SUM(K13:U13)</f>
        <v>63675000</v>
      </c>
      <c r="W13" s="426" t="s">
        <v>883</v>
      </c>
      <c r="X13" s="428">
        <v>44655</v>
      </c>
      <c r="Y13" s="431" t="s">
        <v>855</v>
      </c>
      <c r="Z13" s="424" t="s">
        <v>884</v>
      </c>
      <c r="AA13" s="431" t="s">
        <v>329</v>
      </c>
      <c r="AB13" s="457" t="s">
        <v>857</v>
      </c>
      <c r="AC13" s="163"/>
    </row>
    <row r="14" spans="1:29" s="25" customFormat="1" ht="57">
      <c r="A14" s="661"/>
      <c r="B14" s="631"/>
      <c r="C14" s="424" t="s">
        <v>470</v>
      </c>
      <c r="D14" s="430" t="s">
        <v>64</v>
      </c>
      <c r="E14" s="430" t="s">
        <v>40</v>
      </c>
      <c r="F14" s="430">
        <v>4</v>
      </c>
      <c r="G14" s="430">
        <v>1</v>
      </c>
      <c r="H14" s="424" t="s">
        <v>471</v>
      </c>
      <c r="I14" s="430"/>
      <c r="J14" s="430"/>
      <c r="K14" s="479"/>
      <c r="L14" s="480"/>
      <c r="M14" s="480"/>
      <c r="N14" s="480"/>
      <c r="O14" s="479"/>
      <c r="P14" s="480"/>
      <c r="Q14" s="480"/>
      <c r="R14" s="480"/>
      <c r="S14" s="480"/>
      <c r="T14" s="480">
        <v>10350</v>
      </c>
      <c r="U14" s="479">
        <v>82200000</v>
      </c>
      <c r="V14" s="479">
        <f>SUM(K14:U14)</f>
        <v>82210350</v>
      </c>
      <c r="W14" s="426" t="s">
        <v>885</v>
      </c>
      <c r="X14" s="428">
        <v>44562</v>
      </c>
      <c r="Y14" s="431" t="s">
        <v>855</v>
      </c>
      <c r="Z14" s="424" t="s">
        <v>886</v>
      </c>
      <c r="AA14" s="431" t="s">
        <v>329</v>
      </c>
      <c r="AB14" s="457" t="s">
        <v>857</v>
      </c>
      <c r="AC14" s="431"/>
    </row>
    <row r="15" spans="1:29">
      <c r="K15" s="481">
        <f t="shared" ref="K15:T15" si="0">SUM(K12:K14)</f>
        <v>32200000</v>
      </c>
      <c r="L15" s="481">
        <f t="shared" si="0"/>
        <v>0</v>
      </c>
      <c r="M15" s="481">
        <f t="shared" si="0"/>
        <v>0</v>
      </c>
      <c r="N15" s="481">
        <f t="shared" si="0"/>
        <v>0</v>
      </c>
      <c r="O15" s="481">
        <f t="shared" si="0"/>
        <v>40000000</v>
      </c>
      <c r="P15" s="481">
        <f t="shared" si="0"/>
        <v>0</v>
      </c>
      <c r="Q15" s="481">
        <f t="shared" si="0"/>
        <v>0</v>
      </c>
      <c r="R15" s="481">
        <f t="shared" si="0"/>
        <v>0</v>
      </c>
      <c r="S15" s="481">
        <f t="shared" si="0"/>
        <v>0</v>
      </c>
      <c r="T15" s="481">
        <f t="shared" si="0"/>
        <v>26485350</v>
      </c>
      <c r="V15" s="481">
        <f>SUM(V12:V14)</f>
        <v>180885350</v>
      </c>
    </row>
    <row r="17" spans="20:20">
      <c r="T17" s="481"/>
    </row>
    <row r="18" spans="20:20">
      <c r="T18" s="471"/>
    </row>
    <row r="21" spans="20:20">
      <c r="T21" s="481"/>
    </row>
  </sheetData>
  <mergeCells count="22">
    <mergeCell ref="X10:AC10"/>
    <mergeCell ref="A10:A11"/>
    <mergeCell ref="B10:B11"/>
    <mergeCell ref="C10:C11"/>
    <mergeCell ref="D10:D11"/>
    <mergeCell ref="E10:E11"/>
    <mergeCell ref="F10:F11"/>
    <mergeCell ref="A1:V1"/>
    <mergeCell ref="A2:V2"/>
    <mergeCell ref="B3:V3"/>
    <mergeCell ref="B4:V4"/>
    <mergeCell ref="A5:V5"/>
    <mergeCell ref="A12:A14"/>
    <mergeCell ref="B12:B14"/>
    <mergeCell ref="C12:C13"/>
    <mergeCell ref="E12:E13"/>
    <mergeCell ref="B6:V6"/>
    <mergeCell ref="B7:V7"/>
    <mergeCell ref="B8:V8"/>
    <mergeCell ref="A9:V9"/>
    <mergeCell ref="H10:J10"/>
    <mergeCell ref="K10:V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C21"/>
  <sheetViews>
    <sheetView topLeftCell="Y1" zoomScale="37" zoomScaleNormal="37" workbookViewId="0">
      <selection activeCell="AD1" sqref="AD1:AO1048576"/>
    </sheetView>
  </sheetViews>
  <sheetFormatPr baseColWidth="10" defaultRowHeight="15"/>
  <cols>
    <col min="1" max="1" width="23" customWidth="1"/>
    <col min="2" max="2" width="19.85546875" style="415" customWidth="1"/>
    <col min="3" max="3" width="26.28515625" style="25" customWidth="1"/>
    <col min="4" max="4" width="21.28515625" style="25" customWidth="1"/>
    <col min="5" max="5" width="15.28515625" style="25" customWidth="1"/>
    <col min="6" max="6" width="21.7109375" style="25" customWidth="1"/>
    <col min="7" max="7" width="11.7109375" customWidth="1"/>
    <col min="8" max="8" width="54.42578125" bestFit="1" customWidth="1"/>
    <col min="9" max="9" width="30" style="491" customWidth="1"/>
    <col min="10" max="10" width="28.140625" customWidth="1"/>
    <col min="11" max="11" width="30.7109375" style="37" customWidth="1"/>
    <col min="12" max="14" width="28.140625" customWidth="1"/>
    <col min="15" max="15" width="28.140625" style="37" customWidth="1"/>
    <col min="16" max="20" width="28.140625" customWidth="1"/>
    <col min="21" max="22" width="28.140625" style="37" customWidth="1"/>
    <col min="23" max="23" width="31.42578125" customWidth="1"/>
    <col min="24" max="27" width="19.7109375" customWidth="1"/>
    <col min="28" max="28" width="22.42578125" bestFit="1" customWidth="1"/>
    <col min="29" max="29" width="23.28515625" bestFit="1" customWidth="1"/>
  </cols>
  <sheetData>
    <row r="1" spans="1:29" ht="25.5">
      <c r="A1" s="785" t="s">
        <v>850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</row>
    <row r="2" spans="1:29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</row>
    <row r="3" spans="1:29" s="17" customFormat="1" ht="15.75">
      <c r="A3" s="15" t="s">
        <v>0</v>
      </c>
      <c r="B3" s="594" t="s">
        <v>183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</row>
    <row r="4" spans="1:29" s="17" customFormat="1" ht="15.75">
      <c r="A4" s="15" t="s">
        <v>2</v>
      </c>
      <c r="B4" s="594" t="s">
        <v>472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</row>
    <row r="5" spans="1:29">
      <c r="A5" s="623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</row>
    <row r="6" spans="1:29">
      <c r="A6" s="437" t="s">
        <v>4</v>
      </c>
      <c r="B6" s="796" t="s">
        <v>473</v>
      </c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</row>
    <row r="7" spans="1:29">
      <c r="A7" s="19" t="s">
        <v>6</v>
      </c>
      <c r="B7" s="601" t="s">
        <v>474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</row>
    <row r="8" spans="1:29">
      <c r="A8" s="19" t="s">
        <v>8</v>
      </c>
      <c r="B8" s="601" t="s">
        <v>475</v>
      </c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</row>
    <row r="9" spans="1:29">
      <c r="A9" s="19" t="s">
        <v>80</v>
      </c>
      <c r="B9" s="601" t="s">
        <v>476</v>
      </c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</row>
    <row r="10" spans="1:29">
      <c r="A10" s="602"/>
      <c r="B10" s="602"/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</row>
    <row r="11" spans="1:29" s="482" customFormat="1" ht="15" customHeight="1">
      <c r="A11" s="746" t="s">
        <v>10</v>
      </c>
      <c r="B11" s="746" t="s">
        <v>11</v>
      </c>
      <c r="C11" s="739" t="s">
        <v>12</v>
      </c>
      <c r="D11" s="746" t="s">
        <v>13</v>
      </c>
      <c r="E11" s="746" t="s">
        <v>14</v>
      </c>
      <c r="F11" s="739" t="s">
        <v>15</v>
      </c>
      <c r="G11" s="433"/>
      <c r="H11" s="746" t="s">
        <v>17</v>
      </c>
      <c r="I11" s="746"/>
      <c r="J11" s="746"/>
      <c r="K11" s="746" t="s">
        <v>322</v>
      </c>
      <c r="L11" s="746"/>
      <c r="M11" s="746"/>
      <c r="N11" s="746"/>
      <c r="O11" s="746"/>
      <c r="P11" s="746"/>
      <c r="Q11" s="746"/>
      <c r="R11" s="746"/>
      <c r="S11" s="746"/>
      <c r="T11" s="746"/>
      <c r="U11" s="746"/>
      <c r="V11" s="746"/>
      <c r="W11" s="447"/>
      <c r="X11" s="794" t="s">
        <v>18</v>
      </c>
      <c r="Y11" s="794"/>
      <c r="Z11" s="794"/>
      <c r="AA11" s="794"/>
      <c r="AB11" s="794"/>
      <c r="AC11" s="794"/>
    </row>
    <row r="12" spans="1:29" s="484" customFormat="1" ht="45">
      <c r="A12" s="746"/>
      <c r="B12" s="746"/>
      <c r="C12" s="739"/>
      <c r="D12" s="746"/>
      <c r="E12" s="746"/>
      <c r="F12" s="739"/>
      <c r="G12" s="433">
        <v>2022</v>
      </c>
      <c r="H12" s="433" t="s">
        <v>19</v>
      </c>
      <c r="I12" s="483" t="s">
        <v>20</v>
      </c>
      <c r="J12" s="429" t="s">
        <v>757</v>
      </c>
      <c r="K12" s="351" t="s">
        <v>21</v>
      </c>
      <c r="L12" s="429" t="s">
        <v>22</v>
      </c>
      <c r="M12" s="429" t="s">
        <v>23</v>
      </c>
      <c r="N12" s="352" t="s">
        <v>24</v>
      </c>
      <c r="O12" s="351" t="s">
        <v>25</v>
      </c>
      <c r="P12" s="352" t="s">
        <v>26</v>
      </c>
      <c r="Q12" s="352" t="s">
        <v>27</v>
      </c>
      <c r="R12" s="352" t="s">
        <v>28</v>
      </c>
      <c r="S12" s="352" t="s">
        <v>29</v>
      </c>
      <c r="T12" s="352" t="s">
        <v>30</v>
      </c>
      <c r="U12" s="351" t="s">
        <v>31</v>
      </c>
      <c r="V12" s="351" t="s">
        <v>527</v>
      </c>
      <c r="W12" s="425" t="s">
        <v>323</v>
      </c>
      <c r="X12" s="451" t="s">
        <v>33</v>
      </c>
      <c r="Y12" s="451" t="s">
        <v>34</v>
      </c>
      <c r="Z12" s="451" t="s">
        <v>35</v>
      </c>
      <c r="AA12" s="451" t="s">
        <v>36</v>
      </c>
      <c r="AB12" s="451" t="s">
        <v>37</v>
      </c>
      <c r="AC12" s="451" t="s">
        <v>38</v>
      </c>
    </row>
    <row r="13" spans="1:29" s="17" customFormat="1" ht="60" hidden="1" customHeight="1">
      <c r="A13" s="791"/>
      <c r="B13" s="791"/>
      <c r="C13" s="485" t="s">
        <v>477</v>
      </c>
      <c r="D13" s="486" t="s">
        <v>188</v>
      </c>
      <c r="E13" s="420" t="s">
        <v>40</v>
      </c>
      <c r="F13" s="419">
        <v>3</v>
      </c>
      <c r="G13" s="487">
        <v>1</v>
      </c>
      <c r="H13" s="630" t="s">
        <v>480</v>
      </c>
      <c r="I13" s="488"/>
      <c r="J13" s="424"/>
      <c r="K13" s="458"/>
      <c r="L13" s="424"/>
      <c r="M13" s="424"/>
      <c r="N13" s="457"/>
      <c r="O13" s="427">
        <f>10000000+40000000+20000000</f>
        <v>70000000</v>
      </c>
      <c r="P13" s="457"/>
      <c r="Q13" s="457"/>
      <c r="R13" s="457"/>
      <c r="S13" s="457"/>
      <c r="T13" s="457"/>
      <c r="U13" s="458"/>
      <c r="V13" s="458">
        <f>SUM(K13:U13)</f>
        <v>70000000</v>
      </c>
      <c r="W13" s="372"/>
      <c r="X13" s="428">
        <v>44562</v>
      </c>
      <c r="Y13" s="431" t="s">
        <v>855</v>
      </c>
      <c r="Z13" s="486" t="s">
        <v>882</v>
      </c>
      <c r="AA13" s="459" t="s">
        <v>329</v>
      </c>
      <c r="AB13" s="457" t="s">
        <v>857</v>
      </c>
      <c r="AC13" s="372"/>
    </row>
    <row r="14" spans="1:29" s="25" customFormat="1" ht="75">
      <c r="A14" s="791"/>
      <c r="B14" s="791"/>
      <c r="C14" s="424" t="s">
        <v>478</v>
      </c>
      <c r="D14" s="424" t="s">
        <v>479</v>
      </c>
      <c r="E14" s="430" t="s">
        <v>40</v>
      </c>
      <c r="F14" s="430">
        <v>400</v>
      </c>
      <c r="G14" s="487">
        <v>100</v>
      </c>
      <c r="H14" s="631"/>
      <c r="I14" s="488"/>
      <c r="J14" s="430"/>
      <c r="K14" s="427">
        <v>47200000</v>
      </c>
      <c r="L14" s="430"/>
      <c r="M14" s="430"/>
      <c r="N14" s="430"/>
      <c r="P14" s="430"/>
      <c r="Q14" s="430"/>
      <c r="R14" s="430"/>
      <c r="S14" s="430"/>
      <c r="T14" s="427">
        <v>1035</v>
      </c>
      <c r="U14" s="427"/>
      <c r="V14" s="458">
        <f t="shared" ref="V14:V20" si="0">SUM(K14:U14)</f>
        <v>47201035</v>
      </c>
      <c r="W14" s="426" t="s">
        <v>887</v>
      </c>
      <c r="X14" s="428">
        <v>44562</v>
      </c>
      <c r="Y14" s="431" t="s">
        <v>855</v>
      </c>
      <c r="Z14" s="424" t="s">
        <v>888</v>
      </c>
      <c r="AA14" s="459" t="s">
        <v>329</v>
      </c>
      <c r="AB14" s="457" t="s">
        <v>857</v>
      </c>
      <c r="AC14" s="431"/>
    </row>
    <row r="15" spans="1:29" s="25" customFormat="1" ht="99.75">
      <c r="A15" s="791"/>
      <c r="B15" s="791"/>
      <c r="C15" s="424" t="s">
        <v>481</v>
      </c>
      <c r="D15" s="424" t="s">
        <v>482</v>
      </c>
      <c r="E15" s="430" t="s">
        <v>40</v>
      </c>
      <c r="F15" s="430">
        <v>12</v>
      </c>
      <c r="G15" s="487">
        <v>3</v>
      </c>
      <c r="H15" s="424" t="s">
        <v>483</v>
      </c>
      <c r="I15" s="488"/>
      <c r="J15" s="430"/>
      <c r="K15" s="427"/>
      <c r="L15" s="430"/>
      <c r="M15" s="430"/>
      <c r="N15" s="430"/>
      <c r="O15" s="427"/>
      <c r="P15" s="430"/>
      <c r="Q15" s="430"/>
      <c r="R15" s="427">
        <v>947709702</v>
      </c>
      <c r="S15" s="430"/>
      <c r="T15" s="430"/>
      <c r="U15" s="427"/>
      <c r="V15" s="458">
        <f t="shared" si="0"/>
        <v>947709702</v>
      </c>
      <c r="W15" s="426" t="s">
        <v>883</v>
      </c>
      <c r="X15" s="428">
        <v>44562</v>
      </c>
      <c r="Y15" s="431" t="s">
        <v>855</v>
      </c>
      <c r="Z15" s="424" t="s">
        <v>889</v>
      </c>
      <c r="AA15" s="459" t="s">
        <v>329</v>
      </c>
      <c r="AB15" s="457" t="s">
        <v>857</v>
      </c>
      <c r="AC15" s="431"/>
    </row>
    <row r="16" spans="1:29" s="25" customFormat="1" ht="51">
      <c r="A16" s="791"/>
      <c r="B16" s="791"/>
      <c r="C16" s="486" t="s">
        <v>484</v>
      </c>
      <c r="D16" s="486" t="s">
        <v>485</v>
      </c>
      <c r="E16" s="414" t="s">
        <v>40</v>
      </c>
      <c r="F16" s="414">
        <v>6</v>
      </c>
      <c r="G16" s="489">
        <v>2</v>
      </c>
      <c r="H16" s="424" t="s">
        <v>890</v>
      </c>
      <c r="I16" s="488"/>
      <c r="J16" s="430"/>
      <c r="K16" s="427"/>
      <c r="L16" s="430"/>
      <c r="M16" s="430"/>
      <c r="N16" s="430"/>
      <c r="O16" s="427">
        <v>8000000</v>
      </c>
      <c r="P16" s="430"/>
      <c r="Q16" s="430"/>
      <c r="R16" s="430"/>
      <c r="S16" s="430"/>
      <c r="T16" s="430"/>
      <c r="U16" s="427"/>
      <c r="V16" s="458">
        <f t="shared" si="0"/>
        <v>8000000</v>
      </c>
      <c r="W16" s="426" t="s">
        <v>891</v>
      </c>
      <c r="X16" s="428">
        <v>44562</v>
      </c>
      <c r="Y16" s="431" t="s">
        <v>855</v>
      </c>
      <c r="Z16" s="486" t="s">
        <v>892</v>
      </c>
      <c r="AA16" s="459" t="s">
        <v>329</v>
      </c>
      <c r="AB16" s="457" t="s">
        <v>857</v>
      </c>
      <c r="AC16" s="431"/>
    </row>
    <row r="17" spans="1:29" ht="49.15" customHeight="1">
      <c r="A17" s="791"/>
      <c r="B17" s="631"/>
      <c r="C17" s="418" t="s">
        <v>486</v>
      </c>
      <c r="D17" s="418" t="s">
        <v>487</v>
      </c>
      <c r="E17" s="414" t="s">
        <v>40</v>
      </c>
      <c r="F17" s="414">
        <v>3</v>
      </c>
      <c r="G17" s="414">
        <v>1</v>
      </c>
      <c r="H17" s="424" t="s">
        <v>488</v>
      </c>
      <c r="I17" s="488"/>
      <c r="J17" s="430"/>
      <c r="K17" s="427"/>
      <c r="L17" s="430"/>
      <c r="M17" s="430"/>
      <c r="N17" s="430"/>
      <c r="O17" s="427">
        <v>10000000</v>
      </c>
      <c r="P17" s="430"/>
      <c r="Q17" s="430"/>
      <c r="R17" s="430"/>
      <c r="S17" s="430"/>
      <c r="T17" s="430"/>
      <c r="U17" s="427"/>
      <c r="V17" s="458">
        <f t="shared" si="0"/>
        <v>10000000</v>
      </c>
      <c r="W17" s="426" t="s">
        <v>893</v>
      </c>
      <c r="X17" s="428">
        <v>44562</v>
      </c>
      <c r="Y17" s="431" t="s">
        <v>855</v>
      </c>
      <c r="Z17" s="418" t="s">
        <v>894</v>
      </c>
      <c r="AA17" s="459" t="s">
        <v>329</v>
      </c>
      <c r="AB17" s="457" t="s">
        <v>857</v>
      </c>
      <c r="AC17" s="163"/>
    </row>
    <row r="18" spans="1:29" ht="77.45" hidden="1" customHeight="1">
      <c r="A18" s="791"/>
      <c r="B18" s="630" t="s">
        <v>489</v>
      </c>
      <c r="C18" s="486" t="s">
        <v>490</v>
      </c>
      <c r="D18" s="486" t="s">
        <v>491</v>
      </c>
      <c r="E18" s="414" t="s">
        <v>40</v>
      </c>
      <c r="F18" s="414">
        <v>30</v>
      </c>
      <c r="G18" s="414">
        <v>10</v>
      </c>
      <c r="H18" s="424"/>
      <c r="I18" s="488"/>
      <c r="J18" s="430"/>
      <c r="K18" s="427"/>
      <c r="L18" s="430"/>
      <c r="M18" s="430"/>
      <c r="N18" s="430"/>
      <c r="O18" s="427"/>
      <c r="P18" s="430"/>
      <c r="Q18" s="430"/>
      <c r="R18" s="430"/>
      <c r="S18" s="430"/>
      <c r="T18" s="430"/>
      <c r="U18" s="427"/>
      <c r="V18" s="458">
        <f t="shared" si="0"/>
        <v>0</v>
      </c>
      <c r="W18" s="426"/>
      <c r="X18" s="428">
        <v>44562</v>
      </c>
      <c r="Y18" s="431" t="s">
        <v>855</v>
      </c>
      <c r="Z18" s="486" t="s">
        <v>491</v>
      </c>
      <c r="AA18" s="459" t="s">
        <v>329</v>
      </c>
      <c r="AB18" s="457" t="s">
        <v>857</v>
      </c>
      <c r="AC18" s="163"/>
    </row>
    <row r="19" spans="1:29" ht="57">
      <c r="A19" s="791"/>
      <c r="B19" s="791"/>
      <c r="C19" s="424" t="s">
        <v>492</v>
      </c>
      <c r="D19" s="424" t="s">
        <v>493</v>
      </c>
      <c r="E19" s="430" t="s">
        <v>40</v>
      </c>
      <c r="F19" s="480">
        <v>1560</v>
      </c>
      <c r="G19" s="430">
        <v>390</v>
      </c>
      <c r="H19" s="424" t="s">
        <v>494</v>
      </c>
      <c r="I19" s="488"/>
      <c r="J19" s="430"/>
      <c r="K19" s="427"/>
      <c r="L19" s="430"/>
      <c r="M19" s="430"/>
      <c r="N19" s="430"/>
      <c r="O19" s="427">
        <v>10000000</v>
      </c>
      <c r="P19" s="430"/>
      <c r="Q19" s="430"/>
      <c r="R19" s="490"/>
      <c r="S19" s="430"/>
      <c r="T19" s="430"/>
      <c r="U19" s="427"/>
      <c r="V19" s="458">
        <f t="shared" si="0"/>
        <v>10000000</v>
      </c>
      <c r="W19" s="426" t="s">
        <v>854</v>
      </c>
      <c r="X19" s="428">
        <v>44562</v>
      </c>
      <c r="Y19" s="431" t="s">
        <v>855</v>
      </c>
      <c r="Z19" s="424" t="s">
        <v>895</v>
      </c>
      <c r="AA19" s="459" t="s">
        <v>329</v>
      </c>
      <c r="AB19" s="457" t="s">
        <v>857</v>
      </c>
      <c r="AC19" s="163"/>
    </row>
    <row r="20" spans="1:29" s="25" customFormat="1" ht="98.45" customHeight="1">
      <c r="A20" s="631"/>
      <c r="B20" s="631"/>
      <c r="C20" s="424" t="s">
        <v>495</v>
      </c>
      <c r="D20" s="430" t="s">
        <v>496</v>
      </c>
      <c r="E20" s="430" t="s">
        <v>40</v>
      </c>
      <c r="F20" s="430">
        <v>900</v>
      </c>
      <c r="G20" s="430">
        <v>280</v>
      </c>
      <c r="H20" s="424" t="s">
        <v>497</v>
      </c>
      <c r="I20" s="488"/>
      <c r="J20" s="430"/>
      <c r="K20" s="427"/>
      <c r="L20" s="430"/>
      <c r="M20" s="430"/>
      <c r="N20" s="430"/>
      <c r="O20" s="427">
        <v>2000000</v>
      </c>
      <c r="P20" s="430"/>
      <c r="Q20" s="430"/>
      <c r="R20" s="430"/>
      <c r="S20" s="430"/>
      <c r="T20" s="430"/>
      <c r="U20" s="427"/>
      <c r="V20" s="458">
        <f t="shared" si="0"/>
        <v>2000000</v>
      </c>
      <c r="W20" s="426" t="s">
        <v>883</v>
      </c>
      <c r="X20" s="428">
        <v>44562</v>
      </c>
      <c r="Y20" s="431" t="s">
        <v>855</v>
      </c>
      <c r="Z20" s="424" t="s">
        <v>896</v>
      </c>
      <c r="AA20" s="459" t="s">
        <v>329</v>
      </c>
      <c r="AB20" s="457" t="s">
        <v>857</v>
      </c>
      <c r="AC20" s="431"/>
    </row>
    <row r="21" spans="1:29">
      <c r="J21" s="492">
        <f t="shared" ref="J21:T21" si="1">SUM(J13:J20)</f>
        <v>0</v>
      </c>
      <c r="K21" s="492">
        <f t="shared" si="1"/>
        <v>47200000</v>
      </c>
      <c r="L21" s="492">
        <f t="shared" si="1"/>
        <v>0</v>
      </c>
      <c r="M21" s="492">
        <f t="shared" si="1"/>
        <v>0</v>
      </c>
      <c r="N21" s="492">
        <f t="shared" si="1"/>
        <v>0</v>
      </c>
      <c r="O21" s="492">
        <f t="shared" si="1"/>
        <v>100000000</v>
      </c>
      <c r="P21" s="492">
        <f t="shared" si="1"/>
        <v>0</v>
      </c>
      <c r="Q21" s="492">
        <f t="shared" si="1"/>
        <v>0</v>
      </c>
      <c r="R21" s="492">
        <f t="shared" si="1"/>
        <v>947709702</v>
      </c>
      <c r="S21" s="492">
        <f t="shared" si="1"/>
        <v>0</v>
      </c>
      <c r="T21" s="492">
        <f t="shared" si="1"/>
        <v>1035</v>
      </c>
      <c r="U21" s="492"/>
      <c r="V21" s="492">
        <f>SUM(V13:V20)</f>
        <v>1094910737</v>
      </c>
    </row>
  </sheetData>
  <mergeCells count="23">
    <mergeCell ref="B6:V6"/>
    <mergeCell ref="B7:V7"/>
    <mergeCell ref="B8:V8"/>
    <mergeCell ref="B9:V9"/>
    <mergeCell ref="A1:V1"/>
    <mergeCell ref="A2:V2"/>
    <mergeCell ref="B3:V3"/>
    <mergeCell ref="B4:V4"/>
    <mergeCell ref="A5:V5"/>
    <mergeCell ref="X11:AC11"/>
    <mergeCell ref="A11:A12"/>
    <mergeCell ref="B11:B12"/>
    <mergeCell ref="C11:C12"/>
    <mergeCell ref="D11:D12"/>
    <mergeCell ref="E11:E12"/>
    <mergeCell ref="F11:F12"/>
    <mergeCell ref="A13:A20"/>
    <mergeCell ref="B13:B17"/>
    <mergeCell ref="H13:H14"/>
    <mergeCell ref="B18:B20"/>
    <mergeCell ref="A10:V10"/>
    <mergeCell ref="H11:J11"/>
    <mergeCell ref="K11:V11"/>
  </mergeCell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AC22"/>
  <sheetViews>
    <sheetView topLeftCell="Z1" zoomScale="39" zoomScaleNormal="39" workbookViewId="0">
      <selection activeCell="AD1" sqref="AD1:AQ1048576"/>
    </sheetView>
  </sheetViews>
  <sheetFormatPr baseColWidth="10" defaultRowHeight="15"/>
  <cols>
    <col min="1" max="1" width="18" customWidth="1"/>
    <col min="2" max="2" width="15.28515625" style="415" customWidth="1"/>
    <col min="3" max="3" width="32.7109375" style="25" customWidth="1"/>
    <col min="4" max="4" width="19.5703125" style="25" customWidth="1"/>
    <col min="5" max="5" width="12.28515625" style="25" customWidth="1"/>
    <col min="6" max="6" width="8.28515625" style="25" customWidth="1"/>
    <col min="7" max="7" width="9.7109375" customWidth="1"/>
    <col min="8" max="8" width="46" customWidth="1"/>
    <col min="9" max="9" width="28" bestFit="1" customWidth="1"/>
    <col min="10" max="10" width="27.7109375" bestFit="1" customWidth="1"/>
    <col min="11" max="11" width="29.140625" style="37" customWidth="1"/>
    <col min="12" max="12" width="24.140625" customWidth="1"/>
    <col min="13" max="13" width="15.85546875" customWidth="1"/>
    <col min="14" max="14" width="11.85546875" customWidth="1"/>
    <col min="15" max="15" width="23.5703125" style="43" customWidth="1"/>
    <col min="16" max="16" width="19.7109375" customWidth="1"/>
    <col min="17" max="17" width="20.42578125" style="37" customWidth="1"/>
    <col min="18" max="18" width="21.28515625" style="37" customWidth="1"/>
    <col min="19" max="19" width="16" customWidth="1"/>
    <col min="20" max="20" width="7.140625" customWidth="1"/>
    <col min="21" max="21" width="18.140625" style="37" customWidth="1"/>
    <col min="22" max="22" width="21.28515625" bestFit="1" customWidth="1"/>
    <col min="23" max="23" width="23.140625" customWidth="1"/>
    <col min="24" max="25" width="17.7109375" customWidth="1"/>
    <col min="26" max="26" width="15.7109375" customWidth="1"/>
    <col min="27" max="27" width="18.28515625" customWidth="1"/>
    <col min="28" max="28" width="35.7109375" bestFit="1" customWidth="1"/>
    <col min="29" max="29" width="17.85546875" customWidth="1"/>
  </cols>
  <sheetData>
    <row r="1" spans="1:29" ht="25.5">
      <c r="A1" s="785" t="s">
        <v>850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</row>
    <row r="2" spans="1:29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</row>
    <row r="3" spans="1:29" s="17" customFormat="1" ht="15.75">
      <c r="A3" s="111" t="s">
        <v>0</v>
      </c>
      <c r="B3" s="594" t="s">
        <v>183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</row>
    <row r="4" spans="1:29" s="17" customFormat="1" ht="15.75">
      <c r="A4" s="111" t="s">
        <v>2</v>
      </c>
      <c r="B4" s="594" t="s">
        <v>498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</row>
    <row r="5" spans="1:29">
      <c r="A5" s="802"/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</row>
    <row r="6" spans="1:29">
      <c r="A6" s="19" t="s">
        <v>4</v>
      </c>
      <c r="B6" s="802" t="s">
        <v>499</v>
      </c>
      <c r="C6" s="802"/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</row>
    <row r="7" spans="1:29">
      <c r="A7" s="19" t="s">
        <v>6</v>
      </c>
      <c r="B7" s="601" t="s">
        <v>500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</row>
    <row r="8" spans="1:29">
      <c r="A8" s="602"/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</row>
    <row r="9" spans="1:29" s="482" customFormat="1">
      <c r="A9" s="746" t="s">
        <v>10</v>
      </c>
      <c r="B9" s="746" t="s">
        <v>11</v>
      </c>
      <c r="C9" s="739" t="s">
        <v>12</v>
      </c>
      <c r="D9" s="746" t="s">
        <v>13</v>
      </c>
      <c r="E9" s="746" t="s">
        <v>14</v>
      </c>
      <c r="F9" s="739" t="s">
        <v>15</v>
      </c>
      <c r="G9" s="433"/>
      <c r="H9" s="746" t="s">
        <v>17</v>
      </c>
      <c r="I9" s="746"/>
      <c r="J9" s="746"/>
      <c r="K9" s="746" t="s">
        <v>322</v>
      </c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447"/>
      <c r="X9" s="794" t="s">
        <v>18</v>
      </c>
      <c r="Y9" s="794"/>
      <c r="Z9" s="794"/>
      <c r="AA9" s="794"/>
      <c r="AB9" s="794"/>
      <c r="AC9" s="794"/>
    </row>
    <row r="10" spans="1:29" s="484" customFormat="1" ht="75">
      <c r="A10" s="746"/>
      <c r="B10" s="746"/>
      <c r="C10" s="739"/>
      <c r="D10" s="746"/>
      <c r="E10" s="746"/>
      <c r="F10" s="739"/>
      <c r="G10" s="433">
        <v>2022</v>
      </c>
      <c r="H10" s="433" t="s">
        <v>19</v>
      </c>
      <c r="I10" s="433" t="s">
        <v>20</v>
      </c>
      <c r="J10" s="429" t="s">
        <v>757</v>
      </c>
      <c r="K10" s="351" t="s">
        <v>21</v>
      </c>
      <c r="L10" s="429" t="s">
        <v>22</v>
      </c>
      <c r="M10" s="429" t="s">
        <v>23</v>
      </c>
      <c r="N10" s="352" t="s">
        <v>24</v>
      </c>
      <c r="O10" s="351" t="s">
        <v>25</v>
      </c>
      <c r="P10" s="352" t="s">
        <v>26</v>
      </c>
      <c r="Q10" s="351" t="s">
        <v>27</v>
      </c>
      <c r="R10" s="351" t="s">
        <v>28</v>
      </c>
      <c r="S10" s="352" t="s">
        <v>29</v>
      </c>
      <c r="T10" s="352" t="s">
        <v>30</v>
      </c>
      <c r="U10" s="351" t="s">
        <v>31</v>
      </c>
      <c r="V10" s="352" t="s">
        <v>527</v>
      </c>
      <c r="W10" s="425" t="s">
        <v>323</v>
      </c>
      <c r="X10" s="451" t="s">
        <v>33</v>
      </c>
      <c r="Y10" s="451" t="s">
        <v>34</v>
      </c>
      <c r="Z10" s="451" t="s">
        <v>35</v>
      </c>
      <c r="AA10" s="451" t="s">
        <v>36</v>
      </c>
      <c r="AB10" s="451" t="s">
        <v>37</v>
      </c>
      <c r="AC10" s="451" t="s">
        <v>38</v>
      </c>
    </row>
    <row r="11" spans="1:29" ht="45" customHeight="1">
      <c r="A11" s="661" t="s">
        <v>501</v>
      </c>
      <c r="B11" s="661" t="s">
        <v>502</v>
      </c>
      <c r="C11" s="424" t="s">
        <v>503</v>
      </c>
      <c r="D11" s="430" t="s">
        <v>504</v>
      </c>
      <c r="E11" s="430" t="s">
        <v>335</v>
      </c>
      <c r="F11" s="430">
        <v>2</v>
      </c>
      <c r="G11" s="480">
        <v>1358</v>
      </c>
      <c r="H11" s="493" t="s">
        <v>506</v>
      </c>
      <c r="I11" s="488"/>
      <c r="J11" s="430"/>
      <c r="K11" s="427"/>
      <c r="L11" s="430"/>
      <c r="M11" s="430"/>
      <c r="N11" s="430"/>
      <c r="O11" s="427"/>
      <c r="P11" s="430"/>
      <c r="Q11" s="427"/>
      <c r="R11" s="427"/>
      <c r="S11" s="430"/>
      <c r="T11" s="430"/>
      <c r="U11" s="427"/>
      <c r="V11" s="427">
        <f>SUM(K11:U11)</f>
        <v>0</v>
      </c>
      <c r="W11" s="163"/>
      <c r="X11" s="431"/>
      <c r="Y11" s="431"/>
      <c r="Z11" s="424" t="s">
        <v>504</v>
      </c>
      <c r="AA11" s="431" t="s">
        <v>329</v>
      </c>
      <c r="AB11" s="457" t="s">
        <v>857</v>
      </c>
      <c r="AC11" s="163"/>
    </row>
    <row r="12" spans="1:29" ht="28.5">
      <c r="A12" s="661"/>
      <c r="B12" s="661"/>
      <c r="C12" s="630" t="s">
        <v>507</v>
      </c>
      <c r="D12" s="661" t="s">
        <v>508</v>
      </c>
      <c r="E12" s="740" t="s">
        <v>505</v>
      </c>
      <c r="F12" s="740" t="s">
        <v>509</v>
      </c>
      <c r="G12" s="740">
        <v>79</v>
      </c>
      <c r="H12" s="493" t="s">
        <v>510</v>
      </c>
      <c r="I12" s="488"/>
      <c r="J12" s="430"/>
      <c r="K12" s="427"/>
      <c r="L12" s="430"/>
      <c r="M12" s="430"/>
      <c r="N12" s="430"/>
      <c r="O12" s="427">
        <v>430000000</v>
      </c>
      <c r="P12" s="430"/>
      <c r="Q12" s="427"/>
      <c r="R12" s="427"/>
      <c r="S12" s="430"/>
      <c r="T12" s="430"/>
      <c r="U12" s="427"/>
      <c r="V12" s="427">
        <f t="shared" ref="V12:V18" si="0">SUM(K12:U12)</f>
        <v>430000000</v>
      </c>
      <c r="W12" s="163"/>
      <c r="X12" s="428">
        <v>44562</v>
      </c>
      <c r="Y12" s="428">
        <v>44652</v>
      </c>
      <c r="Z12" s="630" t="s">
        <v>508</v>
      </c>
      <c r="AA12" s="431" t="s">
        <v>329</v>
      </c>
      <c r="AB12" s="457" t="s">
        <v>857</v>
      </c>
      <c r="AC12" s="163"/>
    </row>
    <row r="13" spans="1:29" ht="28.5">
      <c r="A13" s="661"/>
      <c r="B13" s="661"/>
      <c r="C13" s="631"/>
      <c r="D13" s="661"/>
      <c r="E13" s="740"/>
      <c r="F13" s="740"/>
      <c r="G13" s="740"/>
      <c r="H13" s="630" t="s">
        <v>511</v>
      </c>
      <c r="I13" s="488"/>
      <c r="J13" s="430"/>
      <c r="K13" s="427">
        <v>26900000</v>
      </c>
      <c r="L13" s="430"/>
      <c r="M13" s="430"/>
      <c r="N13" s="430"/>
      <c r="O13" s="427">
        <f>30000000+120000000+450000000+140000000</f>
        <v>740000000</v>
      </c>
      <c r="P13" s="391"/>
      <c r="Q13" s="427"/>
      <c r="R13" s="427"/>
      <c r="S13" s="430"/>
      <c r="T13" s="430"/>
      <c r="U13" s="427">
        <v>7242574.2800000003</v>
      </c>
      <c r="V13" s="427">
        <f t="shared" si="0"/>
        <v>774142574.27999997</v>
      </c>
      <c r="W13" s="163"/>
      <c r="X13" s="428">
        <v>44562</v>
      </c>
      <c r="Y13" s="428">
        <v>44652</v>
      </c>
      <c r="Z13" s="631"/>
      <c r="AA13" s="431" t="s">
        <v>329</v>
      </c>
      <c r="AB13" s="457" t="s">
        <v>857</v>
      </c>
      <c r="AC13" s="163"/>
    </row>
    <row r="14" spans="1:29" ht="42.75">
      <c r="A14" s="661"/>
      <c r="B14" s="661"/>
      <c r="C14" s="424" t="s">
        <v>512</v>
      </c>
      <c r="D14" s="424" t="s">
        <v>513</v>
      </c>
      <c r="E14" s="430" t="s">
        <v>505</v>
      </c>
      <c r="F14" s="430">
        <v>4</v>
      </c>
      <c r="G14" s="430">
        <v>1</v>
      </c>
      <c r="H14" s="631"/>
      <c r="I14" s="488"/>
      <c r="J14" s="430"/>
      <c r="K14" s="427"/>
      <c r="L14" s="430"/>
      <c r="M14" s="430"/>
      <c r="N14" s="430"/>
      <c r="O14" s="427"/>
      <c r="P14" s="391"/>
      <c r="Q14" s="427"/>
      <c r="R14" s="427"/>
      <c r="S14" s="430"/>
      <c r="T14" s="430"/>
      <c r="U14" s="427">
        <f>20700+517500+3105000+18630000</f>
        <v>22273200</v>
      </c>
      <c r="V14" s="427">
        <f t="shared" si="0"/>
        <v>22273200</v>
      </c>
      <c r="W14" s="163"/>
      <c r="X14" s="428">
        <v>44562</v>
      </c>
      <c r="Y14" s="428">
        <v>44652</v>
      </c>
      <c r="Z14" s="424" t="s">
        <v>513</v>
      </c>
      <c r="AA14" s="431" t="s">
        <v>329</v>
      </c>
      <c r="AB14" s="457" t="s">
        <v>857</v>
      </c>
      <c r="AC14" s="163"/>
    </row>
    <row r="15" spans="1:29" ht="42.75">
      <c r="A15" s="661"/>
      <c r="B15" s="661"/>
      <c r="C15" s="630" t="s">
        <v>514</v>
      </c>
      <c r="D15" s="630" t="s">
        <v>515</v>
      </c>
      <c r="E15" s="598" t="s">
        <v>40</v>
      </c>
      <c r="F15" s="598">
        <v>100</v>
      </c>
      <c r="G15" s="430">
        <v>25</v>
      </c>
      <c r="H15" s="494" t="s">
        <v>897</v>
      </c>
      <c r="I15" s="488"/>
      <c r="J15" s="430"/>
      <c r="K15" s="427"/>
      <c r="L15" s="430"/>
      <c r="M15" s="430"/>
      <c r="N15" s="430"/>
      <c r="O15" s="427">
        <v>109704537.05</v>
      </c>
      <c r="P15" s="430"/>
      <c r="Q15" s="427"/>
      <c r="R15" s="427"/>
      <c r="S15" s="430"/>
      <c r="T15" s="430"/>
      <c r="U15" s="427"/>
      <c r="V15" s="427">
        <f t="shared" si="0"/>
        <v>109704537.05</v>
      </c>
      <c r="W15" s="163"/>
      <c r="X15" s="428">
        <v>44594</v>
      </c>
      <c r="Y15" s="428">
        <v>44713</v>
      </c>
      <c r="Z15" s="630" t="s">
        <v>515</v>
      </c>
      <c r="AA15" s="431" t="s">
        <v>329</v>
      </c>
      <c r="AB15" s="457" t="s">
        <v>857</v>
      </c>
      <c r="AC15" s="163"/>
    </row>
    <row r="16" spans="1:29" ht="28.5">
      <c r="A16" s="661"/>
      <c r="B16" s="661"/>
      <c r="C16" s="791"/>
      <c r="D16" s="631"/>
      <c r="E16" s="600"/>
      <c r="F16" s="600"/>
      <c r="G16" s="430">
        <v>3</v>
      </c>
      <c r="H16" s="617" t="s">
        <v>898</v>
      </c>
      <c r="I16" s="488"/>
      <c r="J16" s="430"/>
      <c r="K16" s="427"/>
      <c r="L16" s="430"/>
      <c r="M16" s="430"/>
      <c r="N16" s="430"/>
      <c r="O16" s="427"/>
      <c r="P16" s="430"/>
      <c r="Q16" s="427"/>
      <c r="R16" s="427">
        <v>789739630.87</v>
      </c>
      <c r="S16" s="430"/>
      <c r="T16" s="430"/>
      <c r="U16" s="427"/>
      <c r="V16" s="427">
        <f t="shared" si="0"/>
        <v>789739630.87</v>
      </c>
      <c r="W16" s="163"/>
      <c r="X16" s="428">
        <v>44562</v>
      </c>
      <c r="Y16" s="428">
        <v>44682</v>
      </c>
      <c r="Z16" s="631"/>
      <c r="AA16" s="431" t="s">
        <v>329</v>
      </c>
      <c r="AB16" s="457" t="s">
        <v>857</v>
      </c>
      <c r="AC16" s="163"/>
    </row>
    <row r="17" spans="1:29" ht="28.5">
      <c r="A17" s="661"/>
      <c r="B17" s="661"/>
      <c r="C17" s="631"/>
      <c r="D17" s="418" t="s">
        <v>899</v>
      </c>
      <c r="E17" s="430" t="s">
        <v>505</v>
      </c>
      <c r="F17" s="430">
        <v>1</v>
      </c>
      <c r="G17" s="430">
        <v>0.5</v>
      </c>
      <c r="H17" s="618"/>
      <c r="I17" s="488"/>
      <c r="J17" s="430"/>
      <c r="K17" s="427"/>
      <c r="L17" s="430"/>
      <c r="M17" s="430"/>
      <c r="N17" s="430"/>
      <c r="O17" s="427"/>
      <c r="P17" s="430"/>
      <c r="Q17" s="427"/>
      <c r="R17" s="93">
        <f>1807909494.73-259764913.6</f>
        <v>1548144581.1300001</v>
      </c>
      <c r="S17" s="495"/>
      <c r="T17" s="430"/>
      <c r="U17" s="427"/>
      <c r="V17" s="427">
        <f t="shared" si="0"/>
        <v>1548144581.1300001</v>
      </c>
      <c r="W17" s="163"/>
      <c r="X17" s="428">
        <v>44562</v>
      </c>
      <c r="Y17" s="428">
        <v>44682</v>
      </c>
      <c r="Z17" s="418" t="s">
        <v>899</v>
      </c>
      <c r="AA17" s="431" t="s">
        <v>329</v>
      </c>
      <c r="AB17" s="457" t="s">
        <v>857</v>
      </c>
      <c r="AC17" s="163"/>
    </row>
    <row r="18" spans="1:29" ht="28.5">
      <c r="A18" s="661"/>
      <c r="B18" s="661"/>
      <c r="C18" s="424" t="s">
        <v>516</v>
      </c>
      <c r="D18" s="424" t="s">
        <v>517</v>
      </c>
      <c r="E18" s="431" t="s">
        <v>505</v>
      </c>
      <c r="F18" s="431">
        <v>15</v>
      </c>
      <c r="G18" s="406">
        <v>5</v>
      </c>
      <c r="H18" s="493" t="s">
        <v>900</v>
      </c>
      <c r="I18" s="163"/>
      <c r="J18" s="163"/>
      <c r="K18" s="93"/>
      <c r="L18" s="163"/>
      <c r="M18" s="163"/>
      <c r="N18" s="163"/>
      <c r="O18" s="42">
        <v>25500000</v>
      </c>
      <c r="P18" s="163"/>
      <c r="Q18" s="93"/>
      <c r="R18" s="93"/>
      <c r="S18" s="163"/>
      <c r="T18" s="163"/>
      <c r="U18" s="93"/>
      <c r="V18" s="427">
        <f t="shared" si="0"/>
        <v>25500000</v>
      </c>
      <c r="W18" s="163"/>
      <c r="X18" s="428">
        <v>44594</v>
      </c>
      <c r="Y18" s="428">
        <v>44713</v>
      </c>
      <c r="Z18" s="424" t="s">
        <v>517</v>
      </c>
      <c r="AA18" s="431" t="s">
        <v>329</v>
      </c>
      <c r="AB18" s="457" t="s">
        <v>857</v>
      </c>
      <c r="AC18" s="163"/>
    </row>
    <row r="19" spans="1:29">
      <c r="J19" s="43">
        <f t="shared" ref="J19:N19" si="1">SUM(J11:J18)</f>
        <v>0</v>
      </c>
      <c r="K19" s="496">
        <f t="shared" si="1"/>
        <v>26900000</v>
      </c>
      <c r="L19" s="496">
        <f t="shared" si="1"/>
        <v>0</v>
      </c>
      <c r="M19" s="496">
        <f t="shared" si="1"/>
        <v>0</v>
      </c>
      <c r="N19" s="496">
        <f t="shared" si="1"/>
        <v>0</v>
      </c>
      <c r="O19" s="496">
        <f>SUM(O11:O18)</f>
        <v>1305204537.05</v>
      </c>
      <c r="P19" s="496">
        <f t="shared" ref="P19:U19" si="2">SUM(P11:P18)</f>
        <v>0</v>
      </c>
      <c r="Q19" s="496">
        <f t="shared" si="2"/>
        <v>0</v>
      </c>
      <c r="R19" s="496">
        <f t="shared" si="2"/>
        <v>2337884212</v>
      </c>
      <c r="S19" s="496">
        <f t="shared" si="2"/>
        <v>0</v>
      </c>
      <c r="T19" s="496">
        <f t="shared" si="2"/>
        <v>0</v>
      </c>
      <c r="U19" s="496">
        <f t="shared" si="2"/>
        <v>29515774.280000001</v>
      </c>
      <c r="V19" s="496">
        <f>SUM(V11:V18)</f>
        <v>3699504523.3299999</v>
      </c>
      <c r="Z19" s="411"/>
    </row>
    <row r="22" spans="1:29">
      <c r="V22" s="361"/>
    </row>
  </sheetData>
  <mergeCells count="32">
    <mergeCell ref="X9:AC9"/>
    <mergeCell ref="A9:A10"/>
    <mergeCell ref="B9:B10"/>
    <mergeCell ref="C9:C10"/>
    <mergeCell ref="D9:D10"/>
    <mergeCell ref="E9:E10"/>
    <mergeCell ref="F9:F10"/>
    <mergeCell ref="A1:V1"/>
    <mergeCell ref="A2:V2"/>
    <mergeCell ref="B3:V3"/>
    <mergeCell ref="B4:V4"/>
    <mergeCell ref="A5:V5"/>
    <mergeCell ref="B6:V6"/>
    <mergeCell ref="B7:V7"/>
    <mergeCell ref="A8:V8"/>
    <mergeCell ref="H9:J9"/>
    <mergeCell ref="K9:V9"/>
    <mergeCell ref="F12:F13"/>
    <mergeCell ref="G12:G13"/>
    <mergeCell ref="Z12:Z13"/>
    <mergeCell ref="H13:H14"/>
    <mergeCell ref="C15:C17"/>
    <mergeCell ref="D15:D16"/>
    <mergeCell ref="E15:E16"/>
    <mergeCell ref="F15:F16"/>
    <mergeCell ref="Z15:Z16"/>
    <mergeCell ref="H16:H17"/>
    <mergeCell ref="A11:A18"/>
    <mergeCell ref="B11:B18"/>
    <mergeCell ref="C12:C13"/>
    <mergeCell ref="D12:D13"/>
    <mergeCell ref="E12:E1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AC13"/>
  <sheetViews>
    <sheetView topLeftCell="R1" zoomScale="23" zoomScaleNormal="23" workbookViewId="0">
      <selection activeCell="AD1" sqref="AD1:AO1048576"/>
    </sheetView>
  </sheetViews>
  <sheetFormatPr baseColWidth="10" defaultColWidth="25" defaultRowHeight="15"/>
  <cols>
    <col min="1" max="1" width="20.85546875" style="25" customWidth="1"/>
    <col min="2" max="2" width="8.7109375" style="25" bestFit="1" customWidth="1"/>
    <col min="3" max="3" width="22.140625" style="25" customWidth="1"/>
    <col min="4" max="4" width="18.28515625" style="25" customWidth="1"/>
    <col min="5" max="5" width="24.42578125" style="410" customWidth="1"/>
    <col min="6" max="6" width="16.140625" style="410" customWidth="1"/>
    <col min="7" max="7" width="8.5703125" customWidth="1"/>
    <col min="8" max="8" width="25.7109375" customWidth="1"/>
    <col min="9" max="9" width="26.5703125" bestFit="1" customWidth="1"/>
    <col min="10" max="10" width="20.42578125" customWidth="1"/>
    <col min="11" max="11" width="20.5703125" customWidth="1"/>
    <col min="12" max="12" width="24.7109375" bestFit="1" customWidth="1"/>
    <col min="13" max="13" width="16.140625" style="38" bestFit="1" customWidth="1"/>
    <col min="14" max="14" width="12.140625" bestFit="1" customWidth="1"/>
    <col min="15" max="15" width="24.42578125" bestFit="1" customWidth="1"/>
    <col min="16" max="16" width="19.85546875" bestFit="1" customWidth="1"/>
    <col min="17" max="17" width="21" bestFit="1" customWidth="1"/>
    <col min="18" max="18" width="16" bestFit="1" customWidth="1"/>
    <col min="19" max="19" width="8.7109375" bestFit="1" customWidth="1"/>
    <col min="20" max="20" width="7" style="39" bestFit="1" customWidth="1"/>
    <col min="21" max="21" width="9.140625" bestFit="1" customWidth="1"/>
    <col min="22" max="22" width="19.42578125" bestFit="1" customWidth="1"/>
    <col min="23" max="29" width="21.85546875" customWidth="1"/>
    <col min="30" max="16384" width="25" style="25"/>
  </cols>
  <sheetData>
    <row r="1" spans="1:29" ht="25.5">
      <c r="A1" s="785" t="s">
        <v>850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</row>
    <row r="2" spans="1:29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</row>
    <row r="3" spans="1:29" ht="15.75">
      <c r="A3" s="15" t="s">
        <v>0</v>
      </c>
      <c r="B3" s="594" t="s">
        <v>183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</row>
    <row r="4" spans="1:29" ht="15.75">
      <c r="A4" s="15" t="s">
        <v>2</v>
      </c>
      <c r="B4" s="594" t="s">
        <v>184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</row>
    <row r="5" spans="1:29">
      <c r="A5" s="623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</row>
    <row r="6" spans="1:29">
      <c r="A6" s="437" t="s">
        <v>4</v>
      </c>
      <c r="B6" s="796" t="s">
        <v>185</v>
      </c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</row>
    <row r="7" spans="1:29">
      <c r="A7" s="19" t="s">
        <v>6</v>
      </c>
      <c r="B7" s="601" t="s">
        <v>186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</row>
    <row r="9" spans="1:29" s="498" customFormat="1" ht="15" customHeight="1">
      <c r="A9" s="803" t="s">
        <v>10</v>
      </c>
      <c r="B9" s="805" t="s">
        <v>11</v>
      </c>
      <c r="C9" s="803" t="s">
        <v>518</v>
      </c>
      <c r="D9" s="805" t="s">
        <v>519</v>
      </c>
      <c r="E9" s="803" t="s">
        <v>14</v>
      </c>
      <c r="F9" s="805" t="s">
        <v>15</v>
      </c>
      <c r="G9" s="497" t="s">
        <v>369</v>
      </c>
      <c r="H9" s="807" t="s">
        <v>17</v>
      </c>
      <c r="I9" s="808"/>
      <c r="J9" s="809"/>
      <c r="K9" s="807" t="s">
        <v>322</v>
      </c>
      <c r="L9" s="808"/>
      <c r="M9" s="808"/>
      <c r="N9" s="808"/>
      <c r="O9" s="808"/>
      <c r="P9" s="808"/>
      <c r="Q9" s="808"/>
      <c r="R9" s="808"/>
      <c r="S9" s="808"/>
      <c r="T9" s="808"/>
      <c r="U9" s="808"/>
      <c r="V9" s="809"/>
      <c r="W9" s="447"/>
      <c r="X9" s="794" t="s">
        <v>18</v>
      </c>
      <c r="Y9" s="794"/>
      <c r="Z9" s="794"/>
      <c r="AA9" s="794"/>
      <c r="AB9" s="794"/>
      <c r="AC9" s="794"/>
    </row>
    <row r="10" spans="1:29" s="45" customFormat="1" ht="75">
      <c r="A10" s="804"/>
      <c r="B10" s="806"/>
      <c r="C10" s="804"/>
      <c r="D10" s="806"/>
      <c r="E10" s="804"/>
      <c r="F10" s="806"/>
      <c r="G10" s="497">
        <v>2022</v>
      </c>
      <c r="H10" s="497" t="s">
        <v>19</v>
      </c>
      <c r="I10" s="497" t="s">
        <v>20</v>
      </c>
      <c r="J10" s="499" t="s">
        <v>631</v>
      </c>
      <c r="K10" s="500" t="s">
        <v>21</v>
      </c>
      <c r="L10" s="499" t="s">
        <v>22</v>
      </c>
      <c r="M10" s="499" t="s">
        <v>23</v>
      </c>
      <c r="N10" s="501" t="s">
        <v>24</v>
      </c>
      <c r="O10" s="501" t="s">
        <v>25</v>
      </c>
      <c r="P10" s="501" t="s">
        <v>26</v>
      </c>
      <c r="Q10" s="501" t="s">
        <v>27</v>
      </c>
      <c r="R10" s="500" t="s">
        <v>28</v>
      </c>
      <c r="S10" s="501" t="s">
        <v>29</v>
      </c>
      <c r="T10" s="501" t="s">
        <v>30</v>
      </c>
      <c r="U10" s="500" t="s">
        <v>31</v>
      </c>
      <c r="V10" s="501" t="s">
        <v>527</v>
      </c>
      <c r="W10" s="425" t="s">
        <v>323</v>
      </c>
      <c r="X10" s="451" t="s">
        <v>33</v>
      </c>
      <c r="Y10" s="451" t="s">
        <v>34</v>
      </c>
      <c r="Z10" s="451" t="s">
        <v>35</v>
      </c>
      <c r="AA10" s="451" t="s">
        <v>36</v>
      </c>
      <c r="AB10" s="451" t="s">
        <v>37</v>
      </c>
      <c r="AC10" s="451" t="s">
        <v>38</v>
      </c>
    </row>
    <row r="11" spans="1:29" ht="71.25">
      <c r="A11" s="810" t="s">
        <v>520</v>
      </c>
      <c r="B11" s="810" t="s">
        <v>521</v>
      </c>
      <c r="C11" s="502" t="s">
        <v>522</v>
      </c>
      <c r="D11" s="502" t="s">
        <v>523</v>
      </c>
      <c r="E11" s="424" t="s">
        <v>40</v>
      </c>
      <c r="F11" s="424">
        <v>305</v>
      </c>
      <c r="G11" s="430">
        <v>50</v>
      </c>
      <c r="H11" s="424" t="s">
        <v>524</v>
      </c>
      <c r="I11" s="430"/>
      <c r="J11" s="430"/>
      <c r="K11" s="427"/>
      <c r="L11" s="430"/>
      <c r="M11" s="430"/>
      <c r="N11" s="430"/>
      <c r="O11" s="459">
        <v>264800000</v>
      </c>
      <c r="P11" s="430"/>
      <c r="Q11" s="430"/>
      <c r="R11" s="427"/>
      <c r="S11" s="430"/>
      <c r="T11" s="430"/>
      <c r="U11" s="427"/>
      <c r="V11" s="503">
        <f>SUM(K11:U11)</f>
        <v>264800000</v>
      </c>
      <c r="W11" s="431"/>
      <c r="X11" s="428">
        <v>44594</v>
      </c>
      <c r="Y11" s="431" t="s">
        <v>855</v>
      </c>
      <c r="Z11" s="502" t="s">
        <v>523</v>
      </c>
      <c r="AA11" s="431" t="s">
        <v>329</v>
      </c>
      <c r="AB11" s="457" t="s">
        <v>857</v>
      </c>
      <c r="AC11" s="431"/>
    </row>
    <row r="12" spans="1:29" ht="99.75">
      <c r="A12" s="811"/>
      <c r="B12" s="811"/>
      <c r="C12" s="502" t="s">
        <v>525</v>
      </c>
      <c r="D12" s="502" t="s">
        <v>526</v>
      </c>
      <c r="E12" s="426" t="s">
        <v>40</v>
      </c>
      <c r="F12" s="426">
        <v>100</v>
      </c>
      <c r="G12" s="406">
        <v>50</v>
      </c>
      <c r="H12" s="424" t="s">
        <v>901</v>
      </c>
      <c r="I12" s="163"/>
      <c r="J12" s="163"/>
      <c r="K12" s="163"/>
      <c r="L12" s="163"/>
      <c r="M12" s="41"/>
      <c r="N12" s="163"/>
      <c r="O12" s="459">
        <f>3200000*11</f>
        <v>35200000</v>
      </c>
      <c r="P12" s="163"/>
      <c r="Q12" s="163"/>
      <c r="R12" s="163"/>
      <c r="S12" s="163"/>
      <c r="T12" s="40"/>
      <c r="U12" s="163"/>
      <c r="V12" s="503">
        <f>SUM(K12:U12)</f>
        <v>35200000</v>
      </c>
      <c r="W12" s="163"/>
      <c r="X12" s="428" t="s">
        <v>902</v>
      </c>
      <c r="Y12" s="431" t="s">
        <v>855</v>
      </c>
      <c r="Z12" s="502" t="s">
        <v>526</v>
      </c>
      <c r="AA12" s="431" t="s">
        <v>329</v>
      </c>
      <c r="AB12" s="457" t="s">
        <v>857</v>
      </c>
      <c r="AC12" s="163"/>
    </row>
    <row r="13" spans="1:29">
      <c r="V13" s="14">
        <f>SUM(V11:V12)</f>
        <v>300000000</v>
      </c>
    </row>
  </sheetData>
  <mergeCells count="18">
    <mergeCell ref="A11:A12"/>
    <mergeCell ref="B11:B12"/>
    <mergeCell ref="A1:V1"/>
    <mergeCell ref="A2:V2"/>
    <mergeCell ref="B3:V3"/>
    <mergeCell ref="B4:V4"/>
    <mergeCell ref="A5:V5"/>
    <mergeCell ref="B6:V6"/>
    <mergeCell ref="F9:F10"/>
    <mergeCell ref="B7:V7"/>
    <mergeCell ref="H9:J9"/>
    <mergeCell ref="K9:V9"/>
    <mergeCell ref="X9:AC9"/>
    <mergeCell ref="A9:A10"/>
    <mergeCell ref="B9:B10"/>
    <mergeCell ref="C9:C10"/>
    <mergeCell ref="D9:D10"/>
    <mergeCell ref="E9:E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AD31"/>
  <sheetViews>
    <sheetView topLeftCell="AA10" zoomScale="57" zoomScaleNormal="57" workbookViewId="0">
      <selection activeCell="AC14" sqref="AC14"/>
    </sheetView>
  </sheetViews>
  <sheetFormatPr baseColWidth="10" defaultRowHeight="33" customHeight="1"/>
  <cols>
    <col min="1" max="2" width="23" style="481" customWidth="1"/>
    <col min="3" max="3" width="36.42578125" style="533" customWidth="1"/>
    <col min="4" max="4" width="30.28515625" style="505" customWidth="1"/>
    <col min="5" max="5" width="14.28515625" style="505" customWidth="1"/>
    <col min="6" max="6" width="20.5703125" style="533" bestFit="1" customWidth="1"/>
    <col min="7" max="7" width="8.28515625" style="481" bestFit="1" customWidth="1"/>
    <col min="8" max="8" width="50.5703125" style="481" customWidth="1"/>
    <col min="9" max="9" width="22.28515625" style="505" customWidth="1"/>
    <col min="10" max="10" width="20" style="481" customWidth="1"/>
    <col min="11" max="11" width="14.140625" style="481" customWidth="1"/>
    <col min="12" max="12" width="19" style="481" customWidth="1"/>
    <col min="13" max="14" width="10" style="481" customWidth="1"/>
    <col min="15" max="16" width="19.140625" style="544" customWidth="1"/>
    <col min="17" max="17" width="16" style="481" customWidth="1"/>
    <col min="18" max="18" width="15.85546875" style="481" customWidth="1"/>
    <col min="19" max="19" width="19.7109375" style="481" customWidth="1"/>
    <col min="20" max="20" width="19" style="481" customWidth="1"/>
    <col min="21" max="21" width="16.7109375" style="481" customWidth="1"/>
    <col min="22" max="22" width="16.5703125" style="481" customWidth="1"/>
    <col min="23" max="23" width="23.85546875" style="545" bestFit="1" customWidth="1"/>
    <col min="24" max="24" width="29.140625" style="545" customWidth="1"/>
    <col min="25" max="30" width="23.85546875" style="545" customWidth="1"/>
    <col min="31" max="16384" width="11.42578125" style="481"/>
  </cols>
  <sheetData>
    <row r="1" spans="1:30" ht="33" customHeight="1">
      <c r="A1" s="828" t="s">
        <v>850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828"/>
      <c r="X1" s="504"/>
      <c r="Y1" s="504"/>
      <c r="Z1" s="504"/>
      <c r="AA1" s="504"/>
      <c r="AB1" s="504"/>
      <c r="AC1" s="504"/>
      <c r="AD1" s="504"/>
    </row>
    <row r="2" spans="1:30" ht="33" customHeight="1">
      <c r="A2" s="829"/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505"/>
      <c r="Y2" s="505"/>
      <c r="Z2" s="505"/>
      <c r="AA2" s="505"/>
      <c r="AB2" s="505"/>
      <c r="AC2" s="505"/>
      <c r="AD2" s="505"/>
    </row>
    <row r="3" spans="1:30" s="508" customFormat="1" ht="24" customHeight="1">
      <c r="A3" s="506" t="s">
        <v>0</v>
      </c>
      <c r="B3" s="830" t="s">
        <v>75</v>
      </c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507"/>
      <c r="Y3" s="507"/>
      <c r="Z3" s="507"/>
      <c r="AA3" s="507"/>
      <c r="AB3" s="507"/>
      <c r="AC3" s="507"/>
      <c r="AD3" s="507"/>
    </row>
    <row r="4" spans="1:30" s="508" customFormat="1" ht="24" customHeight="1">
      <c r="A4" s="506" t="s">
        <v>2</v>
      </c>
      <c r="B4" s="830" t="s">
        <v>535</v>
      </c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0"/>
      <c r="X4" s="507"/>
      <c r="Y4" s="507"/>
      <c r="Z4" s="507"/>
      <c r="AA4" s="507"/>
      <c r="AB4" s="507"/>
      <c r="AC4" s="507"/>
      <c r="AD4" s="507"/>
    </row>
    <row r="5" spans="1:30" ht="9.75" customHeight="1">
      <c r="A5" s="831"/>
      <c r="B5" s="831"/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509"/>
      <c r="Y5" s="509"/>
      <c r="Z5" s="509"/>
      <c r="AA5" s="509"/>
      <c r="AB5" s="509"/>
      <c r="AC5" s="509"/>
      <c r="AD5" s="509"/>
    </row>
    <row r="6" spans="1:30" ht="33" customHeight="1">
      <c r="A6" s="510" t="s">
        <v>4</v>
      </c>
      <c r="B6" s="832" t="s">
        <v>536</v>
      </c>
      <c r="C6" s="832"/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832"/>
      <c r="O6" s="832"/>
      <c r="P6" s="832"/>
      <c r="Q6" s="832"/>
      <c r="R6" s="832"/>
      <c r="S6" s="832"/>
      <c r="T6" s="832"/>
      <c r="U6" s="832"/>
      <c r="V6" s="832"/>
      <c r="W6" s="832"/>
      <c r="X6" s="511"/>
      <c r="Y6" s="511"/>
      <c r="Z6" s="511"/>
      <c r="AA6" s="511"/>
      <c r="AB6" s="511"/>
      <c r="AC6" s="511"/>
      <c r="AD6" s="511"/>
    </row>
    <row r="7" spans="1:30" ht="33" customHeight="1">
      <c r="A7" s="510" t="s">
        <v>6</v>
      </c>
      <c r="B7" s="832" t="s">
        <v>537</v>
      </c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832"/>
      <c r="S7" s="832"/>
      <c r="T7" s="832"/>
      <c r="U7" s="832"/>
      <c r="V7" s="832"/>
      <c r="W7" s="832"/>
      <c r="X7" s="511"/>
      <c r="Y7" s="511"/>
      <c r="Z7" s="511"/>
      <c r="AA7" s="511"/>
      <c r="AB7" s="511"/>
      <c r="AC7" s="511"/>
      <c r="AD7" s="511"/>
    </row>
    <row r="8" spans="1:30" ht="45.75" customHeight="1">
      <c r="A8" s="510" t="s">
        <v>8</v>
      </c>
      <c r="B8" s="832" t="s">
        <v>538</v>
      </c>
      <c r="C8" s="832"/>
      <c r="D8" s="832"/>
      <c r="E8" s="832"/>
      <c r="F8" s="832"/>
      <c r="G8" s="832"/>
      <c r="H8" s="832"/>
      <c r="I8" s="832"/>
      <c r="J8" s="832"/>
      <c r="K8" s="832"/>
      <c r="L8" s="832"/>
      <c r="M8" s="832"/>
      <c r="N8" s="832"/>
      <c r="O8" s="832"/>
      <c r="P8" s="832"/>
      <c r="Q8" s="832"/>
      <c r="R8" s="832"/>
      <c r="S8" s="832"/>
      <c r="T8" s="832"/>
      <c r="U8" s="832"/>
      <c r="V8" s="832"/>
      <c r="W8" s="832"/>
      <c r="X8" s="511"/>
      <c r="Y8" s="511"/>
      <c r="Z8" s="511"/>
      <c r="AA8" s="511"/>
      <c r="AB8" s="511"/>
      <c r="AC8" s="511"/>
      <c r="AD8" s="511"/>
    </row>
    <row r="9" spans="1:30" ht="7.5" customHeight="1">
      <c r="A9" s="833"/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512"/>
      <c r="Y9" s="512"/>
      <c r="Z9" s="512"/>
      <c r="AA9" s="512"/>
      <c r="AB9" s="512"/>
      <c r="AC9" s="512"/>
      <c r="AD9" s="512"/>
    </row>
    <row r="10" spans="1:30" s="447" customFormat="1" ht="33" customHeight="1">
      <c r="A10" s="834" t="s">
        <v>10</v>
      </c>
      <c r="B10" s="834" t="s">
        <v>11</v>
      </c>
      <c r="C10" s="835" t="s">
        <v>12</v>
      </c>
      <c r="D10" s="835" t="s">
        <v>13</v>
      </c>
      <c r="E10" s="835" t="s">
        <v>14</v>
      </c>
      <c r="F10" s="835" t="s">
        <v>15</v>
      </c>
      <c r="G10" s="513"/>
      <c r="H10" s="834" t="s">
        <v>19</v>
      </c>
      <c r="I10" s="834"/>
      <c r="J10" s="834"/>
      <c r="K10" s="834" t="s">
        <v>322</v>
      </c>
      <c r="L10" s="834"/>
      <c r="M10" s="834"/>
      <c r="N10" s="834"/>
      <c r="O10" s="834"/>
      <c r="P10" s="834"/>
      <c r="Q10" s="834"/>
      <c r="R10" s="834"/>
      <c r="S10" s="834"/>
      <c r="T10" s="834"/>
      <c r="U10" s="834"/>
      <c r="V10" s="834"/>
      <c r="W10" s="834"/>
      <c r="X10" s="514"/>
      <c r="Y10" s="794" t="s">
        <v>18</v>
      </c>
      <c r="Z10" s="794"/>
      <c r="AA10" s="794"/>
      <c r="AB10" s="794"/>
      <c r="AC10" s="794"/>
      <c r="AD10" s="794"/>
    </row>
    <row r="11" spans="1:30" s="520" customFormat="1" ht="75">
      <c r="A11" s="834"/>
      <c r="B11" s="834"/>
      <c r="C11" s="835"/>
      <c r="D11" s="835"/>
      <c r="E11" s="835"/>
      <c r="F11" s="835"/>
      <c r="G11" s="446">
        <v>2022</v>
      </c>
      <c r="H11" s="513" t="s">
        <v>19</v>
      </c>
      <c r="I11" s="515" t="s">
        <v>20</v>
      </c>
      <c r="J11" s="515" t="s">
        <v>631</v>
      </c>
      <c r="K11" s="515" t="s">
        <v>21</v>
      </c>
      <c r="L11" s="515" t="s">
        <v>22</v>
      </c>
      <c r="M11" s="515" t="s">
        <v>23</v>
      </c>
      <c r="N11" s="516" t="s">
        <v>24</v>
      </c>
      <c r="O11" s="517" t="s">
        <v>903</v>
      </c>
      <c r="P11" s="517" t="s">
        <v>904</v>
      </c>
      <c r="Q11" s="516" t="s">
        <v>26</v>
      </c>
      <c r="R11" s="516" t="s">
        <v>27</v>
      </c>
      <c r="S11" s="516" t="s">
        <v>28</v>
      </c>
      <c r="T11" s="516" t="s">
        <v>29</v>
      </c>
      <c r="U11" s="516" t="s">
        <v>30</v>
      </c>
      <c r="V11" s="516" t="s">
        <v>31</v>
      </c>
      <c r="W11" s="517" t="s">
        <v>527</v>
      </c>
      <c r="X11" s="518" t="s">
        <v>323</v>
      </c>
      <c r="Y11" s="451" t="s">
        <v>33</v>
      </c>
      <c r="Z11" s="451" t="s">
        <v>34</v>
      </c>
      <c r="AA11" s="451" t="s">
        <v>35</v>
      </c>
      <c r="AB11" s="451" t="s">
        <v>36</v>
      </c>
      <c r="AC11" s="519" t="s">
        <v>37</v>
      </c>
      <c r="AD11" s="519" t="s">
        <v>38</v>
      </c>
    </row>
    <row r="12" spans="1:30" s="525" customFormat="1" ht="51" customHeight="1">
      <c r="A12" s="814" t="s">
        <v>539</v>
      </c>
      <c r="B12" s="814" t="s">
        <v>540</v>
      </c>
      <c r="C12" s="521" t="s">
        <v>541</v>
      </c>
      <c r="D12" s="522" t="s">
        <v>542</v>
      </c>
      <c r="E12" s="480" t="s">
        <v>40</v>
      </c>
      <c r="F12" s="523">
        <v>50</v>
      </c>
      <c r="G12" s="524">
        <v>20</v>
      </c>
      <c r="H12" s="523" t="s">
        <v>905</v>
      </c>
      <c r="I12" s="523"/>
      <c r="J12" s="523"/>
      <c r="K12" s="523"/>
      <c r="L12" s="523"/>
      <c r="M12" s="523"/>
      <c r="N12" s="523"/>
      <c r="O12" s="457">
        <v>10000000</v>
      </c>
      <c r="P12" s="523"/>
      <c r="Q12" s="523"/>
      <c r="R12" s="523"/>
      <c r="S12" s="523"/>
      <c r="T12" s="523"/>
      <c r="U12" s="523"/>
      <c r="V12" s="523"/>
      <c r="W12" s="459">
        <f t="shared" ref="W12:W15" si="0">SUM(M12:V12)</f>
        <v>10000000</v>
      </c>
      <c r="X12" s="459" t="s">
        <v>883</v>
      </c>
      <c r="Y12" s="432">
        <v>44594</v>
      </c>
      <c r="Z12" s="426" t="s">
        <v>855</v>
      </c>
      <c r="AA12" s="457" t="s">
        <v>906</v>
      </c>
      <c r="AB12" s="459" t="s">
        <v>329</v>
      </c>
      <c r="AC12" s="457" t="s">
        <v>857</v>
      </c>
      <c r="AD12" s="459"/>
    </row>
    <row r="13" spans="1:30" s="525" customFormat="1" ht="48" customHeight="1">
      <c r="A13" s="814"/>
      <c r="B13" s="814"/>
      <c r="C13" s="523" t="s">
        <v>543</v>
      </c>
      <c r="D13" s="526" t="s">
        <v>544</v>
      </c>
      <c r="E13" s="480" t="s">
        <v>40</v>
      </c>
      <c r="F13" s="523">
        <v>2</v>
      </c>
      <c r="G13" s="524">
        <v>1</v>
      </c>
      <c r="H13" s="523" t="s">
        <v>907</v>
      </c>
      <c r="I13" s="523"/>
      <c r="J13" s="523"/>
      <c r="K13" s="523"/>
      <c r="L13" s="523"/>
      <c r="M13" s="523"/>
      <c r="N13" s="523"/>
      <c r="O13" s="457">
        <v>60000000</v>
      </c>
      <c r="P13" s="523"/>
      <c r="Q13" s="523"/>
      <c r="R13" s="523"/>
      <c r="S13" s="523"/>
      <c r="T13" s="523"/>
      <c r="U13" s="523">
        <v>7245000</v>
      </c>
      <c r="V13" s="523"/>
      <c r="W13" s="459">
        <f t="shared" si="0"/>
        <v>67245000</v>
      </c>
      <c r="X13" s="459" t="s">
        <v>908</v>
      </c>
      <c r="Y13" s="432">
        <v>44594</v>
      </c>
      <c r="Z13" s="426" t="s">
        <v>855</v>
      </c>
      <c r="AA13" s="457" t="s">
        <v>909</v>
      </c>
      <c r="AB13" s="459" t="s">
        <v>329</v>
      </c>
      <c r="AC13" s="457" t="s">
        <v>857</v>
      </c>
      <c r="AD13" s="459"/>
    </row>
    <row r="14" spans="1:30" s="525" customFormat="1" ht="42.75">
      <c r="A14" s="814"/>
      <c r="B14" s="814"/>
      <c r="C14" s="527" t="s">
        <v>545</v>
      </c>
      <c r="D14" s="523" t="s">
        <v>546</v>
      </c>
      <c r="E14" s="528"/>
      <c r="F14" s="523">
        <v>2</v>
      </c>
      <c r="G14" s="524">
        <v>1</v>
      </c>
      <c r="H14" s="821" t="s">
        <v>910</v>
      </c>
      <c r="I14" s="821"/>
      <c r="J14" s="821"/>
      <c r="K14" s="821"/>
      <c r="L14" s="821"/>
      <c r="M14" s="821"/>
      <c r="N14" s="821"/>
      <c r="O14" s="826"/>
      <c r="P14" s="821"/>
      <c r="Q14" s="821"/>
      <c r="R14" s="821"/>
      <c r="S14" s="523">
        <v>2000000000000</v>
      </c>
      <c r="T14" s="821"/>
      <c r="U14" s="821"/>
      <c r="V14" s="821"/>
      <c r="W14" s="459">
        <f t="shared" si="0"/>
        <v>2000000000000</v>
      </c>
      <c r="X14" s="823" t="s">
        <v>908</v>
      </c>
      <c r="Y14" s="432">
        <v>44594</v>
      </c>
      <c r="Z14" s="426" t="s">
        <v>855</v>
      </c>
      <c r="AA14" s="812" t="s">
        <v>911</v>
      </c>
      <c r="AB14" s="459" t="s">
        <v>329</v>
      </c>
      <c r="AC14" s="457" t="s">
        <v>857</v>
      </c>
      <c r="AD14" s="459"/>
    </row>
    <row r="15" spans="1:30" s="529" customFormat="1" ht="33" customHeight="1">
      <c r="A15" s="814"/>
      <c r="B15" s="814"/>
      <c r="C15" s="815" t="s">
        <v>547</v>
      </c>
      <c r="D15" s="523" t="s">
        <v>546</v>
      </c>
      <c r="E15" s="480" t="s">
        <v>40</v>
      </c>
      <c r="F15" s="523">
        <v>3</v>
      </c>
      <c r="G15" s="524">
        <v>1</v>
      </c>
      <c r="H15" s="822"/>
      <c r="I15" s="822"/>
      <c r="J15" s="822"/>
      <c r="K15" s="822"/>
      <c r="L15" s="822"/>
      <c r="M15" s="822"/>
      <c r="N15" s="822"/>
      <c r="O15" s="827"/>
      <c r="P15" s="822"/>
      <c r="Q15" s="822"/>
      <c r="R15" s="822"/>
      <c r="S15" s="523">
        <v>2000000000000</v>
      </c>
      <c r="T15" s="822"/>
      <c r="U15" s="822"/>
      <c r="V15" s="822"/>
      <c r="W15" s="459">
        <f t="shared" si="0"/>
        <v>2000000000000</v>
      </c>
      <c r="X15" s="824"/>
      <c r="Y15" s="432">
        <v>44594</v>
      </c>
      <c r="Z15" s="426" t="s">
        <v>855</v>
      </c>
      <c r="AA15" s="813"/>
      <c r="AB15" s="459" t="s">
        <v>329</v>
      </c>
      <c r="AC15" s="457" t="s">
        <v>857</v>
      </c>
      <c r="AD15" s="459"/>
    </row>
    <row r="16" spans="1:30" s="529" customFormat="1" ht="85.5" customHeight="1">
      <c r="A16" s="814"/>
      <c r="B16" s="814"/>
      <c r="C16" s="825"/>
      <c r="D16" s="523" t="s">
        <v>548</v>
      </c>
      <c r="E16" s="480" t="s">
        <v>40</v>
      </c>
      <c r="F16" s="523">
        <v>100</v>
      </c>
      <c r="G16" s="530">
        <v>29</v>
      </c>
      <c r="H16" s="523" t="s">
        <v>912</v>
      </c>
      <c r="I16" s="480"/>
      <c r="J16" s="480"/>
      <c r="K16" s="480"/>
      <c r="L16" s="480"/>
      <c r="M16" s="480"/>
      <c r="N16" s="480"/>
      <c r="O16" s="459">
        <v>300000000</v>
      </c>
      <c r="P16" s="479"/>
      <c r="Q16" s="480"/>
      <c r="R16" s="480"/>
      <c r="S16" s="480"/>
      <c r="T16" s="480"/>
      <c r="U16" s="479"/>
      <c r="V16" s="480"/>
      <c r="W16" s="459">
        <f>SUM(M16:V16)</f>
        <v>300000000</v>
      </c>
      <c r="X16" s="459" t="s">
        <v>908</v>
      </c>
      <c r="Y16" s="432">
        <v>44594</v>
      </c>
      <c r="Z16" s="426" t="s">
        <v>855</v>
      </c>
      <c r="AA16" s="457" t="s">
        <v>913</v>
      </c>
      <c r="AB16" s="459" t="s">
        <v>329</v>
      </c>
      <c r="AC16" s="457" t="s">
        <v>857</v>
      </c>
      <c r="AD16" s="459"/>
    </row>
    <row r="17" spans="1:30" ht="82.5" customHeight="1">
      <c r="A17" s="814"/>
      <c r="B17" s="814"/>
      <c r="C17" s="816"/>
      <c r="D17" s="480" t="s">
        <v>549</v>
      </c>
      <c r="E17" s="480" t="s">
        <v>40</v>
      </c>
      <c r="F17" s="480">
        <v>8</v>
      </c>
      <c r="G17" s="530">
        <v>2</v>
      </c>
      <c r="H17" s="523" t="s">
        <v>914</v>
      </c>
      <c r="I17" s="480"/>
      <c r="J17" s="480"/>
      <c r="K17" s="480"/>
      <c r="L17" s="480"/>
      <c r="M17" s="480"/>
      <c r="N17" s="480"/>
      <c r="O17" s="459">
        <v>50000000</v>
      </c>
      <c r="P17" s="479"/>
      <c r="Q17" s="480"/>
      <c r="R17" s="480"/>
      <c r="S17" s="480"/>
      <c r="T17" s="480"/>
      <c r="U17" s="480"/>
      <c r="V17" s="480"/>
      <c r="W17" s="459">
        <f t="shared" ref="W17:W29" si="1">SUM(M17:V17)</f>
        <v>50000000</v>
      </c>
      <c r="X17" s="459" t="s">
        <v>908</v>
      </c>
      <c r="Y17" s="432">
        <v>44594</v>
      </c>
      <c r="Z17" s="426" t="s">
        <v>855</v>
      </c>
      <c r="AA17" s="457" t="s">
        <v>915</v>
      </c>
      <c r="AB17" s="459" t="s">
        <v>329</v>
      </c>
      <c r="AC17" s="457" t="s">
        <v>857</v>
      </c>
      <c r="AD17" s="459"/>
    </row>
    <row r="18" spans="1:30" s="533" customFormat="1" ht="42.75">
      <c r="A18" s="814"/>
      <c r="B18" s="814"/>
      <c r="C18" s="814" t="s">
        <v>550</v>
      </c>
      <c r="D18" s="523" t="s">
        <v>551</v>
      </c>
      <c r="E18" s="480" t="s">
        <v>40</v>
      </c>
      <c r="F18" s="480">
        <v>1300</v>
      </c>
      <c r="G18" s="530">
        <v>1300</v>
      </c>
      <c r="H18" s="523" t="s">
        <v>552</v>
      </c>
      <c r="I18" s="480"/>
      <c r="J18" s="480"/>
      <c r="K18" s="480"/>
      <c r="L18" s="480"/>
      <c r="M18" s="480"/>
      <c r="N18" s="480"/>
      <c r="O18" s="459">
        <v>250582250.31999999</v>
      </c>
      <c r="P18" s="479"/>
      <c r="Q18" s="480"/>
      <c r="R18" s="480"/>
      <c r="S18" s="480"/>
      <c r="T18" s="480"/>
      <c r="U18" s="480"/>
      <c r="V18" s="480"/>
      <c r="W18" s="459">
        <f t="shared" si="1"/>
        <v>250582250.31999999</v>
      </c>
      <c r="X18" s="457" t="s">
        <v>916</v>
      </c>
      <c r="Y18" s="432">
        <v>44562</v>
      </c>
      <c r="Z18" s="426" t="s">
        <v>855</v>
      </c>
      <c r="AA18" s="523" t="s">
        <v>917</v>
      </c>
      <c r="AB18" s="459" t="s">
        <v>329</v>
      </c>
      <c r="AC18" s="457" t="s">
        <v>857</v>
      </c>
      <c r="AD18" s="459"/>
    </row>
    <row r="19" spans="1:30" s="533" customFormat="1" ht="42.75">
      <c r="A19" s="814"/>
      <c r="B19" s="814"/>
      <c r="C19" s="814"/>
      <c r="D19" s="523" t="s">
        <v>553</v>
      </c>
      <c r="E19" s="480" t="s">
        <v>40</v>
      </c>
      <c r="F19" s="480">
        <v>1000</v>
      </c>
      <c r="G19" s="530">
        <v>1000</v>
      </c>
      <c r="H19" s="523" t="s">
        <v>554</v>
      </c>
      <c r="I19" s="480"/>
      <c r="J19" s="480"/>
      <c r="K19" s="480"/>
      <c r="L19" s="480"/>
      <c r="M19" s="480"/>
      <c r="N19" s="480"/>
      <c r="O19" s="459">
        <v>185893514.28</v>
      </c>
      <c r="P19" s="479"/>
      <c r="Q19" s="480"/>
      <c r="R19" s="480"/>
      <c r="S19" s="480"/>
      <c r="T19" s="480"/>
      <c r="U19" s="480"/>
      <c r="V19" s="480"/>
      <c r="W19" s="459">
        <f t="shared" si="1"/>
        <v>185893514.28</v>
      </c>
      <c r="X19" s="457" t="s">
        <v>916</v>
      </c>
      <c r="Y19" s="432">
        <v>44562</v>
      </c>
      <c r="Z19" s="426" t="s">
        <v>855</v>
      </c>
      <c r="AA19" s="523" t="s">
        <v>918</v>
      </c>
      <c r="AB19" s="459" t="s">
        <v>329</v>
      </c>
      <c r="AC19" s="457" t="s">
        <v>857</v>
      </c>
      <c r="AD19" s="459"/>
    </row>
    <row r="20" spans="1:30" s="533" customFormat="1" ht="42.75">
      <c r="A20" s="814"/>
      <c r="B20" s="814"/>
      <c r="C20" s="814"/>
      <c r="D20" s="480" t="s">
        <v>555</v>
      </c>
      <c r="E20" s="480" t="s">
        <v>40</v>
      </c>
      <c r="F20" s="480">
        <v>1300</v>
      </c>
      <c r="G20" s="530">
        <v>1300</v>
      </c>
      <c r="H20" s="523" t="s">
        <v>556</v>
      </c>
      <c r="I20" s="480"/>
      <c r="J20" s="480"/>
      <c r="K20" s="480"/>
      <c r="L20" s="480"/>
      <c r="M20" s="480"/>
      <c r="N20" s="480"/>
      <c r="O20" s="459">
        <v>174472077.66</v>
      </c>
      <c r="P20" s="479"/>
      <c r="Q20" s="480"/>
      <c r="R20" s="480"/>
      <c r="S20" s="480"/>
      <c r="T20" s="480"/>
      <c r="U20" s="480"/>
      <c r="V20" s="480"/>
      <c r="W20" s="459">
        <f t="shared" si="1"/>
        <v>174472077.66</v>
      </c>
      <c r="X20" s="457" t="s">
        <v>916</v>
      </c>
      <c r="Y20" s="432">
        <v>44562</v>
      </c>
      <c r="Z20" s="426" t="s">
        <v>855</v>
      </c>
      <c r="AA20" s="523" t="s">
        <v>919</v>
      </c>
      <c r="AB20" s="459" t="s">
        <v>329</v>
      </c>
      <c r="AC20" s="457" t="s">
        <v>857</v>
      </c>
      <c r="AD20" s="459"/>
    </row>
    <row r="21" spans="1:30" s="533" customFormat="1" ht="73.5" customHeight="1">
      <c r="A21" s="814"/>
      <c r="B21" s="814"/>
      <c r="C21" s="523" t="s">
        <v>920</v>
      </c>
      <c r="D21" s="523" t="s">
        <v>61</v>
      </c>
      <c r="E21" s="534" t="s">
        <v>40</v>
      </c>
      <c r="F21" s="534">
        <v>3</v>
      </c>
      <c r="G21" s="535">
        <v>1</v>
      </c>
      <c r="H21" s="523" t="s">
        <v>921</v>
      </c>
      <c r="I21" s="480"/>
      <c r="J21" s="480"/>
      <c r="K21" s="480"/>
      <c r="L21" s="480"/>
      <c r="M21" s="480"/>
      <c r="N21" s="480"/>
      <c r="O21" s="459">
        <v>19200000</v>
      </c>
      <c r="P21" s="479"/>
      <c r="Q21" s="480"/>
      <c r="R21" s="480"/>
      <c r="S21" s="480"/>
      <c r="T21" s="480"/>
      <c r="U21" s="480"/>
      <c r="V21" s="480"/>
      <c r="W21" s="459">
        <f t="shared" si="1"/>
        <v>19200000</v>
      </c>
      <c r="X21" s="457" t="s">
        <v>922</v>
      </c>
      <c r="Y21" s="432">
        <v>44594</v>
      </c>
      <c r="Z21" s="426" t="s">
        <v>855</v>
      </c>
      <c r="AA21" s="523" t="s">
        <v>923</v>
      </c>
      <c r="AB21" s="459" t="s">
        <v>329</v>
      </c>
      <c r="AC21" s="457" t="s">
        <v>857</v>
      </c>
      <c r="AD21" s="459"/>
    </row>
    <row r="22" spans="1:30" s="533" customFormat="1" ht="60.75" customHeight="1">
      <c r="A22" s="814"/>
      <c r="B22" s="814"/>
      <c r="C22" s="523" t="s">
        <v>557</v>
      </c>
      <c r="D22" s="532" t="s">
        <v>558</v>
      </c>
      <c r="E22" s="534" t="s">
        <v>40</v>
      </c>
      <c r="F22" s="534">
        <v>600</v>
      </c>
      <c r="G22" s="535">
        <v>200</v>
      </c>
      <c r="H22" s="523" t="s">
        <v>924</v>
      </c>
      <c r="I22" s="480"/>
      <c r="J22" s="480"/>
      <c r="K22" s="480"/>
      <c r="L22" s="480"/>
      <c r="M22" s="480"/>
      <c r="N22" s="480"/>
      <c r="O22" s="459">
        <v>47800000</v>
      </c>
      <c r="P22" s="479"/>
      <c r="Q22" s="480"/>
      <c r="R22" s="480"/>
      <c r="S22" s="480"/>
      <c r="T22" s="480"/>
      <c r="U22" s="480"/>
      <c r="V22" s="480"/>
      <c r="W22" s="459">
        <f t="shared" si="1"/>
        <v>47800000</v>
      </c>
      <c r="X22" s="459" t="s">
        <v>908</v>
      </c>
      <c r="Y22" s="432">
        <v>44594</v>
      </c>
      <c r="Z22" s="426" t="s">
        <v>855</v>
      </c>
      <c r="AA22" s="457" t="s">
        <v>558</v>
      </c>
      <c r="AB22" s="459" t="s">
        <v>329</v>
      </c>
      <c r="AC22" s="457" t="s">
        <v>857</v>
      </c>
      <c r="AD22" s="459"/>
    </row>
    <row r="23" spans="1:30" ht="62.25" customHeight="1">
      <c r="A23" s="814"/>
      <c r="B23" s="814"/>
      <c r="C23" s="815" t="s">
        <v>559</v>
      </c>
      <c r="D23" s="815" t="s">
        <v>560</v>
      </c>
      <c r="E23" s="817" t="s">
        <v>40</v>
      </c>
      <c r="F23" s="817">
        <v>4</v>
      </c>
      <c r="G23" s="819">
        <v>1</v>
      </c>
      <c r="H23" s="523" t="s">
        <v>561</v>
      </c>
      <c r="I23" s="480"/>
      <c r="J23" s="480"/>
      <c r="K23" s="480"/>
      <c r="L23" s="480"/>
      <c r="M23" s="480"/>
      <c r="N23" s="480"/>
      <c r="O23" s="459"/>
      <c r="P23" s="479"/>
      <c r="Q23" s="480"/>
      <c r="R23" s="480"/>
      <c r="S23" s="480"/>
      <c r="T23" s="480"/>
      <c r="U23" s="480">
        <v>343761122.41000003</v>
      </c>
      <c r="V23" s="480"/>
      <c r="W23" s="459">
        <f t="shared" si="1"/>
        <v>343761122.41000003</v>
      </c>
      <c r="X23" s="812" t="s">
        <v>925</v>
      </c>
      <c r="Y23" s="432">
        <v>44594</v>
      </c>
      <c r="Z23" s="426" t="s">
        <v>855</v>
      </c>
      <c r="AA23" s="812" t="s">
        <v>926</v>
      </c>
      <c r="AB23" s="459" t="s">
        <v>329</v>
      </c>
      <c r="AC23" s="457" t="s">
        <v>857</v>
      </c>
      <c r="AD23" s="459"/>
    </row>
    <row r="24" spans="1:30" ht="69" customHeight="1">
      <c r="A24" s="814"/>
      <c r="B24" s="814"/>
      <c r="C24" s="816"/>
      <c r="D24" s="816"/>
      <c r="E24" s="818"/>
      <c r="F24" s="818"/>
      <c r="G24" s="820"/>
      <c r="H24" s="523" t="s">
        <v>562</v>
      </c>
      <c r="I24" s="480"/>
      <c r="J24" s="480"/>
      <c r="K24" s="480"/>
      <c r="L24" s="480"/>
      <c r="M24" s="480"/>
      <c r="N24" s="480"/>
      <c r="O24" s="459"/>
      <c r="P24" s="479"/>
      <c r="Q24" s="480"/>
      <c r="R24" s="480"/>
      <c r="S24" s="480"/>
      <c r="T24" s="480"/>
      <c r="U24" s="480">
        <v>345495144</v>
      </c>
      <c r="V24" s="480"/>
      <c r="W24" s="459">
        <f t="shared" si="1"/>
        <v>345495144</v>
      </c>
      <c r="X24" s="813"/>
      <c r="Y24" s="432">
        <v>44594</v>
      </c>
      <c r="Z24" s="426" t="s">
        <v>855</v>
      </c>
      <c r="AA24" s="813"/>
      <c r="AB24" s="459" t="s">
        <v>329</v>
      </c>
      <c r="AC24" s="457" t="s">
        <v>857</v>
      </c>
      <c r="AD24" s="459"/>
    </row>
    <row r="25" spans="1:30" ht="71.25" customHeight="1">
      <c r="A25" s="814"/>
      <c r="B25" s="814" t="s">
        <v>563</v>
      </c>
      <c r="C25" s="814" t="s">
        <v>564</v>
      </c>
      <c r="D25" s="523" t="s">
        <v>565</v>
      </c>
      <c r="E25" s="480" t="s">
        <v>40</v>
      </c>
      <c r="F25" s="480">
        <v>2</v>
      </c>
      <c r="G25" s="530">
        <v>1</v>
      </c>
      <c r="H25" s="523" t="s">
        <v>927</v>
      </c>
      <c r="I25" s="536"/>
      <c r="J25" s="531"/>
      <c r="K25" s="531"/>
      <c r="L25" s="531"/>
      <c r="M25" s="531"/>
      <c r="N25" s="531"/>
      <c r="O25" s="537">
        <v>50000000</v>
      </c>
      <c r="P25" s="538"/>
      <c r="Q25" s="531"/>
      <c r="R25" s="531"/>
      <c r="S25" s="531"/>
      <c r="T25" s="531"/>
      <c r="U25" s="531"/>
      <c r="V25" s="531"/>
      <c r="W25" s="459">
        <f t="shared" si="1"/>
        <v>50000000</v>
      </c>
      <c r="X25" s="459" t="s">
        <v>908</v>
      </c>
      <c r="Y25" s="432">
        <v>44594</v>
      </c>
      <c r="Z25" s="426" t="s">
        <v>855</v>
      </c>
      <c r="AA25" s="457" t="s">
        <v>928</v>
      </c>
      <c r="AB25" s="459" t="s">
        <v>329</v>
      </c>
      <c r="AC25" s="457" t="s">
        <v>857</v>
      </c>
      <c r="AD25" s="459"/>
    </row>
    <row r="26" spans="1:30" ht="64.5" customHeight="1">
      <c r="A26" s="814"/>
      <c r="B26" s="814"/>
      <c r="C26" s="814"/>
      <c r="D26" s="523" t="s">
        <v>566</v>
      </c>
      <c r="E26" s="480" t="s">
        <v>40</v>
      </c>
      <c r="F26" s="480">
        <v>2</v>
      </c>
      <c r="G26" s="530">
        <v>1</v>
      </c>
      <c r="H26" s="523" t="s">
        <v>929</v>
      </c>
      <c r="I26" s="536"/>
      <c r="J26" s="531"/>
      <c r="K26" s="531"/>
      <c r="L26" s="531"/>
      <c r="M26" s="531"/>
      <c r="N26" s="531"/>
      <c r="O26" s="537">
        <v>25000000</v>
      </c>
      <c r="P26" s="538"/>
      <c r="Q26" s="531"/>
      <c r="R26" s="531"/>
      <c r="S26" s="531"/>
      <c r="T26" s="531"/>
      <c r="U26" s="531"/>
      <c r="V26" s="531"/>
      <c r="W26" s="459">
        <f t="shared" si="1"/>
        <v>25000000</v>
      </c>
      <c r="X26" s="459" t="s">
        <v>930</v>
      </c>
      <c r="Y26" s="432">
        <v>44594</v>
      </c>
      <c r="Z26" s="426" t="s">
        <v>855</v>
      </c>
      <c r="AA26" s="457" t="s">
        <v>931</v>
      </c>
      <c r="AB26" s="459" t="s">
        <v>329</v>
      </c>
      <c r="AC26" s="457" t="s">
        <v>857</v>
      </c>
      <c r="AD26" s="459"/>
    </row>
    <row r="27" spans="1:30" ht="83.25" customHeight="1">
      <c r="A27" s="814"/>
      <c r="B27" s="814"/>
      <c r="C27" s="814"/>
      <c r="D27" s="539" t="s">
        <v>567</v>
      </c>
      <c r="E27" s="480" t="s">
        <v>40</v>
      </c>
      <c r="F27" s="480">
        <v>6</v>
      </c>
      <c r="G27" s="530">
        <v>2</v>
      </c>
      <c r="H27" s="539" t="s">
        <v>932</v>
      </c>
      <c r="I27" s="536"/>
      <c r="J27" s="531"/>
      <c r="K27" s="531"/>
      <c r="L27" s="531"/>
      <c r="M27" s="531"/>
      <c r="N27" s="531"/>
      <c r="O27" s="537">
        <v>25000000</v>
      </c>
      <c r="P27" s="538"/>
      <c r="Q27" s="531"/>
      <c r="R27" s="531"/>
      <c r="S27" s="531"/>
      <c r="T27" s="531"/>
      <c r="U27" s="531"/>
      <c r="V27" s="531"/>
      <c r="W27" s="459">
        <f t="shared" si="1"/>
        <v>25000000</v>
      </c>
      <c r="X27" s="459" t="s">
        <v>908</v>
      </c>
      <c r="Y27" s="432">
        <v>44594</v>
      </c>
      <c r="Z27" s="426" t="s">
        <v>855</v>
      </c>
      <c r="AA27" s="457" t="s">
        <v>933</v>
      </c>
      <c r="AB27" s="459" t="s">
        <v>329</v>
      </c>
      <c r="AC27" s="457" t="s">
        <v>857</v>
      </c>
      <c r="AD27" s="459"/>
    </row>
    <row r="28" spans="1:30" ht="76.5" customHeight="1">
      <c r="A28" s="814"/>
      <c r="B28" s="814"/>
      <c r="C28" s="523" t="s">
        <v>568</v>
      </c>
      <c r="D28" s="540" t="s">
        <v>569</v>
      </c>
      <c r="E28" s="480" t="s">
        <v>40</v>
      </c>
      <c r="F28" s="480">
        <v>2</v>
      </c>
      <c r="G28" s="530">
        <v>1</v>
      </c>
      <c r="H28" s="523" t="s">
        <v>934</v>
      </c>
      <c r="I28" s="536"/>
      <c r="J28" s="531"/>
      <c r="K28" s="531"/>
      <c r="L28" s="531"/>
      <c r="M28" s="531"/>
      <c r="N28" s="531"/>
      <c r="O28" s="537">
        <f>119663293+50000000</f>
        <v>169663293</v>
      </c>
      <c r="P28" s="538">
        <v>39000000</v>
      </c>
      <c r="Q28" s="531"/>
      <c r="R28" s="531"/>
      <c r="S28" s="531"/>
      <c r="T28" s="531"/>
      <c r="U28" s="531"/>
      <c r="V28" s="531"/>
      <c r="W28" s="459">
        <f t="shared" si="1"/>
        <v>208663293</v>
      </c>
      <c r="X28" s="459" t="s">
        <v>908</v>
      </c>
      <c r="Y28" s="432">
        <v>44594</v>
      </c>
      <c r="Z28" s="426" t="s">
        <v>855</v>
      </c>
      <c r="AA28" s="457" t="s">
        <v>935</v>
      </c>
      <c r="AB28" s="459" t="s">
        <v>329</v>
      </c>
      <c r="AC28" s="457" t="s">
        <v>857</v>
      </c>
      <c r="AD28" s="459"/>
    </row>
    <row r="29" spans="1:30" ht="57">
      <c r="A29" s="814"/>
      <c r="B29" s="814"/>
      <c r="C29" s="523" t="s">
        <v>570</v>
      </c>
      <c r="D29" s="541" t="s">
        <v>571</v>
      </c>
      <c r="E29" s="480" t="s">
        <v>40</v>
      </c>
      <c r="F29" s="480">
        <v>1</v>
      </c>
      <c r="G29" s="530">
        <v>1</v>
      </c>
      <c r="H29" s="523" t="s">
        <v>936</v>
      </c>
      <c r="I29" s="536"/>
      <c r="J29" s="531"/>
      <c r="K29" s="531"/>
      <c r="L29" s="531"/>
      <c r="M29" s="531"/>
      <c r="N29" s="531"/>
      <c r="O29" s="537"/>
      <c r="P29" s="538">
        <f>3200000*7</f>
        <v>22400000</v>
      </c>
      <c r="Q29" s="531"/>
      <c r="R29" s="531"/>
      <c r="S29" s="531"/>
      <c r="T29" s="531"/>
      <c r="U29" s="531"/>
      <c r="V29" s="531"/>
      <c r="W29" s="459">
        <f t="shared" si="1"/>
        <v>22400000</v>
      </c>
      <c r="X29" s="457" t="s">
        <v>922</v>
      </c>
      <c r="Y29" s="432">
        <v>44594</v>
      </c>
      <c r="Z29" s="426" t="s">
        <v>855</v>
      </c>
      <c r="AA29" s="457" t="s">
        <v>937</v>
      </c>
      <c r="AB29" s="459" t="s">
        <v>329</v>
      </c>
      <c r="AC29" s="457" t="s">
        <v>857</v>
      </c>
      <c r="AD29" s="459"/>
    </row>
    <row r="30" spans="1:30" ht="33" customHeight="1">
      <c r="F30" s="542"/>
      <c r="G30" s="542"/>
      <c r="O30" s="543">
        <f t="shared" ref="O30:W30" si="2">SUM(O12:O29)</f>
        <v>1367611135.2599998</v>
      </c>
      <c r="P30" s="544">
        <f t="shared" si="2"/>
        <v>61400000</v>
      </c>
      <c r="Q30" s="544">
        <f t="shared" si="2"/>
        <v>0</v>
      </c>
      <c r="R30" s="544">
        <f t="shared" si="2"/>
        <v>0</v>
      </c>
      <c r="S30" s="544">
        <f t="shared" si="2"/>
        <v>4000000000000</v>
      </c>
      <c r="T30" s="544">
        <f t="shared" si="2"/>
        <v>0</v>
      </c>
      <c r="U30" s="544">
        <f t="shared" si="2"/>
        <v>696501266.41000009</v>
      </c>
      <c r="V30" s="544">
        <f t="shared" si="2"/>
        <v>0</v>
      </c>
      <c r="W30" s="543">
        <f t="shared" si="2"/>
        <v>4002125512401.6699</v>
      </c>
      <c r="X30" s="543"/>
      <c r="Y30" s="543"/>
      <c r="Z30" s="543"/>
      <c r="AA30" s="543"/>
      <c r="AB30" s="543"/>
      <c r="AC30" s="543"/>
      <c r="AD30" s="543"/>
    </row>
    <row r="31" spans="1:30" ht="33" customHeight="1">
      <c r="O31" s="543">
        <f>O30+U23+U24</f>
        <v>2056867401.6699998</v>
      </c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</row>
  </sheetData>
  <mergeCells count="47">
    <mergeCell ref="Y10:AD10"/>
    <mergeCell ref="A12:A29"/>
    <mergeCell ref="B12:B24"/>
    <mergeCell ref="H14:H15"/>
    <mergeCell ref="I14:I15"/>
    <mergeCell ref="J14:J15"/>
    <mergeCell ref="B6:W6"/>
    <mergeCell ref="B7:W7"/>
    <mergeCell ref="B8:W8"/>
    <mergeCell ref="A9:W9"/>
    <mergeCell ref="K10:W10"/>
    <mergeCell ref="A10:A11"/>
    <mergeCell ref="B10:B11"/>
    <mergeCell ref="C10:C11"/>
    <mergeCell ref="D10:D11"/>
    <mergeCell ref="E10:E11"/>
    <mergeCell ref="F10:F11"/>
    <mergeCell ref="H10:J10"/>
    <mergeCell ref="A1:W1"/>
    <mergeCell ref="A2:W2"/>
    <mergeCell ref="B3:W3"/>
    <mergeCell ref="B4:W4"/>
    <mergeCell ref="A5:W5"/>
    <mergeCell ref="V14:V15"/>
    <mergeCell ref="X14:X15"/>
    <mergeCell ref="AA14:AA15"/>
    <mergeCell ref="C15:C17"/>
    <mergeCell ref="C18:C20"/>
    <mergeCell ref="P14:P15"/>
    <mergeCell ref="Q14:Q15"/>
    <mergeCell ref="R14:R15"/>
    <mergeCell ref="T14:T15"/>
    <mergeCell ref="U14:U15"/>
    <mergeCell ref="K14:K15"/>
    <mergeCell ref="L14:L15"/>
    <mergeCell ref="M14:M15"/>
    <mergeCell ref="N14:N15"/>
    <mergeCell ref="O14:O15"/>
    <mergeCell ref="X23:X24"/>
    <mergeCell ref="AA23:AA24"/>
    <mergeCell ref="B25:B29"/>
    <mergeCell ref="C25:C27"/>
    <mergeCell ref="C23:C24"/>
    <mergeCell ref="D23:D24"/>
    <mergeCell ref="E23:E24"/>
    <mergeCell ref="F23:F24"/>
    <mergeCell ref="G23:G24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AC19"/>
  <sheetViews>
    <sheetView topLeftCell="U1" zoomScale="53" zoomScaleNormal="53" workbookViewId="0">
      <selection activeCell="AB27" sqref="AB27"/>
    </sheetView>
  </sheetViews>
  <sheetFormatPr baseColWidth="10" defaultRowHeight="15"/>
  <cols>
    <col min="1" max="1" width="23" customWidth="1"/>
    <col min="2" max="2" width="23" style="415" customWidth="1"/>
    <col min="3" max="3" width="36.42578125" style="25" customWidth="1"/>
    <col min="4" max="5" width="40.42578125" style="25" customWidth="1"/>
    <col min="6" max="6" width="21.7109375" style="25" customWidth="1"/>
    <col min="7" max="7" width="6.28515625" bestFit="1" customWidth="1"/>
    <col min="8" max="8" width="41.7109375" bestFit="1" customWidth="1"/>
    <col min="9" max="9" width="30" customWidth="1"/>
    <col min="10" max="10" width="28.140625" customWidth="1"/>
    <col min="11" max="11" width="30.7109375" style="43" customWidth="1"/>
    <col min="12" max="22" width="28.140625" customWidth="1"/>
    <col min="23" max="29" width="23.7109375" customWidth="1"/>
  </cols>
  <sheetData>
    <row r="1" spans="1:29" ht="20.45" customHeight="1">
      <c r="A1" s="785" t="s">
        <v>850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</row>
    <row r="2" spans="1:29" ht="20.4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</row>
    <row r="3" spans="1:29" s="17" customFormat="1" ht="20.45" customHeight="1">
      <c r="A3" s="111" t="s">
        <v>0</v>
      </c>
      <c r="B3" s="594" t="s">
        <v>183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</row>
    <row r="4" spans="1:29" s="17" customFormat="1" ht="20.45" customHeight="1">
      <c r="A4" s="111" t="s">
        <v>2</v>
      </c>
      <c r="B4" s="594" t="s">
        <v>617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</row>
    <row r="5" spans="1:29" ht="20.45" customHeight="1">
      <c r="A5" s="796"/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796"/>
      <c r="V5" s="796"/>
    </row>
    <row r="6" spans="1:29" ht="20.45" customHeight="1">
      <c r="A6" s="437" t="s">
        <v>4</v>
      </c>
      <c r="B6" s="796" t="s">
        <v>618</v>
      </c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</row>
    <row r="7" spans="1:29" ht="20.45" customHeight="1">
      <c r="A7" s="19" t="s">
        <v>6</v>
      </c>
      <c r="B7" s="601" t="s">
        <v>619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</row>
    <row r="8" spans="1:29" ht="20.45" customHeight="1">
      <c r="A8" s="19" t="s">
        <v>8</v>
      </c>
      <c r="B8" s="601" t="s">
        <v>620</v>
      </c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</row>
    <row r="9" spans="1:29" ht="20.45" customHeight="1">
      <c r="A9" s="19" t="s">
        <v>80</v>
      </c>
      <c r="B9" s="601" t="s">
        <v>621</v>
      </c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</row>
    <row r="10" spans="1:29" ht="20.45" customHeight="1">
      <c r="A10" s="602"/>
      <c r="B10" s="602"/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</row>
    <row r="11" spans="1:29" s="473" customFormat="1" ht="20.45" customHeight="1">
      <c r="A11" s="798" t="s">
        <v>10</v>
      </c>
      <c r="B11" s="798" t="s">
        <v>11</v>
      </c>
      <c r="C11" s="799" t="s">
        <v>12</v>
      </c>
      <c r="D11" s="798" t="s">
        <v>13</v>
      </c>
      <c r="E11" s="798" t="s">
        <v>14</v>
      </c>
      <c r="F11" s="799" t="s">
        <v>15</v>
      </c>
      <c r="G11" s="472"/>
      <c r="H11" s="798" t="s">
        <v>17</v>
      </c>
      <c r="I11" s="798"/>
      <c r="J11" s="798"/>
      <c r="K11" s="798" t="s">
        <v>322</v>
      </c>
      <c r="L11" s="798"/>
      <c r="M11" s="798"/>
      <c r="N11" s="798"/>
      <c r="O11" s="798"/>
      <c r="P11" s="798"/>
      <c r="Q11" s="798"/>
      <c r="R11" s="798"/>
      <c r="S11" s="798"/>
      <c r="T11" s="798"/>
      <c r="U11" s="798"/>
      <c r="V11" s="798"/>
      <c r="W11" s="447"/>
      <c r="X11" s="794" t="s">
        <v>18</v>
      </c>
      <c r="Y11" s="794"/>
      <c r="Z11" s="794"/>
      <c r="AA11" s="794"/>
      <c r="AB11" s="794"/>
      <c r="AC11" s="794"/>
    </row>
    <row r="12" spans="1:29" s="17" customFormat="1" ht="20.45" customHeight="1">
      <c r="A12" s="798"/>
      <c r="B12" s="798"/>
      <c r="C12" s="799"/>
      <c r="D12" s="798"/>
      <c r="E12" s="798"/>
      <c r="F12" s="799"/>
      <c r="G12" s="430">
        <v>2022</v>
      </c>
      <c r="H12" s="474" t="s">
        <v>19</v>
      </c>
      <c r="I12" s="474" t="s">
        <v>20</v>
      </c>
      <c r="J12" s="475" t="s">
        <v>879</v>
      </c>
      <c r="K12" s="476" t="s">
        <v>21</v>
      </c>
      <c r="L12" s="475" t="s">
        <v>22</v>
      </c>
      <c r="M12" s="475" t="s">
        <v>23</v>
      </c>
      <c r="N12" s="477" t="s">
        <v>24</v>
      </c>
      <c r="O12" s="477" t="s">
        <v>25</v>
      </c>
      <c r="P12" s="477" t="s">
        <v>26</v>
      </c>
      <c r="Q12" s="477" t="s">
        <v>27</v>
      </c>
      <c r="R12" s="477" t="s">
        <v>28</v>
      </c>
      <c r="S12" s="477" t="s">
        <v>29</v>
      </c>
      <c r="T12" s="477" t="s">
        <v>30</v>
      </c>
      <c r="U12" s="477" t="s">
        <v>31</v>
      </c>
      <c r="V12" s="477" t="s">
        <v>527</v>
      </c>
      <c r="W12" s="425" t="s">
        <v>323</v>
      </c>
      <c r="X12" s="451" t="s">
        <v>33</v>
      </c>
      <c r="Y12" s="451" t="s">
        <v>34</v>
      </c>
      <c r="Z12" s="451" t="s">
        <v>35</v>
      </c>
      <c r="AA12" s="451" t="s">
        <v>36</v>
      </c>
      <c r="AB12" s="451" t="s">
        <v>37</v>
      </c>
      <c r="AC12" s="451" t="s">
        <v>38</v>
      </c>
    </row>
    <row r="13" spans="1:29" s="17" customFormat="1" ht="20.45" hidden="1" customHeight="1">
      <c r="A13" s="630" t="s">
        <v>622</v>
      </c>
      <c r="B13" s="836" t="s">
        <v>938</v>
      </c>
      <c r="C13" s="838" t="s">
        <v>939</v>
      </c>
      <c r="D13" s="546" t="s">
        <v>940</v>
      </c>
      <c r="E13" s="547" t="s">
        <v>40</v>
      </c>
      <c r="F13" s="421">
        <v>3</v>
      </c>
      <c r="G13" s="430"/>
      <c r="H13" s="548"/>
      <c r="I13" s="548"/>
      <c r="J13" s="549"/>
      <c r="K13" s="550"/>
      <c r="L13" s="549"/>
      <c r="M13" s="549"/>
      <c r="N13" s="551"/>
      <c r="O13" s="551"/>
      <c r="P13" s="551"/>
      <c r="Q13" s="551"/>
      <c r="R13" s="551"/>
      <c r="S13" s="551"/>
      <c r="T13" s="551"/>
      <c r="U13" s="551"/>
      <c r="V13" s="551"/>
      <c r="W13" s="372"/>
      <c r="X13" s="372"/>
      <c r="Y13" s="372"/>
      <c r="Z13" s="372"/>
      <c r="AA13" s="372"/>
      <c r="AB13" s="372"/>
      <c r="AC13" s="372"/>
    </row>
    <row r="14" spans="1:29" s="17" customFormat="1" ht="20.45" hidden="1" customHeight="1">
      <c r="A14" s="791"/>
      <c r="B14" s="837"/>
      <c r="C14" s="839"/>
      <c r="D14" s="552" t="s">
        <v>623</v>
      </c>
      <c r="E14" s="547" t="s">
        <v>40</v>
      </c>
      <c r="F14" s="421">
        <v>4</v>
      </c>
      <c r="G14" s="430"/>
      <c r="H14" s="548"/>
      <c r="I14" s="548"/>
      <c r="J14" s="549"/>
      <c r="K14" s="550"/>
      <c r="L14" s="549"/>
      <c r="M14" s="549"/>
      <c r="N14" s="551"/>
      <c r="O14" s="551"/>
      <c r="P14" s="551"/>
      <c r="Q14" s="551"/>
      <c r="R14" s="551"/>
      <c r="S14" s="551"/>
      <c r="T14" s="551"/>
      <c r="U14" s="551"/>
      <c r="V14" s="551"/>
      <c r="W14" s="372"/>
      <c r="X14" s="372"/>
      <c r="Y14" s="372"/>
      <c r="Z14" s="372"/>
      <c r="AA14" s="372"/>
      <c r="AB14" s="372"/>
      <c r="AC14" s="372"/>
    </row>
    <row r="15" spans="1:29" s="17" customFormat="1" ht="20.45" hidden="1" customHeight="1">
      <c r="A15" s="791"/>
      <c r="B15" s="840" t="s">
        <v>941</v>
      </c>
      <c r="C15" s="546" t="s">
        <v>942</v>
      </c>
      <c r="D15" s="546" t="s">
        <v>943</v>
      </c>
      <c r="E15" s="547" t="s">
        <v>40</v>
      </c>
      <c r="F15" s="421">
        <v>1</v>
      </c>
      <c r="G15" s="430"/>
      <c r="H15" s="548"/>
      <c r="I15" s="548"/>
      <c r="J15" s="549"/>
      <c r="K15" s="550"/>
      <c r="L15" s="549"/>
      <c r="M15" s="549"/>
      <c r="N15" s="551"/>
      <c r="O15" s="551"/>
      <c r="P15" s="551"/>
      <c r="Q15" s="551"/>
      <c r="R15" s="551"/>
      <c r="S15" s="551"/>
      <c r="T15" s="551"/>
      <c r="U15" s="551"/>
      <c r="V15" s="551"/>
      <c r="W15" s="372"/>
      <c r="X15" s="372"/>
      <c r="Y15" s="372"/>
      <c r="Z15" s="372"/>
      <c r="AA15" s="372"/>
      <c r="AB15" s="372"/>
      <c r="AC15" s="372"/>
    </row>
    <row r="16" spans="1:29" s="17" customFormat="1" ht="20.45" hidden="1" customHeight="1">
      <c r="A16" s="791"/>
      <c r="B16" s="840"/>
      <c r="C16" s="552" t="s">
        <v>944</v>
      </c>
      <c r="D16" s="552" t="s">
        <v>945</v>
      </c>
      <c r="E16" s="547" t="s">
        <v>40</v>
      </c>
      <c r="F16" s="421">
        <v>300</v>
      </c>
      <c r="G16" s="430">
        <v>300</v>
      </c>
      <c r="H16" s="548"/>
      <c r="I16" s="548"/>
      <c r="J16" s="549"/>
      <c r="K16" s="550"/>
      <c r="L16" s="549"/>
      <c r="M16" s="549"/>
      <c r="N16" s="551"/>
      <c r="O16" s="551"/>
      <c r="P16" s="551"/>
      <c r="Q16" s="551"/>
      <c r="R16" s="551"/>
      <c r="S16" s="551"/>
      <c r="T16" s="551"/>
      <c r="U16" s="551"/>
      <c r="V16" s="551"/>
      <c r="W16" s="372"/>
      <c r="X16" s="372"/>
      <c r="Y16" s="372"/>
      <c r="Z16" s="372"/>
      <c r="AA16" s="372"/>
      <c r="AB16" s="372"/>
      <c r="AC16" s="372"/>
    </row>
    <row r="17" spans="1:29" ht="20.45" customHeight="1">
      <c r="A17" s="791"/>
      <c r="B17" s="661" t="s">
        <v>624</v>
      </c>
      <c r="C17" s="424" t="s">
        <v>625</v>
      </c>
      <c r="D17" s="430" t="s">
        <v>626</v>
      </c>
      <c r="E17" s="419" t="s">
        <v>40</v>
      </c>
      <c r="F17" s="420">
        <v>1</v>
      </c>
      <c r="G17" s="115">
        <v>1</v>
      </c>
      <c r="H17" s="630" t="s">
        <v>946</v>
      </c>
      <c r="I17" s="163"/>
      <c r="J17" s="115"/>
      <c r="K17" s="40"/>
      <c r="L17" s="163"/>
      <c r="M17" s="163"/>
      <c r="N17" s="163"/>
      <c r="O17" s="553">
        <f>100000000-O18</f>
        <v>72400000</v>
      </c>
      <c r="P17" s="163"/>
      <c r="Q17" s="163"/>
      <c r="R17" s="163"/>
      <c r="S17" s="163"/>
      <c r="T17" s="163"/>
      <c r="U17" s="163"/>
      <c r="V17" s="554">
        <f>SUM(K17:U17)</f>
        <v>72400000</v>
      </c>
      <c r="W17" s="163"/>
      <c r="X17" s="431" t="s">
        <v>902</v>
      </c>
      <c r="Y17" s="431" t="s">
        <v>855</v>
      </c>
      <c r="Z17" s="424" t="s">
        <v>626</v>
      </c>
      <c r="AA17" s="431" t="s">
        <v>329</v>
      </c>
      <c r="AB17" s="457" t="s">
        <v>857</v>
      </c>
      <c r="AC17" s="431"/>
    </row>
    <row r="18" spans="1:29" ht="20.45" customHeight="1">
      <c r="A18" s="631"/>
      <c r="B18" s="661"/>
      <c r="C18" s="424" t="s">
        <v>627</v>
      </c>
      <c r="D18" s="430" t="s">
        <v>628</v>
      </c>
      <c r="E18" s="419" t="s">
        <v>43</v>
      </c>
      <c r="F18" s="8">
        <v>0.8</v>
      </c>
      <c r="G18" s="116">
        <v>0.2</v>
      </c>
      <c r="H18" s="631"/>
      <c r="I18" s="555"/>
      <c r="J18" s="115"/>
      <c r="K18" s="554"/>
      <c r="L18" s="554"/>
      <c r="M18" s="554"/>
      <c r="N18" s="554"/>
      <c r="O18" s="554">
        <f>2300000*12</f>
        <v>27600000</v>
      </c>
      <c r="P18" s="554"/>
      <c r="Q18" s="554"/>
      <c r="R18" s="554"/>
      <c r="S18" s="554"/>
      <c r="T18" s="554"/>
      <c r="U18" s="554"/>
      <c r="V18" s="554">
        <f>SUM(K18:U18)</f>
        <v>27600000</v>
      </c>
      <c r="W18" s="163"/>
      <c r="X18" s="431" t="s">
        <v>902</v>
      </c>
      <c r="Y18" s="431" t="s">
        <v>855</v>
      </c>
      <c r="Z18" s="424" t="s">
        <v>628</v>
      </c>
      <c r="AA18" s="431" t="s">
        <v>329</v>
      </c>
      <c r="AB18" s="457" t="s">
        <v>857</v>
      </c>
      <c r="AC18" s="431"/>
    </row>
    <row r="19" spans="1:29" ht="20.45" customHeight="1">
      <c r="V19" s="14">
        <f>SUM(V17:V18)</f>
        <v>100000000</v>
      </c>
      <c r="X19" s="25"/>
      <c r="Y19" s="25"/>
      <c r="Z19" s="25"/>
      <c r="AA19" s="25"/>
      <c r="AB19" s="25"/>
      <c r="AC19" s="25"/>
    </row>
  </sheetData>
  <mergeCells count="25">
    <mergeCell ref="B6:V6"/>
    <mergeCell ref="B7:V7"/>
    <mergeCell ref="B8:V8"/>
    <mergeCell ref="B9:V9"/>
    <mergeCell ref="A10:V10"/>
    <mergeCell ref="A1:V1"/>
    <mergeCell ref="A2:V2"/>
    <mergeCell ref="B3:V3"/>
    <mergeCell ref="B4:V4"/>
    <mergeCell ref="A5:V5"/>
    <mergeCell ref="X11:AC11"/>
    <mergeCell ref="A13:A18"/>
    <mergeCell ref="B13:B14"/>
    <mergeCell ref="C13:C14"/>
    <mergeCell ref="B15:B16"/>
    <mergeCell ref="B17:B18"/>
    <mergeCell ref="H17:H18"/>
    <mergeCell ref="A11:A12"/>
    <mergeCell ref="B11:B12"/>
    <mergeCell ref="C11:C12"/>
    <mergeCell ref="D11:D12"/>
    <mergeCell ref="E11:E12"/>
    <mergeCell ref="H11:J11"/>
    <mergeCell ref="K11:V11"/>
    <mergeCell ref="F11:F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99"/>
    <pageSetUpPr fitToPage="1"/>
  </sheetPr>
  <dimension ref="A1:AB38"/>
  <sheetViews>
    <sheetView topLeftCell="P1" zoomScale="62" zoomScaleNormal="62" zoomScaleSheetLayoutView="20" workbookViewId="0">
      <selection activeCell="AC1" sqref="AC1:AL1048576"/>
    </sheetView>
  </sheetViews>
  <sheetFormatPr baseColWidth="10" defaultColWidth="15.85546875" defaultRowHeight="15"/>
  <cols>
    <col min="1" max="1" width="15.85546875" customWidth="1"/>
    <col min="2" max="2" width="17.5703125" style="24" customWidth="1"/>
    <col min="3" max="3" width="25" style="25" customWidth="1"/>
    <col min="4" max="4" width="34.28515625" style="25" bestFit="1" customWidth="1"/>
    <col min="5" max="5" width="24.42578125" style="25" bestFit="1" customWidth="1"/>
    <col min="6" max="6" width="14.7109375" style="25" customWidth="1"/>
    <col min="7" max="7" width="8.28515625" style="25" bestFit="1" customWidth="1"/>
    <col min="8" max="8" width="22.42578125" style="25" customWidth="1"/>
    <col min="9" max="9" width="23.42578125" customWidth="1"/>
    <col min="10" max="10" width="24.28515625" customWidth="1"/>
    <col min="11" max="11" width="24.28515625" style="13" bestFit="1" customWidth="1"/>
    <col min="12" max="12" width="24.28515625" bestFit="1" customWidth="1"/>
    <col min="13" max="13" width="16.28515625" bestFit="1" customWidth="1"/>
    <col min="14" max="14" width="12.28515625" bestFit="1" customWidth="1"/>
    <col min="15" max="15" width="23.7109375" style="13" bestFit="1" customWidth="1"/>
    <col min="16" max="16" width="19.7109375" bestFit="1" customWidth="1"/>
    <col min="17" max="17" width="20.28515625" bestFit="1" customWidth="1"/>
    <col min="18" max="18" width="15.7109375" bestFit="1" customWidth="1"/>
    <col min="19" max="19" width="8.28515625" bestFit="1" customWidth="1"/>
    <col min="20" max="20" width="6.7109375" bestFit="1" customWidth="1"/>
    <col min="21" max="21" width="17.42578125" style="14" customWidth="1"/>
    <col min="22" max="22" width="17.85546875" style="13" customWidth="1"/>
    <col min="23" max="23" width="18.42578125" bestFit="1" customWidth="1"/>
    <col min="24" max="24" width="20.7109375" bestFit="1" customWidth="1"/>
    <col min="25" max="25" width="35.140625" bestFit="1" customWidth="1"/>
    <col min="26" max="27" width="18.7109375" bestFit="1" customWidth="1"/>
    <col min="28" max="28" width="19.42578125" bestFit="1" customWidth="1"/>
  </cols>
  <sheetData>
    <row r="1" spans="1:28" s="174" customFormat="1" ht="41.45" customHeight="1">
      <c r="A1" s="556" t="s">
        <v>635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159"/>
      <c r="X1" s="159"/>
      <c r="Y1" s="159"/>
      <c r="Z1" s="159"/>
      <c r="AA1" s="159"/>
      <c r="AB1" s="159"/>
    </row>
    <row r="2" spans="1:28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3" spans="1:28" s="17" customFormat="1" ht="15.75">
      <c r="A3" s="15" t="s">
        <v>0</v>
      </c>
      <c r="B3" s="594" t="s">
        <v>75</v>
      </c>
      <c r="C3" s="594"/>
      <c r="D3" s="594"/>
      <c r="E3" s="594"/>
      <c r="F3" s="594"/>
      <c r="G3" s="594"/>
      <c r="H3" s="594"/>
      <c r="I3" s="594"/>
      <c r="J3" s="594"/>
      <c r="K3" s="16"/>
      <c r="O3" s="16"/>
      <c r="U3" s="18"/>
      <c r="V3" s="16"/>
    </row>
    <row r="4" spans="1:28" s="17" customFormat="1" ht="15.75">
      <c r="A4" s="15" t="s">
        <v>2</v>
      </c>
      <c r="B4" s="594" t="s">
        <v>76</v>
      </c>
      <c r="C4" s="594"/>
      <c r="D4" s="594"/>
      <c r="E4" s="594"/>
      <c r="F4" s="594"/>
      <c r="G4" s="594"/>
      <c r="H4" s="594"/>
      <c r="I4" s="594"/>
      <c r="J4" s="594"/>
      <c r="K4" s="16"/>
      <c r="O4" s="16"/>
      <c r="U4" s="18"/>
      <c r="V4" s="16"/>
    </row>
    <row r="5" spans="1:28">
      <c r="A5" s="623"/>
      <c r="B5" s="623"/>
      <c r="C5" s="623"/>
      <c r="D5" s="623"/>
      <c r="E5" s="623"/>
      <c r="F5" s="623"/>
      <c r="G5" s="623"/>
      <c r="H5" s="623"/>
      <c r="I5" s="623"/>
      <c r="J5" s="623"/>
    </row>
    <row r="6" spans="1:28">
      <c r="A6" s="19" t="s">
        <v>4</v>
      </c>
      <c r="B6" s="601" t="s">
        <v>77</v>
      </c>
      <c r="C6" s="601"/>
      <c r="D6" s="601"/>
      <c r="E6" s="601"/>
      <c r="F6" s="601"/>
      <c r="G6" s="601"/>
      <c r="H6" s="601"/>
      <c r="I6" s="601"/>
      <c r="J6" s="601"/>
    </row>
    <row r="7" spans="1:28">
      <c r="A7" s="19" t="s">
        <v>6</v>
      </c>
      <c r="B7" s="601" t="s">
        <v>78</v>
      </c>
      <c r="C7" s="601"/>
      <c r="D7" s="601"/>
      <c r="E7" s="601"/>
      <c r="F7" s="601"/>
      <c r="G7" s="601"/>
      <c r="H7" s="601"/>
      <c r="I7" s="601"/>
      <c r="J7" s="601"/>
    </row>
    <row r="8" spans="1:28">
      <c r="A8" s="19" t="s">
        <v>8</v>
      </c>
      <c r="B8" s="601" t="s">
        <v>79</v>
      </c>
      <c r="C8" s="601"/>
      <c r="D8" s="601"/>
      <c r="E8" s="601"/>
      <c r="F8" s="601"/>
      <c r="G8" s="601"/>
      <c r="H8" s="601"/>
      <c r="I8" s="601"/>
      <c r="J8" s="601"/>
    </row>
    <row r="9" spans="1:28">
      <c r="A9" s="19" t="s">
        <v>80</v>
      </c>
      <c r="B9" s="601" t="s">
        <v>81</v>
      </c>
      <c r="C9" s="601"/>
      <c r="D9" s="601"/>
      <c r="E9" s="601"/>
      <c r="F9" s="601"/>
      <c r="G9" s="601"/>
      <c r="H9" s="601"/>
      <c r="I9" s="601"/>
      <c r="J9" s="601"/>
    </row>
    <row r="10" spans="1:28">
      <c r="A10" s="19" t="s">
        <v>82</v>
      </c>
      <c r="B10" s="601" t="s">
        <v>83</v>
      </c>
      <c r="C10" s="601"/>
      <c r="D10" s="601"/>
      <c r="E10" s="601"/>
      <c r="F10" s="601"/>
      <c r="G10" s="601"/>
      <c r="H10" s="601"/>
      <c r="I10" s="601"/>
      <c r="J10" s="601"/>
    </row>
    <row r="11" spans="1:28">
      <c r="A11" s="19" t="s">
        <v>84</v>
      </c>
      <c r="B11" s="601" t="s">
        <v>85</v>
      </c>
      <c r="C11" s="601"/>
      <c r="D11" s="601"/>
      <c r="E11" s="601"/>
      <c r="F11" s="601"/>
      <c r="G11" s="601"/>
      <c r="H11" s="601"/>
      <c r="I11" s="601"/>
      <c r="J11" s="601"/>
    </row>
    <row r="12" spans="1:28">
      <c r="A12" s="19" t="s">
        <v>86</v>
      </c>
      <c r="B12" s="601" t="s">
        <v>87</v>
      </c>
      <c r="C12" s="601"/>
      <c r="D12" s="601"/>
      <c r="E12" s="601"/>
      <c r="F12" s="601"/>
      <c r="G12" s="601"/>
      <c r="H12" s="601"/>
      <c r="I12" s="601"/>
      <c r="J12" s="601"/>
    </row>
    <row r="13" spans="1:28">
      <c r="A13" s="19" t="s">
        <v>88</v>
      </c>
      <c r="B13" s="601" t="s">
        <v>89</v>
      </c>
      <c r="C13" s="601"/>
      <c r="D13" s="601"/>
      <c r="E13" s="601"/>
      <c r="F13" s="601"/>
      <c r="G13" s="601"/>
      <c r="H13" s="601"/>
      <c r="I13" s="601"/>
      <c r="J13" s="601"/>
    </row>
    <row r="14" spans="1:28">
      <c r="A14" s="19" t="s">
        <v>90</v>
      </c>
      <c r="B14" s="601" t="s">
        <v>91</v>
      </c>
      <c r="C14" s="601"/>
      <c r="D14" s="601"/>
      <c r="E14" s="601"/>
      <c r="F14" s="601"/>
      <c r="G14" s="601"/>
      <c r="H14" s="601"/>
      <c r="I14" s="601"/>
      <c r="J14" s="601"/>
    </row>
    <row r="15" spans="1:28">
      <c r="A15" s="19" t="s">
        <v>92</v>
      </c>
      <c r="B15" s="601" t="s">
        <v>93</v>
      </c>
      <c r="C15" s="601"/>
      <c r="D15" s="601"/>
      <c r="E15" s="601"/>
      <c r="F15" s="601"/>
      <c r="G15" s="601"/>
      <c r="H15" s="601"/>
      <c r="I15" s="601"/>
      <c r="J15" s="601"/>
    </row>
    <row r="16" spans="1:28">
      <c r="A16" s="602"/>
      <c r="B16" s="602"/>
      <c r="C16" s="602"/>
      <c r="D16" s="602"/>
      <c r="E16" s="602"/>
      <c r="F16" s="602"/>
      <c r="G16" s="602"/>
      <c r="H16" s="602"/>
      <c r="I16" s="602"/>
      <c r="J16" s="602"/>
    </row>
    <row r="17" spans="1:28" s="127" customFormat="1">
      <c r="A17" s="603" t="s">
        <v>10</v>
      </c>
      <c r="B17" s="603" t="s">
        <v>11</v>
      </c>
      <c r="C17" s="604" t="s">
        <v>12</v>
      </c>
      <c r="D17" s="604" t="s">
        <v>13</v>
      </c>
      <c r="E17" s="604" t="s">
        <v>14</v>
      </c>
      <c r="F17" s="604" t="s">
        <v>15</v>
      </c>
      <c r="G17" s="126" t="s">
        <v>16</v>
      </c>
      <c r="H17" s="603"/>
      <c r="I17" s="603"/>
      <c r="J17" s="603"/>
      <c r="K17" s="603" t="s">
        <v>210</v>
      </c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5" t="s">
        <v>18</v>
      </c>
      <c r="X17" s="605"/>
      <c r="Y17" s="605"/>
      <c r="Z17" s="605"/>
      <c r="AA17" s="605"/>
      <c r="AB17" s="605"/>
    </row>
    <row r="18" spans="1:28" s="131" customFormat="1" ht="57.75">
      <c r="A18" s="603"/>
      <c r="B18" s="603"/>
      <c r="C18" s="604"/>
      <c r="D18" s="604"/>
      <c r="E18" s="604"/>
      <c r="F18" s="604"/>
      <c r="G18" s="126">
        <v>2022</v>
      </c>
      <c r="H18" s="126" t="s">
        <v>19</v>
      </c>
      <c r="I18" s="128" t="s">
        <v>20</v>
      </c>
      <c r="J18" s="128" t="s">
        <v>631</v>
      </c>
      <c r="K18" s="129" t="s">
        <v>21</v>
      </c>
      <c r="L18" s="128" t="s">
        <v>22</v>
      </c>
      <c r="M18" s="128" t="s">
        <v>23</v>
      </c>
      <c r="N18" s="130" t="s">
        <v>24</v>
      </c>
      <c r="O18" s="129" t="s">
        <v>25</v>
      </c>
      <c r="P18" s="130" t="s">
        <v>26</v>
      </c>
      <c r="Q18" s="130" t="s">
        <v>27</v>
      </c>
      <c r="R18" s="130" t="s">
        <v>28</v>
      </c>
      <c r="S18" s="130" t="s">
        <v>29</v>
      </c>
      <c r="T18" s="130" t="s">
        <v>30</v>
      </c>
      <c r="U18" s="130" t="s">
        <v>31</v>
      </c>
      <c r="V18" s="129" t="s">
        <v>527</v>
      </c>
      <c r="W18" s="132" t="s">
        <v>33</v>
      </c>
      <c r="X18" s="132" t="s">
        <v>34</v>
      </c>
      <c r="Y18" s="132" t="s">
        <v>35</v>
      </c>
      <c r="Z18" s="132" t="s">
        <v>36</v>
      </c>
      <c r="AA18" s="133" t="s">
        <v>37</v>
      </c>
      <c r="AB18" s="133" t="s">
        <v>38</v>
      </c>
    </row>
    <row r="19" spans="1:28" s="169" customFormat="1" ht="129" customHeight="1">
      <c r="A19" s="610" t="s">
        <v>615</v>
      </c>
      <c r="B19" s="610" t="s">
        <v>94</v>
      </c>
      <c r="C19" s="164" t="s">
        <v>95</v>
      </c>
      <c r="D19" s="164" t="s">
        <v>96</v>
      </c>
      <c r="E19" s="164" t="s">
        <v>40</v>
      </c>
      <c r="F19" s="164">
        <v>4</v>
      </c>
      <c r="G19" s="35">
        <v>1</v>
      </c>
      <c r="H19" s="612" t="s">
        <v>633</v>
      </c>
      <c r="I19" s="614">
        <v>2021950250175</v>
      </c>
      <c r="J19" s="612" t="s">
        <v>52</v>
      </c>
      <c r="K19" s="9">
        <v>4000000</v>
      </c>
      <c r="L19" s="167"/>
      <c r="M19" s="167"/>
      <c r="N19" s="167"/>
      <c r="O19" s="9"/>
      <c r="P19" s="167"/>
      <c r="Q19" s="167"/>
      <c r="R19" s="167"/>
      <c r="S19" s="167"/>
      <c r="T19" s="167"/>
      <c r="U19" s="168"/>
      <c r="V19" s="11">
        <f>SUM(K19:U19)</f>
        <v>4000000</v>
      </c>
      <c r="W19" s="253">
        <v>44562</v>
      </c>
      <c r="X19" s="253">
        <v>44925</v>
      </c>
      <c r="Y19" s="114" t="s">
        <v>97</v>
      </c>
      <c r="Z19" s="626" t="s">
        <v>45</v>
      </c>
      <c r="AA19" s="628" t="s">
        <v>46</v>
      </c>
      <c r="AB19" s="628"/>
    </row>
    <row r="20" spans="1:28" s="169" customFormat="1" ht="114.75" customHeight="1">
      <c r="A20" s="611"/>
      <c r="B20" s="624"/>
      <c r="C20" s="165" t="s">
        <v>98</v>
      </c>
      <c r="D20" s="165" t="s">
        <v>99</v>
      </c>
      <c r="E20" s="164" t="s">
        <v>40</v>
      </c>
      <c r="F20" s="164">
        <v>4</v>
      </c>
      <c r="G20" s="35">
        <v>1</v>
      </c>
      <c r="H20" s="613"/>
      <c r="I20" s="615"/>
      <c r="J20" s="613"/>
      <c r="K20" s="9">
        <v>4000000</v>
      </c>
      <c r="L20" s="167"/>
      <c r="M20" s="167"/>
      <c r="N20" s="167"/>
      <c r="O20" s="9"/>
      <c r="P20" s="170"/>
      <c r="Q20" s="167"/>
      <c r="R20" s="167"/>
      <c r="S20" s="167"/>
      <c r="T20" s="167"/>
      <c r="U20" s="168"/>
      <c r="V20" s="11">
        <f t="shared" ref="V20:V37" si="0">SUM(K20:U20)</f>
        <v>4000000</v>
      </c>
      <c r="W20" s="253">
        <v>44562</v>
      </c>
      <c r="X20" s="253">
        <v>44925</v>
      </c>
      <c r="Y20" s="114" t="s">
        <v>97</v>
      </c>
      <c r="Z20" s="627"/>
      <c r="AA20" s="629"/>
      <c r="AB20" s="629"/>
    </row>
    <row r="21" spans="1:28" s="1" customFormat="1" ht="42.75" customHeight="1">
      <c r="A21" s="611"/>
      <c r="B21" s="624"/>
      <c r="C21" s="595" t="s">
        <v>100</v>
      </c>
      <c r="D21" s="4" t="s">
        <v>101</v>
      </c>
      <c r="E21" s="616" t="s">
        <v>40</v>
      </c>
      <c r="F21" s="3">
        <v>4</v>
      </c>
      <c r="G21" s="3">
        <v>1</v>
      </c>
      <c r="H21" s="617" t="s">
        <v>102</v>
      </c>
      <c r="I21" s="619">
        <v>2021950250171</v>
      </c>
      <c r="J21" s="617" t="s">
        <v>103</v>
      </c>
      <c r="K21" s="9">
        <v>0</v>
      </c>
      <c r="L21" s="10"/>
      <c r="M21" s="10"/>
      <c r="N21" s="10"/>
      <c r="O21" s="9">
        <v>7500000</v>
      </c>
      <c r="P21" s="10"/>
      <c r="Q21" s="10"/>
      <c r="R21" s="10"/>
      <c r="S21" s="10"/>
      <c r="T21" s="10"/>
      <c r="U21" s="20">
        <v>0</v>
      </c>
      <c r="V21" s="11">
        <f t="shared" si="0"/>
        <v>7500000</v>
      </c>
      <c r="W21" s="253">
        <v>44562</v>
      </c>
      <c r="X21" s="253">
        <v>44925</v>
      </c>
      <c r="Y21" s="27" t="s">
        <v>104</v>
      </c>
      <c r="Z21" s="630" t="s">
        <v>45</v>
      </c>
      <c r="AA21" s="598" t="s">
        <v>46</v>
      </c>
      <c r="AB21" s="598"/>
    </row>
    <row r="22" spans="1:28" s="1" customFormat="1" ht="78" customHeight="1">
      <c r="A22" s="611"/>
      <c r="B22" s="624"/>
      <c r="C22" s="595"/>
      <c r="D22" s="4" t="s">
        <v>105</v>
      </c>
      <c r="E22" s="616"/>
      <c r="F22" s="3">
        <v>12</v>
      </c>
      <c r="G22" s="3">
        <v>3</v>
      </c>
      <c r="H22" s="618"/>
      <c r="I22" s="620"/>
      <c r="J22" s="618"/>
      <c r="K22" s="9">
        <v>0</v>
      </c>
      <c r="L22" s="10"/>
      <c r="M22" s="10"/>
      <c r="N22" s="10"/>
      <c r="O22" s="9">
        <v>7500000</v>
      </c>
      <c r="P22" s="10"/>
      <c r="Q22" s="10"/>
      <c r="R22" s="10"/>
      <c r="S22" s="10"/>
      <c r="T22" s="10"/>
      <c r="U22" s="20">
        <v>0</v>
      </c>
      <c r="V22" s="11">
        <f t="shared" si="0"/>
        <v>7500000</v>
      </c>
      <c r="W22" s="253">
        <v>44562</v>
      </c>
      <c r="X22" s="253">
        <v>44925</v>
      </c>
      <c r="Y22" s="27" t="s">
        <v>106</v>
      </c>
      <c r="Z22" s="631"/>
      <c r="AA22" s="600"/>
      <c r="AB22" s="600"/>
    </row>
    <row r="23" spans="1:28" s="1" customFormat="1" ht="37.5" customHeight="1">
      <c r="A23" s="611"/>
      <c r="B23" s="624"/>
      <c r="C23" s="595" t="s">
        <v>107</v>
      </c>
      <c r="D23" s="4" t="s">
        <v>108</v>
      </c>
      <c r="E23" s="616" t="s">
        <v>40</v>
      </c>
      <c r="F23" s="3">
        <v>4</v>
      </c>
      <c r="G23" s="3">
        <v>1</v>
      </c>
      <c r="H23" s="608" t="s">
        <v>109</v>
      </c>
      <c r="I23" s="619">
        <v>2021950250182</v>
      </c>
      <c r="J23" s="617" t="s">
        <v>665</v>
      </c>
      <c r="K23" s="9">
        <v>0</v>
      </c>
      <c r="L23" s="10"/>
      <c r="M23" s="10"/>
      <c r="N23" s="10"/>
      <c r="O23" s="621">
        <v>20000000</v>
      </c>
      <c r="P23" s="10"/>
      <c r="Q23" s="10"/>
      <c r="R23" s="10"/>
      <c r="S23" s="10"/>
      <c r="T23" s="10"/>
      <c r="U23" s="633">
        <v>5000000</v>
      </c>
      <c r="V23" s="621">
        <f t="shared" si="0"/>
        <v>25000000</v>
      </c>
      <c r="W23" s="254">
        <v>44562</v>
      </c>
      <c r="X23" s="254">
        <v>44925</v>
      </c>
      <c r="Y23" s="27" t="s">
        <v>666</v>
      </c>
      <c r="Z23" s="21" t="s">
        <v>45</v>
      </c>
      <c r="AA23" s="5" t="s">
        <v>46</v>
      </c>
      <c r="AB23" s="5"/>
    </row>
    <row r="24" spans="1:28" s="1" customFormat="1" ht="73.5" customHeight="1">
      <c r="A24" s="611"/>
      <c r="B24" s="624"/>
      <c r="C24" s="595"/>
      <c r="D24" s="4" t="s">
        <v>105</v>
      </c>
      <c r="E24" s="616"/>
      <c r="F24" s="3">
        <v>14</v>
      </c>
      <c r="G24" s="3">
        <v>4</v>
      </c>
      <c r="H24" s="608"/>
      <c r="I24" s="620"/>
      <c r="J24" s="618"/>
      <c r="K24" s="9">
        <v>0</v>
      </c>
      <c r="L24" s="10"/>
      <c r="M24" s="10"/>
      <c r="N24" s="10"/>
      <c r="O24" s="622"/>
      <c r="P24" s="10"/>
      <c r="Q24" s="10"/>
      <c r="R24" s="10"/>
      <c r="S24" s="10"/>
      <c r="T24" s="10"/>
      <c r="U24" s="634"/>
      <c r="V24" s="622"/>
      <c r="W24" s="254">
        <v>44562</v>
      </c>
      <c r="X24" s="254">
        <v>44925</v>
      </c>
      <c r="Y24" s="27" t="s">
        <v>106</v>
      </c>
      <c r="Z24" s="21" t="s">
        <v>45</v>
      </c>
      <c r="AA24" s="5" t="s">
        <v>46</v>
      </c>
      <c r="AB24" s="5"/>
    </row>
    <row r="25" spans="1:28" s="1" customFormat="1" ht="87" customHeight="1">
      <c r="A25" s="611"/>
      <c r="B25" s="624"/>
      <c r="C25" s="4" t="s">
        <v>110</v>
      </c>
      <c r="D25" s="4" t="s">
        <v>111</v>
      </c>
      <c r="E25" s="3" t="s">
        <v>43</v>
      </c>
      <c r="F25" s="8">
        <v>1</v>
      </c>
      <c r="G25" s="8">
        <v>1</v>
      </c>
      <c r="H25" s="32" t="s">
        <v>112</v>
      </c>
      <c r="I25" s="255">
        <v>2021950250160</v>
      </c>
      <c r="J25" s="4" t="s">
        <v>302</v>
      </c>
      <c r="K25" s="9">
        <v>0</v>
      </c>
      <c r="L25" s="10"/>
      <c r="M25" s="10"/>
      <c r="N25" s="10"/>
      <c r="O25" s="9">
        <v>18000000</v>
      </c>
      <c r="P25" s="10"/>
      <c r="Q25" s="10"/>
      <c r="R25" s="10"/>
      <c r="S25" s="10"/>
      <c r="T25" s="10"/>
      <c r="U25" s="20">
        <v>0</v>
      </c>
      <c r="V25" s="11">
        <f t="shared" si="0"/>
        <v>18000000</v>
      </c>
      <c r="W25" s="254">
        <v>44562</v>
      </c>
      <c r="X25" s="254">
        <v>44925</v>
      </c>
      <c r="Y25" s="6" t="s">
        <v>113</v>
      </c>
      <c r="Z25" s="21" t="s">
        <v>45</v>
      </c>
      <c r="AA25" s="5" t="s">
        <v>46</v>
      </c>
      <c r="AB25" s="5"/>
    </row>
    <row r="26" spans="1:28" s="1" customFormat="1" ht="160.5" customHeight="1">
      <c r="A26" s="611"/>
      <c r="B26" s="624"/>
      <c r="C26" s="4" t="s">
        <v>114</v>
      </c>
      <c r="D26" s="4" t="s">
        <v>115</v>
      </c>
      <c r="E26" s="3" t="s">
        <v>40</v>
      </c>
      <c r="F26" s="3">
        <v>4</v>
      </c>
      <c r="G26" s="3">
        <v>1</v>
      </c>
      <c r="H26" s="32" t="s">
        <v>116</v>
      </c>
      <c r="I26" s="22">
        <v>2021950250176</v>
      </c>
      <c r="J26" s="4" t="s">
        <v>302</v>
      </c>
      <c r="K26" s="9">
        <v>0</v>
      </c>
      <c r="L26" s="10"/>
      <c r="M26" s="10"/>
      <c r="N26" s="10"/>
      <c r="O26" s="9">
        <v>15000000</v>
      </c>
      <c r="P26" s="10"/>
      <c r="Q26" s="10"/>
      <c r="R26" s="10"/>
      <c r="S26" s="10"/>
      <c r="T26" s="10"/>
      <c r="U26" s="20">
        <v>0</v>
      </c>
      <c r="V26" s="11">
        <f t="shared" si="0"/>
        <v>15000000</v>
      </c>
      <c r="W26" s="254">
        <v>44562</v>
      </c>
      <c r="X26" s="254">
        <v>44925</v>
      </c>
      <c r="Y26" s="6" t="s">
        <v>117</v>
      </c>
      <c r="Z26" s="5" t="s">
        <v>45</v>
      </c>
      <c r="AA26" s="5" t="s">
        <v>46</v>
      </c>
      <c r="AB26" s="5"/>
    </row>
    <row r="27" spans="1:28" s="1" customFormat="1" ht="136.5" customHeight="1">
      <c r="A27" s="611"/>
      <c r="B27" s="624"/>
      <c r="C27" s="173" t="s">
        <v>667</v>
      </c>
      <c r="D27" s="172" t="s">
        <v>668</v>
      </c>
      <c r="E27" s="5" t="s">
        <v>40</v>
      </c>
      <c r="F27" s="5">
        <v>2</v>
      </c>
      <c r="G27" s="5">
        <v>1</v>
      </c>
      <c r="H27" s="173" t="s">
        <v>669</v>
      </c>
      <c r="I27" s="256">
        <v>2021950250210</v>
      </c>
      <c r="J27" s="171" t="s">
        <v>52</v>
      </c>
      <c r="K27" s="9">
        <v>11465360</v>
      </c>
      <c r="L27" s="10"/>
      <c r="M27" s="10"/>
      <c r="N27" s="10"/>
      <c r="O27" s="9"/>
      <c r="P27" s="10"/>
      <c r="Q27" s="10"/>
      <c r="R27" s="10"/>
      <c r="S27" s="10"/>
      <c r="T27" s="10"/>
      <c r="U27" s="20">
        <v>0</v>
      </c>
      <c r="V27" s="11">
        <f t="shared" ref="V27" si="1">SUM(K27:U27)</f>
        <v>11465360</v>
      </c>
      <c r="W27" s="254">
        <v>44562</v>
      </c>
      <c r="X27" s="254">
        <v>44925</v>
      </c>
      <c r="Y27" s="172" t="s">
        <v>117</v>
      </c>
      <c r="Z27" s="5" t="s">
        <v>45</v>
      </c>
      <c r="AA27" s="5" t="s">
        <v>46</v>
      </c>
      <c r="AB27" s="5"/>
    </row>
    <row r="28" spans="1:28" s="1" customFormat="1" ht="145.5" customHeight="1">
      <c r="A28" s="611"/>
      <c r="B28" s="624"/>
      <c r="C28" s="173" t="s">
        <v>118</v>
      </c>
      <c r="D28" s="23" t="s">
        <v>119</v>
      </c>
      <c r="E28" s="3" t="s">
        <v>40</v>
      </c>
      <c r="F28" s="3">
        <v>1</v>
      </c>
      <c r="G28" s="3">
        <v>1</v>
      </c>
      <c r="H28" s="173" t="s">
        <v>670</v>
      </c>
      <c r="I28" s="34">
        <v>2021950250195</v>
      </c>
      <c r="J28" s="172" t="s">
        <v>52</v>
      </c>
      <c r="K28" s="9">
        <v>6400000</v>
      </c>
      <c r="L28" s="10"/>
      <c r="M28" s="10"/>
      <c r="N28" s="10"/>
      <c r="O28" s="9"/>
      <c r="P28" s="10"/>
      <c r="Q28" s="10"/>
      <c r="R28" s="10"/>
      <c r="S28" s="10"/>
      <c r="T28" s="10"/>
      <c r="U28" s="20">
        <v>0</v>
      </c>
      <c r="V28" s="11">
        <f>+K28</f>
        <v>6400000</v>
      </c>
      <c r="W28" s="254">
        <v>44562</v>
      </c>
      <c r="X28" s="254">
        <v>44925</v>
      </c>
      <c r="Y28" s="259" t="s">
        <v>120</v>
      </c>
      <c r="Z28" s="5" t="s">
        <v>45</v>
      </c>
      <c r="AA28" s="5" t="s">
        <v>46</v>
      </c>
      <c r="AB28" s="5"/>
    </row>
    <row r="29" spans="1:28" s="1" customFormat="1" ht="96" customHeight="1">
      <c r="A29" s="611"/>
      <c r="B29" s="624"/>
      <c r="C29" s="4" t="s">
        <v>121</v>
      </c>
      <c r="D29" s="4" t="s">
        <v>122</v>
      </c>
      <c r="E29" s="3" t="s">
        <v>40</v>
      </c>
      <c r="F29" s="3">
        <v>1</v>
      </c>
      <c r="G29" s="3">
        <v>1</v>
      </c>
      <c r="H29" s="257" t="s">
        <v>671</v>
      </c>
      <c r="I29" s="258">
        <v>2021950250201</v>
      </c>
      <c r="J29" s="172" t="s">
        <v>52</v>
      </c>
      <c r="K29" s="9">
        <v>6400000</v>
      </c>
      <c r="L29" s="10"/>
      <c r="M29" s="10"/>
      <c r="N29" s="10"/>
      <c r="O29" s="9">
        <v>0</v>
      </c>
      <c r="P29" s="10"/>
      <c r="Q29" s="10"/>
      <c r="R29" s="10"/>
      <c r="S29" s="10"/>
      <c r="T29" s="10"/>
      <c r="U29" s="20">
        <v>0</v>
      </c>
      <c r="V29" s="11">
        <f t="shared" si="0"/>
        <v>6400000</v>
      </c>
      <c r="W29" s="254">
        <v>44562</v>
      </c>
      <c r="X29" s="254">
        <v>44925</v>
      </c>
      <c r="Y29" s="259" t="s">
        <v>120</v>
      </c>
      <c r="Z29" s="5" t="s">
        <v>45</v>
      </c>
      <c r="AA29" s="5" t="s">
        <v>46</v>
      </c>
      <c r="AB29" s="5"/>
    </row>
    <row r="30" spans="1:28" s="1" customFormat="1" ht="99" customHeight="1">
      <c r="A30" s="611"/>
      <c r="B30" s="624"/>
      <c r="C30" s="4" t="s">
        <v>123</v>
      </c>
      <c r="D30" s="4" t="s">
        <v>124</v>
      </c>
      <c r="E30" s="3" t="s">
        <v>40</v>
      </c>
      <c r="F30" s="3">
        <v>4</v>
      </c>
      <c r="G30" s="3">
        <v>1</v>
      </c>
      <c r="H30" s="33" t="s">
        <v>125</v>
      </c>
      <c r="I30" s="34">
        <v>2021950250172</v>
      </c>
      <c r="J30" s="33" t="s">
        <v>52</v>
      </c>
      <c r="K30" s="9">
        <v>0</v>
      </c>
      <c r="L30" s="10"/>
      <c r="M30" s="10"/>
      <c r="N30" s="10"/>
      <c r="O30" s="9">
        <v>24000000</v>
      </c>
      <c r="P30" s="10"/>
      <c r="Q30" s="10"/>
      <c r="R30" s="10"/>
      <c r="S30" s="10"/>
      <c r="T30" s="10"/>
      <c r="U30" s="20">
        <v>0</v>
      </c>
      <c r="V30" s="11">
        <f t="shared" si="0"/>
        <v>24000000</v>
      </c>
      <c r="W30" s="254">
        <v>44562</v>
      </c>
      <c r="X30" s="254">
        <v>44925</v>
      </c>
      <c r="Y30" s="6" t="s">
        <v>126</v>
      </c>
      <c r="Z30" s="5" t="s">
        <v>45</v>
      </c>
      <c r="AA30" s="7" t="s">
        <v>46</v>
      </c>
      <c r="AB30" s="7"/>
    </row>
    <row r="31" spans="1:28" s="1" customFormat="1" ht="105" customHeight="1">
      <c r="A31" s="611"/>
      <c r="B31" s="625"/>
      <c r="C31" s="4" t="s">
        <v>127</v>
      </c>
      <c r="D31" s="4" t="s">
        <v>128</v>
      </c>
      <c r="E31" s="3" t="s">
        <v>43</v>
      </c>
      <c r="F31" s="8">
        <v>1</v>
      </c>
      <c r="G31" s="8">
        <v>1</v>
      </c>
      <c r="H31" s="33" t="s">
        <v>672</v>
      </c>
      <c r="I31" s="34">
        <v>2021950250172</v>
      </c>
      <c r="J31" s="33" t="s">
        <v>129</v>
      </c>
      <c r="K31" s="9">
        <v>0</v>
      </c>
      <c r="L31" s="10"/>
      <c r="M31" s="10"/>
      <c r="N31" s="10"/>
      <c r="O31" s="9">
        <v>12000000</v>
      </c>
      <c r="P31" s="10"/>
      <c r="Q31" s="10"/>
      <c r="R31" s="10"/>
      <c r="S31" s="10"/>
      <c r="T31" s="10"/>
      <c r="U31" s="20">
        <v>0</v>
      </c>
      <c r="V31" s="11">
        <f t="shared" si="0"/>
        <v>12000000</v>
      </c>
      <c r="W31" s="254">
        <v>44562</v>
      </c>
      <c r="X31" s="254">
        <v>44925</v>
      </c>
      <c r="Y31" s="278" t="s">
        <v>130</v>
      </c>
      <c r="Z31" s="5" t="s">
        <v>45</v>
      </c>
      <c r="AA31" s="7" t="s">
        <v>46</v>
      </c>
      <c r="AB31" s="7"/>
    </row>
    <row r="32" spans="1:28" s="1" customFormat="1" ht="82.5" customHeight="1">
      <c r="A32" s="611"/>
      <c r="B32" s="632" t="s">
        <v>131</v>
      </c>
      <c r="C32" s="4" t="s">
        <v>132</v>
      </c>
      <c r="D32" s="3" t="s">
        <v>133</v>
      </c>
      <c r="E32" s="3" t="s">
        <v>40</v>
      </c>
      <c r="F32" s="3">
        <v>4</v>
      </c>
      <c r="G32" s="3">
        <v>1</v>
      </c>
      <c r="H32" s="608" t="s">
        <v>677</v>
      </c>
      <c r="I32" s="609">
        <v>2021950250169</v>
      </c>
      <c r="J32" s="595" t="s">
        <v>679</v>
      </c>
      <c r="K32" s="621">
        <v>0</v>
      </c>
      <c r="L32" s="596"/>
      <c r="M32" s="596"/>
      <c r="N32" s="596"/>
      <c r="O32" s="9">
        <v>10000000</v>
      </c>
      <c r="P32" s="596"/>
      <c r="Q32" s="596"/>
      <c r="R32" s="596"/>
      <c r="S32" s="596"/>
      <c r="T32" s="596"/>
      <c r="U32" s="20">
        <v>0</v>
      </c>
      <c r="V32" s="11">
        <f t="shared" si="0"/>
        <v>10000000</v>
      </c>
      <c r="W32" s="254">
        <v>44562</v>
      </c>
      <c r="X32" s="254">
        <v>44925</v>
      </c>
      <c r="Y32" s="278" t="s">
        <v>134</v>
      </c>
      <c r="Z32" s="598" t="s">
        <v>45</v>
      </c>
      <c r="AA32" s="598" t="s">
        <v>46</v>
      </c>
      <c r="AB32" s="5"/>
    </row>
    <row r="33" spans="1:28" s="1" customFormat="1" ht="82.5" customHeight="1">
      <c r="A33" s="611"/>
      <c r="B33" s="632"/>
      <c r="C33" s="175" t="s">
        <v>135</v>
      </c>
      <c r="D33" s="180" t="s">
        <v>72</v>
      </c>
      <c r="E33" s="179" t="s">
        <v>40</v>
      </c>
      <c r="F33" s="180">
        <v>3</v>
      </c>
      <c r="G33" s="180">
        <v>1</v>
      </c>
      <c r="H33" s="608"/>
      <c r="I33" s="609"/>
      <c r="J33" s="595"/>
      <c r="K33" s="622"/>
      <c r="L33" s="597"/>
      <c r="M33" s="597"/>
      <c r="N33" s="597"/>
      <c r="O33" s="260">
        <v>8000000</v>
      </c>
      <c r="P33" s="597"/>
      <c r="Q33" s="597"/>
      <c r="R33" s="597"/>
      <c r="S33" s="597"/>
      <c r="T33" s="597"/>
      <c r="U33" s="20">
        <v>0</v>
      </c>
      <c r="V33" s="181">
        <f>+O33</f>
        <v>8000000</v>
      </c>
      <c r="W33" s="254">
        <v>44562</v>
      </c>
      <c r="X33" s="254">
        <v>44925</v>
      </c>
      <c r="Y33" s="278" t="s">
        <v>754</v>
      </c>
      <c r="Z33" s="600"/>
      <c r="AA33" s="599"/>
      <c r="AB33" s="177"/>
    </row>
    <row r="34" spans="1:28" s="1" customFormat="1" ht="107.25" customHeight="1">
      <c r="A34" s="611"/>
      <c r="B34" s="632"/>
      <c r="C34" s="261" t="s">
        <v>673</v>
      </c>
      <c r="D34" s="178" t="s">
        <v>675</v>
      </c>
      <c r="E34" s="179" t="s">
        <v>40</v>
      </c>
      <c r="F34" s="179">
        <v>1</v>
      </c>
      <c r="G34" s="179">
        <v>1</v>
      </c>
      <c r="H34" s="608" t="s">
        <v>678</v>
      </c>
      <c r="I34" s="607">
        <v>2021950250169</v>
      </c>
      <c r="J34" s="595" t="s">
        <v>52</v>
      </c>
      <c r="K34" s="617"/>
      <c r="L34" s="617"/>
      <c r="M34" s="617"/>
      <c r="N34" s="617"/>
      <c r="O34" s="9">
        <v>12800000</v>
      </c>
      <c r="P34" s="621"/>
      <c r="Q34" s="621"/>
      <c r="R34" s="621"/>
      <c r="S34" s="621"/>
      <c r="T34" s="621"/>
      <c r="U34" s="621">
        <v>0</v>
      </c>
      <c r="V34" s="9">
        <f>SUM(L34:U34)</f>
        <v>12800000</v>
      </c>
      <c r="W34" s="254">
        <v>44562</v>
      </c>
      <c r="X34" s="254">
        <v>44925</v>
      </c>
      <c r="Y34" s="278" t="s">
        <v>680</v>
      </c>
      <c r="Z34" s="621" t="s">
        <v>45</v>
      </c>
      <c r="AA34" s="598" t="s">
        <v>46</v>
      </c>
      <c r="AB34" s="621"/>
    </row>
    <row r="35" spans="1:28" s="1" customFormat="1" ht="82.5" customHeight="1">
      <c r="A35" s="611"/>
      <c r="B35" s="632"/>
      <c r="C35" s="261" t="s">
        <v>674</v>
      </c>
      <c r="D35" s="178" t="s">
        <v>676</v>
      </c>
      <c r="E35" s="179" t="s">
        <v>40</v>
      </c>
      <c r="F35" s="179">
        <v>1</v>
      </c>
      <c r="G35" s="179">
        <v>1</v>
      </c>
      <c r="H35" s="608"/>
      <c r="I35" s="607"/>
      <c r="J35" s="595"/>
      <c r="K35" s="618"/>
      <c r="L35" s="618"/>
      <c r="M35" s="618"/>
      <c r="N35" s="618"/>
      <c r="O35" s="9">
        <v>13000000</v>
      </c>
      <c r="P35" s="622"/>
      <c r="Q35" s="622"/>
      <c r="R35" s="622"/>
      <c r="S35" s="622"/>
      <c r="T35" s="622"/>
      <c r="U35" s="622"/>
      <c r="V35" s="9">
        <f>+O35</f>
        <v>13000000</v>
      </c>
      <c r="W35" s="254">
        <v>44562</v>
      </c>
      <c r="X35" s="254">
        <v>44925</v>
      </c>
      <c r="Y35" s="278" t="s">
        <v>681</v>
      </c>
      <c r="Z35" s="622"/>
      <c r="AA35" s="599"/>
      <c r="AB35" s="622"/>
    </row>
    <row r="36" spans="1:28" s="1" customFormat="1" ht="87" customHeight="1">
      <c r="A36" s="611"/>
      <c r="B36" s="610" t="s">
        <v>136</v>
      </c>
      <c r="C36" s="4" t="s">
        <v>137</v>
      </c>
      <c r="D36" s="3" t="s">
        <v>48</v>
      </c>
      <c r="E36" s="4" t="s">
        <v>40</v>
      </c>
      <c r="F36" s="3">
        <v>2</v>
      </c>
      <c r="G36" s="3">
        <v>2</v>
      </c>
      <c r="H36" s="33" t="s">
        <v>138</v>
      </c>
      <c r="I36" s="262">
        <v>2021950250192</v>
      </c>
      <c r="J36" s="31" t="s">
        <v>303</v>
      </c>
      <c r="K36" s="9">
        <v>12000000</v>
      </c>
      <c r="L36" s="10"/>
      <c r="M36" s="10"/>
      <c r="N36" s="10"/>
      <c r="O36" s="9"/>
      <c r="P36" s="10"/>
      <c r="Q36" s="10"/>
      <c r="R36" s="10"/>
      <c r="S36" s="10"/>
      <c r="T36" s="10"/>
      <c r="U36" s="20">
        <v>0</v>
      </c>
      <c r="V36" s="11">
        <f t="shared" si="0"/>
        <v>12000000</v>
      </c>
      <c r="W36" s="254">
        <v>44562</v>
      </c>
      <c r="X36" s="254">
        <v>44925</v>
      </c>
      <c r="Y36" s="278" t="s">
        <v>299</v>
      </c>
      <c r="Z36" s="5" t="s">
        <v>45</v>
      </c>
      <c r="AA36" s="5" t="s">
        <v>46</v>
      </c>
      <c r="AB36" s="10"/>
    </row>
    <row r="37" spans="1:28" s="1" customFormat="1" ht="41.25" customHeight="1">
      <c r="A37" s="611"/>
      <c r="B37" s="624"/>
      <c r="C37" s="175" t="s">
        <v>139</v>
      </c>
      <c r="D37" s="175" t="s">
        <v>140</v>
      </c>
      <c r="E37" s="175" t="s">
        <v>43</v>
      </c>
      <c r="F37" s="175">
        <v>70</v>
      </c>
      <c r="G37" s="175">
        <v>17.5</v>
      </c>
      <c r="H37" s="175" t="s">
        <v>304</v>
      </c>
      <c r="I37" s="256">
        <v>2021950250197</v>
      </c>
      <c r="J37" s="175" t="s">
        <v>305</v>
      </c>
      <c r="K37" s="175"/>
      <c r="L37" s="175"/>
      <c r="M37" s="175"/>
      <c r="N37" s="175"/>
      <c r="O37" s="181">
        <v>10753883.619999999</v>
      </c>
      <c r="P37" s="181"/>
      <c r="Q37" s="181"/>
      <c r="R37" s="181"/>
      <c r="S37" s="181"/>
      <c r="T37" s="181"/>
      <c r="U37" s="181">
        <v>0</v>
      </c>
      <c r="V37" s="181">
        <f t="shared" si="0"/>
        <v>10753883.619999999</v>
      </c>
      <c r="W37" s="254">
        <v>44562</v>
      </c>
      <c r="X37" s="254">
        <v>44925</v>
      </c>
      <c r="Y37" s="268" t="s">
        <v>141</v>
      </c>
      <c r="Z37" s="176" t="s">
        <v>45</v>
      </c>
      <c r="AA37" s="176" t="s">
        <v>46</v>
      </c>
      <c r="AB37" s="176"/>
    </row>
    <row r="38" spans="1:28">
      <c r="K38" s="26">
        <f t="shared" ref="K38:U38" si="2">SUM(K19:K37)</f>
        <v>44265360</v>
      </c>
      <c r="L38">
        <f t="shared" si="2"/>
        <v>0</v>
      </c>
      <c r="M38">
        <f t="shared" si="2"/>
        <v>0</v>
      </c>
      <c r="N38">
        <f t="shared" si="2"/>
        <v>0</v>
      </c>
      <c r="O38" s="26">
        <f t="shared" si="2"/>
        <v>158553883.62</v>
      </c>
      <c r="P38">
        <f t="shared" si="2"/>
        <v>0</v>
      </c>
      <c r="Q38">
        <f t="shared" si="2"/>
        <v>0</v>
      </c>
      <c r="R38">
        <f t="shared" si="2"/>
        <v>0</v>
      </c>
      <c r="S38">
        <f t="shared" si="2"/>
        <v>0</v>
      </c>
      <c r="T38">
        <f t="shared" si="2"/>
        <v>0</v>
      </c>
      <c r="U38" s="14">
        <f t="shared" si="2"/>
        <v>5000000</v>
      </c>
      <c r="V38" s="26">
        <f>SUM(K38:U38)</f>
        <v>207819243.62</v>
      </c>
    </row>
  </sheetData>
  <mergeCells count="81">
    <mergeCell ref="U23:U24"/>
    <mergeCell ref="V23:V24"/>
    <mergeCell ref="N32:N33"/>
    <mergeCell ref="R32:R33"/>
    <mergeCell ref="L32:L33"/>
    <mergeCell ref="B32:B35"/>
    <mergeCell ref="P34:P35"/>
    <mergeCell ref="Q34:Q35"/>
    <mergeCell ref="R34:R35"/>
    <mergeCell ref="M34:M35"/>
    <mergeCell ref="N34:N35"/>
    <mergeCell ref="Z34:Z35"/>
    <mergeCell ref="AB34:AB35"/>
    <mergeCell ref="U34:U35"/>
    <mergeCell ref="S34:S35"/>
    <mergeCell ref="AB19:AB20"/>
    <mergeCell ref="Z21:Z22"/>
    <mergeCell ref="AA21:AA22"/>
    <mergeCell ref="AB21:AB22"/>
    <mergeCell ref="J21:J22"/>
    <mergeCell ref="J19:J20"/>
    <mergeCell ref="J34:J35"/>
    <mergeCell ref="M32:M33"/>
    <mergeCell ref="B19:B31"/>
    <mergeCell ref="Z19:Z20"/>
    <mergeCell ref="AA19:AA20"/>
    <mergeCell ref="C23:C24"/>
    <mergeCell ref="E23:E24"/>
    <mergeCell ref="H23:H24"/>
    <mergeCell ref="I23:I24"/>
    <mergeCell ref="J23:J24"/>
    <mergeCell ref="Q32:Q33"/>
    <mergeCell ref="K32:K33"/>
    <mergeCell ref="P32:P33"/>
    <mergeCell ref="T34:T35"/>
    <mergeCell ref="K34:K35"/>
    <mergeCell ref="L34:L35"/>
    <mergeCell ref="I34:I35"/>
    <mergeCell ref="H32:H33"/>
    <mergeCell ref="H34:H35"/>
    <mergeCell ref="I32:I33"/>
    <mergeCell ref="A19:A37"/>
    <mergeCell ref="H19:H20"/>
    <mergeCell ref="I19:I20"/>
    <mergeCell ref="C21:C22"/>
    <mergeCell ref="E21:E22"/>
    <mergeCell ref="H21:H22"/>
    <mergeCell ref="I21:I22"/>
    <mergeCell ref="B36:B37"/>
    <mergeCell ref="AA32:AA33"/>
    <mergeCell ref="AA34:AA35"/>
    <mergeCell ref="Z32:Z33"/>
    <mergeCell ref="B13:J13"/>
    <mergeCell ref="B14:J14"/>
    <mergeCell ref="B15:J15"/>
    <mergeCell ref="A16:J16"/>
    <mergeCell ref="A17:A18"/>
    <mergeCell ref="B17:B18"/>
    <mergeCell ref="C17:C18"/>
    <mergeCell ref="D17:D18"/>
    <mergeCell ref="E17:E18"/>
    <mergeCell ref="F17:F18"/>
    <mergeCell ref="H17:J17"/>
    <mergeCell ref="K17:V17"/>
    <mergeCell ref="W17:AB17"/>
    <mergeCell ref="B4:J4"/>
    <mergeCell ref="J32:J33"/>
    <mergeCell ref="A1:V1"/>
    <mergeCell ref="S32:S33"/>
    <mergeCell ref="T32:T33"/>
    <mergeCell ref="B12:J12"/>
    <mergeCell ref="A2:J2"/>
    <mergeCell ref="B3:J3"/>
    <mergeCell ref="O23:O24"/>
    <mergeCell ref="A5:J5"/>
    <mergeCell ref="B6:J6"/>
    <mergeCell ref="B7:J7"/>
    <mergeCell ref="B8:J8"/>
    <mergeCell ref="B9:J9"/>
    <mergeCell ref="B10:J10"/>
    <mergeCell ref="B11:J11"/>
  </mergeCells>
  <pageMargins left="0.7" right="0.7" top="0.75" bottom="0.75" header="0.3" footer="0.3"/>
  <pageSetup scale="16" fitToHeight="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99"/>
    <pageSetUpPr fitToPage="1"/>
  </sheetPr>
  <dimension ref="A1:AA30"/>
  <sheetViews>
    <sheetView topLeftCell="M1" zoomScale="60" zoomScaleNormal="60" zoomScaleSheetLayoutView="20" workbookViewId="0">
      <selection activeCell="X17" sqref="X17"/>
    </sheetView>
  </sheetViews>
  <sheetFormatPr baseColWidth="10" defaultColWidth="43" defaultRowHeight="15"/>
  <cols>
    <col min="1" max="1" width="18.140625" style="51" customWidth="1"/>
    <col min="2" max="2" width="23.28515625" style="51" customWidth="1"/>
    <col min="3" max="3" width="34.85546875" style="54" customWidth="1"/>
    <col min="4" max="4" width="31.28515625" style="54" customWidth="1"/>
    <col min="5" max="5" width="21" style="54" customWidth="1"/>
    <col min="6" max="6" width="8.5703125" style="54" customWidth="1"/>
    <col min="7" max="7" width="9.42578125" style="51" customWidth="1"/>
    <col min="8" max="8" width="23.5703125" style="51" customWidth="1"/>
    <col min="9" max="9" width="21" style="73" customWidth="1"/>
    <col min="10" max="10" width="19.28515625" style="50" customWidth="1"/>
    <col min="11" max="13" width="10.7109375" style="50" customWidth="1"/>
    <col min="14" max="14" width="25" style="50" bestFit="1" customWidth="1"/>
    <col min="15" max="16" width="12.7109375" style="50" customWidth="1"/>
    <col min="17" max="17" width="16.85546875" style="50" bestFit="1" customWidth="1"/>
    <col min="18" max="19" width="7.28515625" style="50" customWidth="1"/>
    <col min="20" max="20" width="15.7109375" style="50" bestFit="1" customWidth="1"/>
    <col min="21" max="21" width="16.85546875" style="50" bestFit="1" customWidth="1"/>
    <col min="22" max="22" width="16.85546875" style="51" customWidth="1"/>
    <col min="23" max="23" width="15.140625" style="51" customWidth="1"/>
    <col min="24" max="24" width="20.28515625" style="51" customWidth="1"/>
    <col min="25" max="25" width="16.85546875" style="51" customWidth="1"/>
    <col min="26" max="26" width="22.28515625" style="51" customWidth="1"/>
    <col min="27" max="27" width="20.42578125" style="51" bestFit="1" customWidth="1"/>
    <col min="28" max="16384" width="43" style="51"/>
  </cols>
  <sheetData>
    <row r="1" spans="1:27" s="67" customFormat="1" ht="26.25">
      <c r="A1" s="635" t="s">
        <v>635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159"/>
      <c r="W1" s="159"/>
      <c r="X1" s="159"/>
      <c r="Y1" s="159"/>
      <c r="Z1" s="159"/>
      <c r="AA1" s="159"/>
    </row>
    <row r="2" spans="1:27">
      <c r="A2" s="641"/>
      <c r="B2" s="641"/>
      <c r="C2" s="641"/>
      <c r="D2" s="641"/>
      <c r="E2" s="641"/>
      <c r="F2" s="641"/>
      <c r="G2" s="641"/>
      <c r="H2" s="641"/>
      <c r="I2" s="641"/>
    </row>
    <row r="3" spans="1:27" s="54" customFormat="1">
      <c r="A3" s="52" t="s">
        <v>0</v>
      </c>
      <c r="B3" s="642" t="s">
        <v>1</v>
      </c>
      <c r="C3" s="642"/>
      <c r="D3" s="642"/>
      <c r="E3" s="642"/>
      <c r="F3" s="642"/>
      <c r="G3" s="642"/>
      <c r="H3" s="642"/>
      <c r="I3" s="64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7" s="54" customFormat="1">
      <c r="A4" s="52" t="s">
        <v>2</v>
      </c>
      <c r="B4" s="642" t="s">
        <v>142</v>
      </c>
      <c r="C4" s="642"/>
      <c r="D4" s="642"/>
      <c r="E4" s="642"/>
      <c r="F4" s="642"/>
      <c r="G4" s="642"/>
      <c r="H4" s="642"/>
      <c r="I4" s="642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7">
      <c r="A5" s="643"/>
      <c r="B5" s="643"/>
      <c r="C5" s="643"/>
      <c r="D5" s="643"/>
      <c r="E5" s="643"/>
      <c r="F5" s="643"/>
      <c r="G5" s="643"/>
      <c r="H5" s="643"/>
      <c r="I5" s="643"/>
    </row>
    <row r="6" spans="1:27" s="57" customFormat="1">
      <c r="A6" s="55" t="s">
        <v>4</v>
      </c>
      <c r="B6" s="637" t="s">
        <v>143</v>
      </c>
      <c r="C6" s="637"/>
      <c r="D6" s="637"/>
      <c r="E6" s="637"/>
      <c r="F6" s="637"/>
      <c r="G6" s="637"/>
      <c r="H6" s="637"/>
      <c r="I6" s="637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7">
      <c r="A7" s="52" t="s">
        <v>6</v>
      </c>
      <c r="B7" s="637" t="s">
        <v>144</v>
      </c>
      <c r="C7" s="637"/>
      <c r="D7" s="637"/>
      <c r="E7" s="637"/>
      <c r="F7" s="637"/>
      <c r="G7" s="637"/>
      <c r="H7" s="637"/>
      <c r="I7" s="637"/>
    </row>
    <row r="8" spans="1:27">
      <c r="A8" s="638"/>
      <c r="B8" s="638"/>
      <c r="C8" s="638"/>
      <c r="D8" s="638"/>
      <c r="E8" s="638"/>
      <c r="F8" s="638"/>
      <c r="G8" s="638"/>
      <c r="H8" s="638"/>
      <c r="I8" s="638"/>
    </row>
    <row r="9" spans="1:27" s="135" customFormat="1">
      <c r="A9" s="639" t="s">
        <v>10</v>
      </c>
      <c r="B9" s="639" t="s">
        <v>11</v>
      </c>
      <c r="C9" s="640" t="s">
        <v>12</v>
      </c>
      <c r="D9" s="639" t="s">
        <v>13</v>
      </c>
      <c r="E9" s="640" t="s">
        <v>14</v>
      </c>
      <c r="F9" s="640" t="s">
        <v>15</v>
      </c>
      <c r="G9" s="110" t="s">
        <v>16</v>
      </c>
      <c r="H9" s="639" t="s">
        <v>17</v>
      </c>
      <c r="I9" s="639"/>
      <c r="J9" s="644" t="s">
        <v>210</v>
      </c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5" t="s">
        <v>18</v>
      </c>
      <c r="W9" s="645"/>
      <c r="X9" s="645"/>
      <c r="Y9" s="645"/>
      <c r="Z9" s="645"/>
      <c r="AA9" s="645"/>
    </row>
    <row r="10" spans="1:27" s="135" customFormat="1" ht="105">
      <c r="A10" s="639"/>
      <c r="B10" s="639"/>
      <c r="C10" s="640"/>
      <c r="D10" s="639"/>
      <c r="E10" s="640"/>
      <c r="F10" s="640"/>
      <c r="G10" s="110">
        <v>2022</v>
      </c>
      <c r="H10" s="110" t="s">
        <v>19</v>
      </c>
      <c r="I10" s="134" t="s">
        <v>616</v>
      </c>
      <c r="J10" s="109" t="s">
        <v>21</v>
      </c>
      <c r="K10" s="109" t="s">
        <v>22</v>
      </c>
      <c r="L10" s="109" t="s">
        <v>23</v>
      </c>
      <c r="M10" s="109" t="s">
        <v>24</v>
      </c>
      <c r="N10" s="109" t="s">
        <v>25</v>
      </c>
      <c r="O10" s="109" t="s">
        <v>26</v>
      </c>
      <c r="P10" s="109" t="s">
        <v>27</v>
      </c>
      <c r="Q10" s="109" t="s">
        <v>28</v>
      </c>
      <c r="R10" s="109" t="s">
        <v>29</v>
      </c>
      <c r="S10" s="109" t="s">
        <v>30</v>
      </c>
      <c r="T10" s="109" t="s">
        <v>31</v>
      </c>
      <c r="U10" s="109" t="s">
        <v>527</v>
      </c>
      <c r="V10" s="124" t="s">
        <v>33</v>
      </c>
      <c r="W10" s="124" t="s">
        <v>34</v>
      </c>
      <c r="X10" s="124" t="s">
        <v>35</v>
      </c>
      <c r="Y10" s="124" t="s">
        <v>36</v>
      </c>
      <c r="Z10" s="125" t="s">
        <v>37</v>
      </c>
      <c r="AA10" s="125" t="s">
        <v>38</v>
      </c>
    </row>
    <row r="11" spans="1:27" s="62" customFormat="1" ht="90">
      <c r="A11" s="646" t="s">
        <v>145</v>
      </c>
      <c r="B11" s="646" t="s">
        <v>146</v>
      </c>
      <c r="C11" s="423" t="s">
        <v>147</v>
      </c>
      <c r="D11" s="423" t="s">
        <v>148</v>
      </c>
      <c r="E11" s="423" t="s">
        <v>40</v>
      </c>
      <c r="F11" s="423">
        <v>1</v>
      </c>
      <c r="G11" s="435">
        <v>1</v>
      </c>
      <c r="H11" s="423" t="s">
        <v>682</v>
      </c>
      <c r="I11" s="68">
        <v>2021950250200</v>
      </c>
      <c r="J11" s="60"/>
      <c r="K11" s="60"/>
      <c r="L11" s="60"/>
      <c r="M11" s="60"/>
      <c r="N11" s="60">
        <v>15000000</v>
      </c>
      <c r="O11" s="60"/>
      <c r="P11" s="60"/>
      <c r="Q11" s="60"/>
      <c r="R11" s="60"/>
      <c r="S11" s="60"/>
      <c r="T11" s="60"/>
      <c r="U11" s="60">
        <f>SUM(J11:T11)</f>
        <v>15000000</v>
      </c>
      <c r="V11" s="279">
        <v>44562</v>
      </c>
      <c r="W11" s="279">
        <v>44591</v>
      </c>
      <c r="X11" s="423" t="s">
        <v>684</v>
      </c>
      <c r="Y11" s="61" t="s">
        <v>45</v>
      </c>
      <c r="Z11" s="423" t="s">
        <v>683</v>
      </c>
      <c r="AA11" s="435"/>
    </row>
    <row r="12" spans="1:27" s="62" customFormat="1" ht="42.75" customHeight="1">
      <c r="A12" s="646"/>
      <c r="B12" s="646"/>
      <c r="C12" s="423" t="s">
        <v>153</v>
      </c>
      <c r="D12" s="423" t="s">
        <v>154</v>
      </c>
      <c r="E12" s="423" t="s">
        <v>40</v>
      </c>
      <c r="F12" s="435">
        <v>1</v>
      </c>
      <c r="G12" s="435">
        <v>1</v>
      </c>
      <c r="H12" s="423" t="s">
        <v>634</v>
      </c>
      <c r="I12" s="68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>
        <f t="shared" ref="U12:U28" si="0">SUM(J12:T12)</f>
        <v>0</v>
      </c>
      <c r="V12" s="423" t="s">
        <v>149</v>
      </c>
      <c r="W12" s="423" t="s">
        <v>150</v>
      </c>
      <c r="X12" s="423" t="s">
        <v>294</v>
      </c>
      <c r="Y12" s="435" t="s">
        <v>45</v>
      </c>
      <c r="Z12" s="423" t="s">
        <v>690</v>
      </c>
      <c r="AA12" s="63"/>
    </row>
    <row r="13" spans="1:27" s="62" customFormat="1" ht="83.25" customHeight="1">
      <c r="A13" s="646"/>
      <c r="B13" s="646"/>
      <c r="C13" s="423" t="s">
        <v>155</v>
      </c>
      <c r="D13" s="423" t="s">
        <v>156</v>
      </c>
      <c r="E13" s="423" t="s">
        <v>40</v>
      </c>
      <c r="F13" s="435">
        <v>1</v>
      </c>
      <c r="G13" s="435">
        <v>1</v>
      </c>
      <c r="H13" s="423" t="s">
        <v>685</v>
      </c>
      <c r="I13" s="64"/>
      <c r="J13" s="60">
        <v>19800000</v>
      </c>
      <c r="K13" s="60"/>
      <c r="L13" s="60"/>
      <c r="M13" s="60"/>
      <c r="N13" s="60">
        <v>12600000</v>
      </c>
      <c r="O13" s="60"/>
      <c r="P13" s="60"/>
      <c r="Q13" s="60"/>
      <c r="R13" s="60"/>
      <c r="S13" s="60"/>
      <c r="T13" s="60"/>
      <c r="U13" s="60">
        <f t="shared" si="0"/>
        <v>32400000</v>
      </c>
      <c r="V13" s="279">
        <v>44562</v>
      </c>
      <c r="W13" s="279">
        <v>44925</v>
      </c>
      <c r="X13" s="423" t="s">
        <v>151</v>
      </c>
      <c r="Y13" s="61" t="s">
        <v>45</v>
      </c>
      <c r="Z13" s="423" t="s">
        <v>152</v>
      </c>
      <c r="AA13" s="435"/>
    </row>
    <row r="14" spans="1:27" s="62" customFormat="1" ht="45">
      <c r="A14" s="646"/>
      <c r="B14" s="646"/>
      <c r="C14" s="423" t="s">
        <v>157</v>
      </c>
      <c r="D14" s="423" t="s">
        <v>158</v>
      </c>
      <c r="E14" s="423" t="s">
        <v>40</v>
      </c>
      <c r="F14" s="435">
        <v>1254</v>
      </c>
      <c r="G14" s="435">
        <v>1</v>
      </c>
      <c r="H14" s="423"/>
      <c r="I14" s="64"/>
      <c r="J14" s="60"/>
      <c r="K14" s="60"/>
      <c r="L14" s="60"/>
      <c r="M14" s="60"/>
      <c r="N14" s="60">
        <v>0</v>
      </c>
      <c r="O14" s="60"/>
      <c r="P14" s="60"/>
      <c r="Q14" s="60"/>
      <c r="R14" s="60"/>
      <c r="S14" s="60"/>
      <c r="T14" s="60"/>
      <c r="U14" s="60">
        <f t="shared" si="0"/>
        <v>0</v>
      </c>
      <c r="V14" s="423" t="s">
        <v>149</v>
      </c>
      <c r="W14" s="423" t="s">
        <v>316</v>
      </c>
      <c r="X14" s="434" t="s">
        <v>295</v>
      </c>
      <c r="Y14" s="61" t="s">
        <v>45</v>
      </c>
      <c r="Z14" s="423" t="s">
        <v>691</v>
      </c>
      <c r="AA14" s="63"/>
    </row>
    <row r="15" spans="1:27" s="67" customFormat="1" ht="48.75" customHeight="1">
      <c r="A15" s="646"/>
      <c r="B15" s="646"/>
      <c r="C15" s="646" t="s">
        <v>159</v>
      </c>
      <c r="D15" s="423" t="s">
        <v>160</v>
      </c>
      <c r="E15" s="423" t="s">
        <v>40</v>
      </c>
      <c r="F15" s="435">
        <v>8</v>
      </c>
      <c r="G15" s="435">
        <v>2</v>
      </c>
      <c r="H15" s="423" t="s">
        <v>686</v>
      </c>
      <c r="I15" s="64">
        <v>2021950250181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0">
        <v>50000000</v>
      </c>
      <c r="U15" s="60">
        <f t="shared" si="0"/>
        <v>50000000</v>
      </c>
      <c r="V15" s="279">
        <v>44562</v>
      </c>
      <c r="W15" s="279">
        <v>44925</v>
      </c>
      <c r="X15" s="66" t="s">
        <v>688</v>
      </c>
      <c r="Y15" s="61" t="s">
        <v>45</v>
      </c>
      <c r="Z15" s="423" t="s">
        <v>46</v>
      </c>
      <c r="AA15" s="435"/>
    </row>
    <row r="16" spans="1:27" s="67" customFormat="1" ht="45" customHeight="1">
      <c r="A16" s="646"/>
      <c r="B16" s="646"/>
      <c r="C16" s="646"/>
      <c r="D16" s="423" t="s">
        <v>161</v>
      </c>
      <c r="E16" s="423" t="s">
        <v>40</v>
      </c>
      <c r="F16" s="435">
        <v>38</v>
      </c>
      <c r="G16" s="435">
        <v>38</v>
      </c>
      <c r="H16" s="423" t="s">
        <v>687</v>
      </c>
      <c r="I16" s="68">
        <v>2021950250181</v>
      </c>
      <c r="J16" s="65"/>
      <c r="K16" s="65"/>
      <c r="L16" s="65"/>
      <c r="M16" s="65"/>
      <c r="N16" s="65">
        <v>10000000</v>
      </c>
      <c r="O16" s="65"/>
      <c r="P16" s="65"/>
      <c r="Q16" s="65"/>
      <c r="R16" s="65"/>
      <c r="S16" s="65"/>
      <c r="T16" s="65">
        <v>0</v>
      </c>
      <c r="U16" s="60">
        <f>SUM(J16:T16)</f>
        <v>10000000</v>
      </c>
      <c r="V16" s="279">
        <v>44562</v>
      </c>
      <c r="W16" s="279">
        <v>44925</v>
      </c>
      <c r="X16" s="69" t="s">
        <v>689</v>
      </c>
      <c r="Y16" s="61" t="s">
        <v>45</v>
      </c>
      <c r="Z16" s="423" t="s">
        <v>46</v>
      </c>
      <c r="AA16" s="63"/>
    </row>
    <row r="17" spans="1:27" s="62" customFormat="1" ht="90">
      <c r="A17" s="646"/>
      <c r="B17" s="646"/>
      <c r="C17" s="423" t="s">
        <v>162</v>
      </c>
      <c r="D17" s="423" t="s">
        <v>163</v>
      </c>
      <c r="E17" s="423" t="s">
        <v>40</v>
      </c>
      <c r="F17" s="435">
        <v>4</v>
      </c>
      <c r="G17" s="435">
        <v>1</v>
      </c>
      <c r="H17" s="423" t="s">
        <v>164</v>
      </c>
      <c r="I17" s="64"/>
      <c r="J17" s="60">
        <v>105486847.81999999</v>
      </c>
      <c r="K17" s="60"/>
      <c r="L17" s="60"/>
      <c r="M17" s="60"/>
      <c r="N17" s="60"/>
      <c r="O17" s="60"/>
      <c r="P17" s="60"/>
      <c r="Q17" s="60"/>
      <c r="R17" s="60"/>
      <c r="S17" s="60"/>
      <c r="T17" s="60">
        <v>50143772</v>
      </c>
      <c r="U17" s="60">
        <f t="shared" si="0"/>
        <v>155630619.81999999</v>
      </c>
      <c r="V17" s="279">
        <v>44562</v>
      </c>
      <c r="W17" s="279">
        <v>44925</v>
      </c>
      <c r="X17" s="423" t="s">
        <v>165</v>
      </c>
      <c r="Y17" s="61" t="s">
        <v>45</v>
      </c>
      <c r="Z17" s="423" t="s">
        <v>152</v>
      </c>
      <c r="AA17" s="435"/>
    </row>
    <row r="18" spans="1:27" s="62" customFormat="1" ht="69.75" customHeight="1">
      <c r="A18" s="646"/>
      <c r="B18" s="646"/>
      <c r="C18" s="646" t="s">
        <v>528</v>
      </c>
      <c r="D18" s="423" t="s">
        <v>529</v>
      </c>
      <c r="E18" s="423" t="s">
        <v>40</v>
      </c>
      <c r="F18" s="435">
        <v>38</v>
      </c>
      <c r="G18" s="435">
        <v>15</v>
      </c>
      <c r="H18" s="434" t="s">
        <v>693</v>
      </c>
      <c r="I18" s="64">
        <v>2021950250196</v>
      </c>
      <c r="J18" s="60"/>
      <c r="K18" s="60"/>
      <c r="L18" s="60"/>
      <c r="M18" s="60"/>
      <c r="N18" s="60">
        <v>40800000</v>
      </c>
      <c r="O18" s="60"/>
      <c r="P18" s="60"/>
      <c r="Q18" s="60"/>
      <c r="R18" s="60"/>
      <c r="S18" s="60"/>
      <c r="T18" s="60"/>
      <c r="U18" s="60">
        <f>N18</f>
        <v>40800000</v>
      </c>
      <c r="V18" s="279">
        <v>44562</v>
      </c>
      <c r="W18" s="279">
        <v>44925</v>
      </c>
      <c r="X18" s="423" t="s">
        <v>694</v>
      </c>
      <c r="Y18" s="61" t="s">
        <v>45</v>
      </c>
      <c r="Z18" s="423" t="s">
        <v>46</v>
      </c>
      <c r="AA18" s="435"/>
    </row>
    <row r="19" spans="1:27" s="62" customFormat="1" ht="54" customHeight="1">
      <c r="A19" s="646"/>
      <c r="B19" s="646"/>
      <c r="C19" s="646"/>
      <c r="D19" s="423" t="s">
        <v>530</v>
      </c>
      <c r="E19" s="423" t="s">
        <v>40</v>
      </c>
      <c r="F19" s="435">
        <v>20</v>
      </c>
      <c r="G19" s="435">
        <v>5</v>
      </c>
      <c r="H19" s="423" t="s">
        <v>69</v>
      </c>
      <c r="I19" s="64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>
        <v>0</v>
      </c>
      <c r="V19" s="279">
        <v>44562</v>
      </c>
      <c r="W19" s="279">
        <v>44925</v>
      </c>
      <c r="X19" s="423" t="s">
        <v>165</v>
      </c>
      <c r="Y19" s="61" t="s">
        <v>45</v>
      </c>
      <c r="Z19" s="423" t="s">
        <v>46</v>
      </c>
      <c r="AA19" s="423" t="s">
        <v>695</v>
      </c>
    </row>
    <row r="20" spans="1:27" s="62" customFormat="1" ht="45.75" customHeight="1">
      <c r="A20" s="646"/>
      <c r="B20" s="646"/>
      <c r="C20" s="646"/>
      <c r="D20" s="423" t="s">
        <v>531</v>
      </c>
      <c r="E20" s="423" t="s">
        <v>40</v>
      </c>
      <c r="F20" s="435">
        <v>1</v>
      </c>
      <c r="G20" s="435">
        <v>1</v>
      </c>
      <c r="H20" s="439" t="s">
        <v>69</v>
      </c>
      <c r="I20" s="64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>
        <v>0</v>
      </c>
      <c r="V20" s="279">
        <v>44562</v>
      </c>
      <c r="W20" s="279">
        <v>44925</v>
      </c>
      <c r="X20" s="423" t="s">
        <v>165</v>
      </c>
      <c r="Y20" s="61" t="s">
        <v>45</v>
      </c>
      <c r="Z20" s="423" t="s">
        <v>46</v>
      </c>
      <c r="AA20" s="423" t="s">
        <v>695</v>
      </c>
    </row>
    <row r="21" spans="1:27" s="62" customFormat="1" ht="30">
      <c r="A21" s="646"/>
      <c r="B21" s="646"/>
      <c r="C21" s="423" t="s">
        <v>166</v>
      </c>
      <c r="D21" s="423" t="s">
        <v>108</v>
      </c>
      <c r="E21" s="423" t="s">
        <v>40</v>
      </c>
      <c r="F21" s="435">
        <v>3</v>
      </c>
      <c r="G21" s="435">
        <v>1</v>
      </c>
      <c r="H21" s="435" t="s">
        <v>69</v>
      </c>
      <c r="I21" s="64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>
        <f t="shared" si="0"/>
        <v>0</v>
      </c>
      <c r="V21" s="435"/>
      <c r="W21" s="435"/>
      <c r="X21" s="435"/>
      <c r="Y21" s="435"/>
      <c r="Z21" s="423" t="s">
        <v>152</v>
      </c>
      <c r="AA21" s="435"/>
    </row>
    <row r="22" spans="1:27" s="67" customFormat="1" ht="90">
      <c r="A22" s="646"/>
      <c r="B22" s="646"/>
      <c r="C22" s="423" t="s">
        <v>167</v>
      </c>
      <c r="D22" s="423" t="s">
        <v>108</v>
      </c>
      <c r="E22" s="423" t="s">
        <v>40</v>
      </c>
      <c r="F22" s="435">
        <v>3</v>
      </c>
      <c r="G22" s="435">
        <v>1</v>
      </c>
      <c r="H22" s="423" t="s">
        <v>168</v>
      </c>
      <c r="I22" s="64"/>
      <c r="J22" s="65"/>
      <c r="K22" s="65"/>
      <c r="L22" s="65"/>
      <c r="M22" s="65"/>
      <c r="N22" s="65">
        <v>15000000</v>
      </c>
      <c r="O22" s="65"/>
      <c r="P22" s="65"/>
      <c r="Q22" s="65"/>
      <c r="R22" s="65"/>
      <c r="S22" s="65"/>
      <c r="T22" s="65"/>
      <c r="U22" s="60">
        <f t="shared" si="0"/>
        <v>15000000</v>
      </c>
      <c r="V22" s="423" t="s">
        <v>149</v>
      </c>
      <c r="W22" s="423" t="s">
        <v>316</v>
      </c>
      <c r="X22" s="69" t="s">
        <v>169</v>
      </c>
      <c r="Y22" s="61" t="s">
        <v>45</v>
      </c>
      <c r="Z22" s="423" t="s">
        <v>152</v>
      </c>
      <c r="AA22" s="63"/>
    </row>
    <row r="23" spans="1:27" s="67" customFormat="1" ht="75">
      <c r="A23" s="646"/>
      <c r="B23" s="646"/>
      <c r="C23" s="423" t="s">
        <v>170</v>
      </c>
      <c r="D23" s="423" t="s">
        <v>108</v>
      </c>
      <c r="E23" s="423" t="s">
        <v>40</v>
      </c>
      <c r="F23" s="435">
        <v>3</v>
      </c>
      <c r="G23" s="435">
        <v>1</v>
      </c>
      <c r="H23" s="69" t="s">
        <v>171</v>
      </c>
      <c r="I23" s="64"/>
      <c r="J23" s="65"/>
      <c r="K23" s="65"/>
      <c r="L23" s="65"/>
      <c r="M23" s="65"/>
      <c r="N23" s="65">
        <v>12000000</v>
      </c>
      <c r="O23" s="65"/>
      <c r="P23" s="65"/>
      <c r="Q23" s="65"/>
      <c r="R23" s="65"/>
      <c r="S23" s="65"/>
      <c r="T23" s="65"/>
      <c r="U23" s="60">
        <f t="shared" si="0"/>
        <v>12000000</v>
      </c>
      <c r="V23" s="423" t="s">
        <v>149</v>
      </c>
      <c r="W23" s="423" t="s">
        <v>316</v>
      </c>
      <c r="X23" s="69" t="s">
        <v>172</v>
      </c>
      <c r="Y23" s="61" t="s">
        <v>45</v>
      </c>
      <c r="Z23" s="423" t="s">
        <v>152</v>
      </c>
      <c r="AA23" s="63"/>
    </row>
    <row r="24" spans="1:27" s="67" customFormat="1" ht="120">
      <c r="A24" s="646"/>
      <c r="B24" s="646"/>
      <c r="C24" s="423" t="s">
        <v>176</v>
      </c>
      <c r="D24" s="423" t="s">
        <v>177</v>
      </c>
      <c r="E24" s="423" t="s">
        <v>43</v>
      </c>
      <c r="F24" s="440">
        <v>0.9</v>
      </c>
      <c r="G24" s="435" t="s">
        <v>178</v>
      </c>
      <c r="H24" s="423" t="s">
        <v>179</v>
      </c>
      <c r="I24" s="64"/>
      <c r="J24" s="60">
        <v>9250000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0">
        <f>J24</f>
        <v>9250000</v>
      </c>
      <c r="V24" s="423" t="s">
        <v>149</v>
      </c>
      <c r="W24" s="423" t="s">
        <v>316</v>
      </c>
      <c r="X24" s="69" t="s">
        <v>296</v>
      </c>
      <c r="Y24" s="61" t="s">
        <v>45</v>
      </c>
      <c r="Z24" s="423" t="s">
        <v>152</v>
      </c>
      <c r="AA24" s="63"/>
    </row>
    <row r="25" spans="1:27" s="67" customFormat="1" ht="45">
      <c r="A25" s="646"/>
      <c r="B25" s="646"/>
      <c r="C25" s="423" t="s">
        <v>180</v>
      </c>
      <c r="D25" s="423" t="s">
        <v>181</v>
      </c>
      <c r="E25" s="423" t="s">
        <v>40</v>
      </c>
      <c r="F25" s="435">
        <v>1800</v>
      </c>
      <c r="G25" s="435">
        <v>1</v>
      </c>
      <c r="H25" s="63"/>
      <c r="I25" s="64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0">
        <f t="shared" ref="U25" si="1">SUM(J25:T25)</f>
        <v>0</v>
      </c>
      <c r="V25" s="423" t="s">
        <v>149</v>
      </c>
      <c r="W25" s="423" t="s">
        <v>316</v>
      </c>
      <c r="X25" s="69" t="s">
        <v>182</v>
      </c>
      <c r="Y25" s="61" t="s">
        <v>45</v>
      </c>
      <c r="Z25" s="423" t="s">
        <v>152</v>
      </c>
      <c r="AA25" s="63"/>
    </row>
    <row r="26" spans="1:27" s="67" customFormat="1" ht="105">
      <c r="A26" s="646"/>
      <c r="B26" s="646"/>
      <c r="C26" s="423" t="s">
        <v>173</v>
      </c>
      <c r="D26" s="423" t="s">
        <v>174</v>
      </c>
      <c r="E26" s="423" t="s">
        <v>40</v>
      </c>
      <c r="F26" s="435">
        <v>1</v>
      </c>
      <c r="G26" s="435">
        <v>1</v>
      </c>
      <c r="H26" s="69" t="s">
        <v>175</v>
      </c>
      <c r="I26" s="64">
        <v>2021950250166</v>
      </c>
      <c r="J26" s="60">
        <v>40750000</v>
      </c>
      <c r="K26" s="65"/>
      <c r="L26" s="65"/>
      <c r="M26" s="65"/>
      <c r="N26" s="60">
        <v>15800000</v>
      </c>
      <c r="O26" s="65"/>
      <c r="P26" s="65"/>
      <c r="Q26" s="65"/>
      <c r="R26" s="65"/>
      <c r="S26" s="65"/>
      <c r="T26" s="65"/>
      <c r="U26" s="60">
        <f t="shared" ref="U26" si="2">SUM(J26:T26)</f>
        <v>56550000</v>
      </c>
      <c r="V26" s="279">
        <v>44562</v>
      </c>
      <c r="W26" s="279">
        <v>44925</v>
      </c>
      <c r="X26" s="423" t="s">
        <v>692</v>
      </c>
      <c r="Y26" s="61" t="s">
        <v>45</v>
      </c>
      <c r="Z26" s="423" t="s">
        <v>46</v>
      </c>
      <c r="AA26" s="63"/>
    </row>
    <row r="27" spans="1:27" s="67" customFormat="1" ht="69.75" customHeight="1">
      <c r="A27" s="646"/>
      <c r="B27" s="646"/>
      <c r="C27" s="441" t="s">
        <v>532</v>
      </c>
      <c r="D27" s="441" t="s">
        <v>533</v>
      </c>
      <c r="E27" s="441" t="s">
        <v>40</v>
      </c>
      <c r="F27" s="112">
        <v>1</v>
      </c>
      <c r="G27" s="435">
        <v>1</v>
      </c>
      <c r="H27" s="69" t="s">
        <v>696</v>
      </c>
      <c r="I27" s="64">
        <v>2021950250199</v>
      </c>
      <c r="J27" s="65"/>
      <c r="K27" s="65"/>
      <c r="L27" s="65"/>
      <c r="M27" s="65"/>
      <c r="N27" s="65">
        <v>9600000</v>
      </c>
      <c r="O27" s="65"/>
      <c r="P27" s="65"/>
      <c r="Q27" s="65"/>
      <c r="R27" s="65"/>
      <c r="S27" s="65"/>
      <c r="T27" s="65"/>
      <c r="U27" s="60">
        <f t="shared" si="0"/>
        <v>9600000</v>
      </c>
      <c r="V27" s="279">
        <v>44562</v>
      </c>
      <c r="W27" s="279">
        <v>44925</v>
      </c>
      <c r="X27" s="423" t="s">
        <v>698</v>
      </c>
      <c r="Y27" s="61" t="s">
        <v>45</v>
      </c>
      <c r="Z27" s="423" t="s">
        <v>46</v>
      </c>
      <c r="AA27" s="63"/>
    </row>
    <row r="28" spans="1:27" s="67" customFormat="1" ht="76.5">
      <c r="A28" s="646"/>
      <c r="B28" s="646"/>
      <c r="C28" s="441" t="s">
        <v>534</v>
      </c>
      <c r="D28" s="441" t="s">
        <v>58</v>
      </c>
      <c r="E28" s="441" t="s">
        <v>40</v>
      </c>
      <c r="F28" s="112">
        <v>1</v>
      </c>
      <c r="G28" s="112">
        <v>1</v>
      </c>
      <c r="H28" s="442" t="s">
        <v>697</v>
      </c>
      <c r="I28" s="64">
        <v>2021950250218</v>
      </c>
      <c r="J28" s="65"/>
      <c r="K28" s="65"/>
      <c r="L28" s="65"/>
      <c r="M28" s="65"/>
      <c r="N28" s="65">
        <v>19200000</v>
      </c>
      <c r="O28" s="65"/>
      <c r="P28" s="65"/>
      <c r="Q28" s="65"/>
      <c r="R28" s="65"/>
      <c r="S28" s="65"/>
      <c r="T28" s="65"/>
      <c r="U28" s="60">
        <f t="shared" si="0"/>
        <v>19200000</v>
      </c>
      <c r="V28" s="279">
        <v>44562</v>
      </c>
      <c r="W28" s="279">
        <v>44925</v>
      </c>
      <c r="X28" s="423" t="s">
        <v>699</v>
      </c>
      <c r="Y28" s="70" t="s">
        <v>45</v>
      </c>
      <c r="Z28" s="423" t="s">
        <v>46</v>
      </c>
      <c r="AA28" s="63"/>
    </row>
    <row r="29" spans="1:27" s="67" customFormat="1">
      <c r="C29" s="62"/>
      <c r="D29" s="62"/>
      <c r="E29" s="62"/>
      <c r="F29" s="62"/>
      <c r="I29" s="71"/>
      <c r="J29" s="72">
        <f t="shared" ref="J29:T29" si="3">SUM(J11:J28)</f>
        <v>175286847.81999999</v>
      </c>
      <c r="K29" s="72">
        <f t="shared" si="3"/>
        <v>0</v>
      </c>
      <c r="L29" s="72">
        <f t="shared" si="3"/>
        <v>0</v>
      </c>
      <c r="M29" s="72">
        <f t="shared" si="3"/>
        <v>0</v>
      </c>
      <c r="N29" s="72">
        <f t="shared" si="3"/>
        <v>150000000</v>
      </c>
      <c r="O29" s="72">
        <f t="shared" si="3"/>
        <v>0</v>
      </c>
      <c r="P29" s="72">
        <f t="shared" si="3"/>
        <v>0</v>
      </c>
      <c r="Q29" s="72">
        <f>SUM(Q11:Q28)</f>
        <v>0</v>
      </c>
      <c r="R29" s="72">
        <f t="shared" si="3"/>
        <v>0</v>
      </c>
      <c r="S29" s="72">
        <f t="shared" si="3"/>
        <v>0</v>
      </c>
      <c r="T29" s="72">
        <f t="shared" si="3"/>
        <v>100143772</v>
      </c>
      <c r="U29" s="72">
        <f>SUM(U11:U28)</f>
        <v>425430619.81999999</v>
      </c>
    </row>
    <row r="30" spans="1:27" s="67" customFormat="1"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</sheetData>
  <mergeCells count="21">
    <mergeCell ref="V9:AA9"/>
    <mergeCell ref="A11:A28"/>
    <mergeCell ref="B11:B28"/>
    <mergeCell ref="C15:C16"/>
    <mergeCell ref="C18:C20"/>
    <mergeCell ref="A1:U1"/>
    <mergeCell ref="B7:I7"/>
    <mergeCell ref="A8:I8"/>
    <mergeCell ref="A9:A10"/>
    <mergeCell ref="B9:B10"/>
    <mergeCell ref="C9:C10"/>
    <mergeCell ref="D9:D10"/>
    <mergeCell ref="E9:E10"/>
    <mergeCell ref="F9:F10"/>
    <mergeCell ref="H9:I9"/>
    <mergeCell ref="B6:I6"/>
    <mergeCell ref="A2:I2"/>
    <mergeCell ref="B3:I3"/>
    <mergeCell ref="B4:I4"/>
    <mergeCell ref="A5:I5"/>
    <mergeCell ref="J9:U9"/>
  </mergeCells>
  <pageMargins left="0.7" right="0.7" top="0.75" bottom="0.75" header="0.3" footer="0.3"/>
  <pageSetup paperSize="9" scale="17" fitToHeight="0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99"/>
    <pageSetUpPr fitToPage="1"/>
  </sheetPr>
  <dimension ref="A1:AB24"/>
  <sheetViews>
    <sheetView topLeftCell="X1" zoomScale="70" zoomScaleNormal="70" zoomScaleSheetLayoutView="20" workbookViewId="0">
      <selection activeCell="AC1" sqref="AC1:AQ1048576"/>
    </sheetView>
  </sheetViews>
  <sheetFormatPr baseColWidth="10" defaultColWidth="11.5703125" defaultRowHeight="15"/>
  <cols>
    <col min="1" max="1" width="23" style="74" customWidth="1"/>
    <col min="2" max="2" width="21.5703125" style="51" bestFit="1" customWidth="1"/>
    <col min="3" max="3" width="36.42578125" style="54" customWidth="1"/>
    <col min="4" max="4" width="34.5703125" style="54" customWidth="1"/>
    <col min="5" max="5" width="21.85546875" style="54" bestFit="1" customWidth="1"/>
    <col min="6" max="6" width="21.7109375" style="54" customWidth="1"/>
    <col min="7" max="7" width="8.85546875" style="74" customWidth="1"/>
    <col min="8" max="8" width="40.140625" style="77" customWidth="1"/>
    <col min="9" max="9" width="30.42578125" style="74" bestFit="1" customWidth="1"/>
    <col min="10" max="10" width="26.28515625" style="74" customWidth="1"/>
    <col min="11" max="11" width="19.42578125" style="74" customWidth="1"/>
    <col min="12" max="12" width="17.42578125" style="74" bestFit="1" customWidth="1"/>
    <col min="13" max="14" width="11.5703125" style="74"/>
    <col min="15" max="15" width="20.5703125" style="74" customWidth="1"/>
    <col min="16" max="20" width="11.5703125" style="74"/>
    <col min="21" max="21" width="19" style="74" customWidth="1"/>
    <col min="22" max="22" width="19.42578125" style="74" customWidth="1"/>
    <col min="23" max="23" width="16.7109375" style="74" customWidth="1"/>
    <col min="24" max="24" width="17.5703125" style="74" customWidth="1"/>
    <col min="25" max="25" width="17.42578125" style="74" customWidth="1"/>
    <col min="26" max="26" width="18.85546875" style="74" customWidth="1"/>
    <col min="27" max="27" width="21.85546875" style="74" customWidth="1"/>
    <col min="28" max="28" width="22.42578125" style="74" customWidth="1"/>
    <col min="29" max="16384" width="11.5703125" style="74"/>
  </cols>
  <sheetData>
    <row r="1" spans="1:28" ht="26.25">
      <c r="A1" s="635" t="s">
        <v>755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</row>
    <row r="2" spans="1:28">
      <c r="A2" s="641"/>
      <c r="B2" s="641"/>
      <c r="C2" s="641"/>
      <c r="D2" s="641"/>
      <c r="E2" s="641"/>
      <c r="F2" s="641"/>
      <c r="G2" s="641"/>
      <c r="H2" s="641"/>
      <c r="I2" s="641"/>
      <c r="J2" s="641"/>
    </row>
    <row r="3" spans="1:28" s="75" customFormat="1" ht="15.75">
      <c r="A3" s="81" t="s">
        <v>0</v>
      </c>
      <c r="B3" s="662" t="s">
        <v>183</v>
      </c>
      <c r="C3" s="662"/>
      <c r="D3" s="662"/>
      <c r="E3" s="662"/>
      <c r="F3" s="662"/>
      <c r="G3" s="662"/>
      <c r="H3" s="662"/>
      <c r="I3" s="662"/>
      <c r="J3" s="662"/>
    </row>
    <row r="4" spans="1:28" s="75" customFormat="1" ht="15.75">
      <c r="A4" s="81" t="s">
        <v>2</v>
      </c>
      <c r="B4" s="662" t="s">
        <v>184</v>
      </c>
      <c r="C4" s="662"/>
      <c r="D4" s="662"/>
      <c r="E4" s="662"/>
      <c r="F4" s="662"/>
      <c r="G4" s="662"/>
      <c r="H4" s="662"/>
      <c r="I4" s="662"/>
      <c r="J4" s="662"/>
    </row>
    <row r="5" spans="1:28">
      <c r="A5" s="641"/>
      <c r="B5" s="641"/>
      <c r="C5" s="641"/>
      <c r="D5" s="641"/>
      <c r="E5" s="641"/>
      <c r="F5" s="641"/>
      <c r="G5" s="641"/>
      <c r="H5" s="641"/>
      <c r="I5" s="641"/>
      <c r="J5" s="641"/>
    </row>
    <row r="6" spans="1:28">
      <c r="A6" s="82" t="s">
        <v>4</v>
      </c>
      <c r="B6" s="643" t="s">
        <v>185</v>
      </c>
      <c r="C6" s="643"/>
      <c r="D6" s="643"/>
      <c r="E6" s="643"/>
      <c r="F6" s="643"/>
      <c r="G6" s="643"/>
      <c r="H6" s="643"/>
      <c r="I6" s="643"/>
      <c r="J6" s="643"/>
    </row>
    <row r="7" spans="1:28">
      <c r="A7" s="52" t="s">
        <v>6</v>
      </c>
      <c r="B7" s="637" t="s">
        <v>186</v>
      </c>
      <c r="C7" s="637"/>
      <c r="D7" s="637"/>
      <c r="E7" s="637"/>
      <c r="F7" s="637"/>
      <c r="G7" s="637"/>
      <c r="H7" s="637"/>
      <c r="I7" s="637"/>
      <c r="J7" s="637"/>
    </row>
    <row r="8" spans="1:28" s="76" customFormat="1" ht="21">
      <c r="A8" s="647"/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</row>
    <row r="9" spans="1:28">
      <c r="A9" s="121" t="s">
        <v>0</v>
      </c>
      <c r="B9" s="642" t="s">
        <v>1</v>
      </c>
      <c r="C9" s="642"/>
      <c r="D9" s="642"/>
      <c r="E9" s="642"/>
      <c r="F9" s="642"/>
      <c r="G9" s="642"/>
      <c r="H9" s="642"/>
      <c r="I9" s="642"/>
      <c r="J9" s="119"/>
    </row>
    <row r="10" spans="1:28">
      <c r="A10" s="121" t="s">
        <v>2</v>
      </c>
      <c r="B10" s="642" t="s">
        <v>184</v>
      </c>
      <c r="C10" s="642"/>
      <c r="D10" s="642"/>
      <c r="E10" s="642"/>
      <c r="F10" s="642"/>
      <c r="G10" s="642"/>
      <c r="H10" s="642"/>
      <c r="I10" s="642"/>
      <c r="J10" s="119"/>
    </row>
    <row r="11" spans="1:28">
      <c r="A11" s="121"/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28">
      <c r="A12" s="121"/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28">
      <c r="A13" s="638"/>
      <c r="B13" s="638"/>
      <c r="C13" s="638"/>
      <c r="D13" s="638"/>
      <c r="E13" s="638"/>
      <c r="F13" s="638"/>
      <c r="G13" s="638"/>
      <c r="H13" s="638"/>
      <c r="I13" s="638"/>
      <c r="J13" s="638"/>
    </row>
    <row r="14" spans="1:28" s="45" customFormat="1">
      <c r="A14" s="639" t="s">
        <v>10</v>
      </c>
      <c r="B14" s="639" t="s">
        <v>11</v>
      </c>
      <c r="C14" s="640" t="s">
        <v>12</v>
      </c>
      <c r="D14" s="639" t="s">
        <v>13</v>
      </c>
      <c r="E14" s="639" t="s">
        <v>14</v>
      </c>
      <c r="F14" s="640" t="s">
        <v>15</v>
      </c>
      <c r="G14" s="110" t="s">
        <v>16</v>
      </c>
      <c r="H14" s="639" t="s">
        <v>17</v>
      </c>
      <c r="I14" s="639"/>
      <c r="J14" s="639"/>
      <c r="K14" s="649" t="s">
        <v>210</v>
      </c>
      <c r="L14" s="650"/>
      <c r="M14" s="650"/>
      <c r="N14" s="650"/>
      <c r="O14" s="650"/>
      <c r="P14" s="650"/>
      <c r="Q14" s="650"/>
      <c r="R14" s="650"/>
      <c r="S14" s="650"/>
      <c r="T14" s="650"/>
      <c r="U14" s="650"/>
      <c r="V14" s="651"/>
      <c r="W14" s="655" t="s">
        <v>716</v>
      </c>
      <c r="X14" s="656"/>
      <c r="Y14" s="656"/>
      <c r="Z14" s="656"/>
      <c r="AA14" s="656"/>
      <c r="AB14" s="657"/>
    </row>
    <row r="15" spans="1:28" s="45" customFormat="1" ht="22.5" customHeight="1">
      <c r="A15" s="639"/>
      <c r="B15" s="639"/>
      <c r="C15" s="640"/>
      <c r="D15" s="639"/>
      <c r="E15" s="639"/>
      <c r="F15" s="640"/>
      <c r="G15" s="639">
        <v>2022</v>
      </c>
      <c r="H15" s="640" t="s">
        <v>19</v>
      </c>
      <c r="I15" s="639" t="s">
        <v>20</v>
      </c>
      <c r="J15" s="640" t="s">
        <v>614</v>
      </c>
      <c r="K15" s="652"/>
      <c r="L15" s="653"/>
      <c r="M15" s="653"/>
      <c r="N15" s="653"/>
      <c r="O15" s="653"/>
      <c r="P15" s="653"/>
      <c r="Q15" s="653"/>
      <c r="R15" s="653"/>
      <c r="S15" s="653"/>
      <c r="T15" s="653"/>
      <c r="U15" s="653"/>
      <c r="V15" s="654"/>
      <c r="W15" s="658"/>
      <c r="X15" s="659"/>
      <c r="Y15" s="659"/>
      <c r="Z15" s="659"/>
      <c r="AA15" s="659"/>
      <c r="AB15" s="660"/>
    </row>
    <row r="16" spans="1:28" s="131" customFormat="1" ht="55.5" customHeight="1">
      <c r="A16" s="639"/>
      <c r="B16" s="639"/>
      <c r="C16" s="640"/>
      <c r="D16" s="639"/>
      <c r="E16" s="639"/>
      <c r="F16" s="640"/>
      <c r="G16" s="639"/>
      <c r="H16" s="640"/>
      <c r="I16" s="639"/>
      <c r="J16" s="640"/>
      <c r="K16" s="136" t="s">
        <v>21</v>
      </c>
      <c r="L16" s="107" t="s">
        <v>22</v>
      </c>
      <c r="M16" s="107" t="s">
        <v>23</v>
      </c>
      <c r="N16" s="108" t="s">
        <v>24</v>
      </c>
      <c r="O16" s="108" t="s">
        <v>25</v>
      </c>
      <c r="P16" s="108" t="s">
        <v>26</v>
      </c>
      <c r="Q16" s="108" t="s">
        <v>27</v>
      </c>
      <c r="R16" s="136" t="s">
        <v>28</v>
      </c>
      <c r="S16" s="108" t="s">
        <v>29</v>
      </c>
      <c r="T16" s="108" t="s">
        <v>30</v>
      </c>
      <c r="U16" s="136" t="s">
        <v>31</v>
      </c>
      <c r="V16" s="108" t="s">
        <v>527</v>
      </c>
      <c r="W16" s="124" t="s">
        <v>33</v>
      </c>
      <c r="X16" s="124" t="s">
        <v>34</v>
      </c>
      <c r="Y16" s="124" t="s">
        <v>35</v>
      </c>
      <c r="Z16" s="124" t="s">
        <v>36</v>
      </c>
      <c r="AA16" s="124" t="s">
        <v>37</v>
      </c>
      <c r="AB16" s="124" t="s">
        <v>38</v>
      </c>
    </row>
    <row r="17" spans="1:28" s="76" customFormat="1" ht="81" customHeight="1">
      <c r="A17" s="661" t="s">
        <v>700</v>
      </c>
      <c r="B17" s="661" t="s">
        <v>701</v>
      </c>
      <c r="C17" s="259" t="s">
        <v>702</v>
      </c>
      <c r="D17" s="278" t="s">
        <v>703</v>
      </c>
      <c r="E17" s="269" t="s">
        <v>422</v>
      </c>
      <c r="F17" s="269"/>
      <c r="G17" s="5">
        <v>1</v>
      </c>
      <c r="H17" s="278" t="s">
        <v>708</v>
      </c>
      <c r="I17" s="280">
        <v>2021950250185</v>
      </c>
      <c r="J17" s="278" t="s">
        <v>712</v>
      </c>
      <c r="K17" s="44">
        <v>7000000</v>
      </c>
      <c r="L17" s="44"/>
      <c r="M17" s="44"/>
      <c r="N17" s="44"/>
      <c r="O17" s="44"/>
      <c r="P17" s="44"/>
      <c r="Q17" s="44"/>
      <c r="R17" s="44"/>
      <c r="S17" s="44"/>
      <c r="T17" s="44"/>
      <c r="U17" s="44">
        <v>8000000</v>
      </c>
      <c r="V17" s="84">
        <f t="shared" ref="V17:V20" si="0">SUM(K17:U17)</f>
        <v>15000000</v>
      </c>
      <c r="W17" s="279">
        <v>44562</v>
      </c>
      <c r="X17" s="279">
        <v>44925</v>
      </c>
      <c r="Y17" s="59" t="s">
        <v>715</v>
      </c>
      <c r="Z17" s="59" t="s">
        <v>45</v>
      </c>
      <c r="AA17" s="59" t="s">
        <v>46</v>
      </c>
      <c r="AB17" s="85"/>
    </row>
    <row r="18" spans="1:28" s="76" customFormat="1" ht="53.25" customHeight="1">
      <c r="A18" s="661"/>
      <c r="B18" s="661"/>
      <c r="C18" s="268" t="s">
        <v>704</v>
      </c>
      <c r="D18" s="278" t="s">
        <v>705</v>
      </c>
      <c r="E18" s="278" t="s">
        <v>40</v>
      </c>
      <c r="F18" s="278">
        <v>1</v>
      </c>
      <c r="G18" s="5">
        <v>1</v>
      </c>
      <c r="H18" s="278" t="s">
        <v>709</v>
      </c>
      <c r="I18" s="280">
        <v>2021950250212</v>
      </c>
      <c r="J18" s="5" t="s">
        <v>713</v>
      </c>
      <c r="K18" s="44"/>
      <c r="L18" s="44"/>
      <c r="M18" s="44"/>
      <c r="N18" s="44"/>
      <c r="O18" s="44">
        <v>20000000</v>
      </c>
      <c r="P18" s="44"/>
      <c r="Q18" s="44"/>
      <c r="R18" s="44"/>
      <c r="S18" s="44"/>
      <c r="T18" s="44"/>
      <c r="U18" s="44"/>
      <c r="V18" s="84">
        <f>O18</f>
        <v>20000000</v>
      </c>
      <c r="W18" s="279">
        <v>44562</v>
      </c>
      <c r="X18" s="279">
        <v>44925</v>
      </c>
      <c r="Y18" s="272" t="s">
        <v>717</v>
      </c>
      <c r="Z18" s="272" t="s">
        <v>45</v>
      </c>
      <c r="AA18" s="272" t="s">
        <v>46</v>
      </c>
      <c r="AB18" s="85"/>
    </row>
    <row r="19" spans="1:28" s="76" customFormat="1" ht="53.25" customHeight="1">
      <c r="A19" s="661"/>
      <c r="B19" s="661"/>
      <c r="C19" s="278" t="s">
        <v>706</v>
      </c>
      <c r="D19" s="5" t="s">
        <v>707</v>
      </c>
      <c r="E19" s="5" t="s">
        <v>40</v>
      </c>
      <c r="F19" s="5">
        <v>1</v>
      </c>
      <c r="G19" s="5">
        <v>1</v>
      </c>
      <c r="H19" s="278" t="s">
        <v>710</v>
      </c>
      <c r="I19" s="280">
        <v>2021950250206</v>
      </c>
      <c r="J19" s="5" t="s">
        <v>713</v>
      </c>
      <c r="K19" s="44"/>
      <c r="L19" s="44"/>
      <c r="M19" s="44"/>
      <c r="N19" s="44"/>
      <c r="O19" s="44">
        <v>20000000</v>
      </c>
      <c r="P19" s="44"/>
      <c r="Q19" s="44"/>
      <c r="R19" s="44"/>
      <c r="S19" s="44"/>
      <c r="T19" s="44"/>
      <c r="U19" s="44"/>
      <c r="V19" s="84">
        <f>O19</f>
        <v>20000000</v>
      </c>
      <c r="W19" s="279">
        <v>44562</v>
      </c>
      <c r="X19" s="279">
        <v>44925</v>
      </c>
      <c r="Y19" s="272" t="s">
        <v>717</v>
      </c>
      <c r="Z19" s="272" t="s">
        <v>45</v>
      </c>
      <c r="AA19" s="272" t="s">
        <v>46</v>
      </c>
      <c r="AB19" s="85"/>
    </row>
    <row r="20" spans="1:28" s="76" customFormat="1" ht="90">
      <c r="A20" s="661"/>
      <c r="B20" s="661"/>
      <c r="C20" s="278" t="s">
        <v>187</v>
      </c>
      <c r="D20" s="5" t="s">
        <v>188</v>
      </c>
      <c r="E20" s="5" t="s">
        <v>40</v>
      </c>
      <c r="F20" s="5">
        <v>12</v>
      </c>
      <c r="G20" s="5">
        <v>5</v>
      </c>
      <c r="H20" s="278" t="s">
        <v>711</v>
      </c>
      <c r="I20" s="280">
        <v>2021950250178</v>
      </c>
      <c r="J20" s="5" t="s">
        <v>714</v>
      </c>
      <c r="K20" s="44">
        <v>14500000</v>
      </c>
      <c r="L20" s="44"/>
      <c r="M20" s="44"/>
      <c r="N20" s="44"/>
      <c r="O20" s="44">
        <v>60050000</v>
      </c>
      <c r="P20" s="44"/>
      <c r="Q20" s="44"/>
      <c r="R20" s="44"/>
      <c r="S20" s="44"/>
      <c r="T20" s="44"/>
      <c r="U20" s="44"/>
      <c r="V20" s="84">
        <f t="shared" si="0"/>
        <v>74550000</v>
      </c>
      <c r="W20" s="279">
        <v>44562</v>
      </c>
      <c r="X20" s="279">
        <v>44925</v>
      </c>
      <c r="Y20" s="59" t="s">
        <v>289</v>
      </c>
      <c r="Z20" s="59" t="s">
        <v>45</v>
      </c>
      <c r="AA20" s="59" t="s">
        <v>46</v>
      </c>
      <c r="AB20" s="85"/>
    </row>
    <row r="21" spans="1:28">
      <c r="C21" s="57"/>
      <c r="K21" s="78">
        <f t="shared" ref="K21:U21" si="1">SUM(K17:K20)</f>
        <v>21500000</v>
      </c>
      <c r="L21" s="78">
        <f t="shared" si="1"/>
        <v>0</v>
      </c>
      <c r="M21" s="78">
        <f t="shared" si="1"/>
        <v>0</v>
      </c>
      <c r="N21" s="78">
        <f t="shared" si="1"/>
        <v>0</v>
      </c>
      <c r="O21" s="78">
        <f t="shared" si="1"/>
        <v>100050000</v>
      </c>
      <c r="P21" s="78">
        <f t="shared" si="1"/>
        <v>0</v>
      </c>
      <c r="Q21" s="78">
        <f t="shared" si="1"/>
        <v>0</v>
      </c>
      <c r="R21" s="78">
        <f t="shared" si="1"/>
        <v>0</v>
      </c>
      <c r="S21" s="78">
        <f t="shared" si="1"/>
        <v>0</v>
      </c>
      <c r="T21" s="78">
        <f t="shared" si="1"/>
        <v>0</v>
      </c>
      <c r="U21" s="78">
        <f t="shared" si="1"/>
        <v>8000000</v>
      </c>
      <c r="V21" s="79">
        <f>+SUM(V17:V20)</f>
        <v>129550000</v>
      </c>
    </row>
    <row r="23" spans="1:28">
      <c r="H23" s="80"/>
    </row>
    <row r="24" spans="1:28">
      <c r="K24" s="28"/>
    </row>
  </sheetData>
  <mergeCells count="26">
    <mergeCell ref="A1:V1"/>
    <mergeCell ref="A17:A20"/>
    <mergeCell ref="B17:B20"/>
    <mergeCell ref="H14:J14"/>
    <mergeCell ref="G15:G16"/>
    <mergeCell ref="H15:H16"/>
    <mergeCell ref="I15:I16"/>
    <mergeCell ref="J15:J16"/>
    <mergeCell ref="B6:J6"/>
    <mergeCell ref="A2:J2"/>
    <mergeCell ref="B3:J3"/>
    <mergeCell ref="B4:J4"/>
    <mergeCell ref="A5:J5"/>
    <mergeCell ref="B7:J7"/>
    <mergeCell ref="A13:J13"/>
    <mergeCell ref="F14:F16"/>
    <mergeCell ref="A8:AB8"/>
    <mergeCell ref="B9:I9"/>
    <mergeCell ref="B10:I10"/>
    <mergeCell ref="K14:V15"/>
    <mergeCell ref="W14:AB15"/>
    <mergeCell ref="A14:A16"/>
    <mergeCell ref="B14:B16"/>
    <mergeCell ref="C14:C16"/>
    <mergeCell ref="D14:D16"/>
    <mergeCell ref="E14:E16"/>
  </mergeCells>
  <pageMargins left="0.7" right="0.7" top="0.75" bottom="0.75" header="0.3" footer="0.3"/>
  <pageSetup paperSize="9" scale="17" fitToHeight="0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99"/>
    <pageSetUpPr fitToPage="1"/>
  </sheetPr>
  <dimension ref="A1:AC35"/>
  <sheetViews>
    <sheetView topLeftCell="U1" zoomScale="90" zoomScaleNormal="90" zoomScaleSheetLayoutView="20" workbookViewId="0">
      <selection activeCell="AD1" sqref="AD1:AO1048576"/>
    </sheetView>
  </sheetViews>
  <sheetFormatPr baseColWidth="10" defaultColWidth="11.5703125" defaultRowHeight="11.25"/>
  <cols>
    <col min="1" max="1" width="12.7109375" style="281" customWidth="1"/>
    <col min="2" max="2" width="15.5703125" style="281" customWidth="1"/>
    <col min="3" max="3" width="17.42578125" style="307" customWidth="1"/>
    <col min="4" max="4" width="17.7109375" style="311" customWidth="1"/>
    <col min="5" max="5" width="18.28515625" style="311" bestFit="1" customWidth="1"/>
    <col min="6" max="6" width="13.28515625" style="307" customWidth="1"/>
    <col min="7" max="7" width="16.28515625" style="281" customWidth="1"/>
    <col min="8" max="8" width="29.5703125" style="282" customWidth="1"/>
    <col min="9" max="9" width="22.42578125" style="281" bestFit="1" customWidth="1"/>
    <col min="10" max="10" width="19.7109375" style="281" customWidth="1"/>
    <col min="11" max="11" width="12.7109375" style="281" bestFit="1" customWidth="1"/>
    <col min="12" max="12" width="14.7109375" style="281" bestFit="1" customWidth="1"/>
    <col min="13" max="13" width="18.5703125" style="281" customWidth="1"/>
    <col min="14" max="14" width="16.7109375" style="281" bestFit="1" customWidth="1"/>
    <col min="15" max="15" width="9.85546875" style="281" bestFit="1" customWidth="1"/>
    <col min="16" max="16" width="13.42578125" style="281" bestFit="1" customWidth="1"/>
    <col min="17" max="17" width="12.28515625" style="281" bestFit="1" customWidth="1"/>
    <col min="18" max="18" width="12.7109375" style="281" bestFit="1" customWidth="1"/>
    <col min="19" max="19" width="14" style="281" bestFit="1" customWidth="1"/>
    <col min="20" max="20" width="7.7109375" style="281" bestFit="1" customWidth="1"/>
    <col min="21" max="21" width="8.7109375" style="281" customWidth="1"/>
    <col min="22" max="22" width="15.28515625" style="281" bestFit="1" customWidth="1"/>
    <col min="23" max="23" width="17.7109375" style="281" bestFit="1" customWidth="1"/>
    <col min="24" max="24" width="11.85546875" style="281" customWidth="1"/>
    <col min="25" max="25" width="14.5703125" style="281" customWidth="1"/>
    <col min="26" max="26" width="23.140625" style="281" customWidth="1"/>
    <col min="27" max="27" width="15" style="281" bestFit="1" customWidth="1"/>
    <col min="28" max="28" width="16.7109375" style="282" bestFit="1" customWidth="1"/>
    <col min="29" max="29" width="15.42578125" style="281" bestFit="1" customWidth="1"/>
    <col min="30" max="16384" width="11.5703125" style="281"/>
  </cols>
  <sheetData>
    <row r="1" spans="1:29" ht="19.5" customHeight="1">
      <c r="A1" s="663" t="s">
        <v>635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335"/>
      <c r="Y1" s="335"/>
      <c r="Z1" s="335"/>
      <c r="AA1" s="335"/>
      <c r="AB1" s="335"/>
      <c r="AC1" s="335"/>
    </row>
    <row r="2" spans="1:29">
      <c r="A2" s="677"/>
      <c r="B2" s="677"/>
      <c r="C2" s="677"/>
      <c r="D2" s="677"/>
      <c r="E2" s="677"/>
      <c r="F2" s="677"/>
      <c r="G2" s="677"/>
      <c r="H2" s="677"/>
      <c r="I2" s="677"/>
      <c r="J2" s="677"/>
    </row>
    <row r="3" spans="1:29" s="283" customFormat="1">
      <c r="A3" s="283" t="s">
        <v>0</v>
      </c>
      <c r="B3" s="678" t="s">
        <v>75</v>
      </c>
      <c r="C3" s="678"/>
      <c r="D3" s="678"/>
      <c r="E3" s="678"/>
      <c r="F3" s="678"/>
      <c r="G3" s="678"/>
      <c r="H3" s="678"/>
      <c r="I3" s="678"/>
      <c r="J3" s="678"/>
      <c r="AB3" s="284"/>
    </row>
    <row r="4" spans="1:29" s="283" customFormat="1">
      <c r="A4" s="283" t="s">
        <v>2</v>
      </c>
      <c r="B4" s="678" t="s">
        <v>234</v>
      </c>
      <c r="C4" s="678"/>
      <c r="D4" s="678"/>
      <c r="E4" s="678"/>
      <c r="F4" s="678"/>
      <c r="G4" s="678"/>
      <c r="H4" s="678"/>
      <c r="I4" s="678"/>
      <c r="J4" s="678"/>
      <c r="AB4" s="284"/>
    </row>
    <row r="5" spans="1:29">
      <c r="A5" s="677"/>
      <c r="B5" s="677"/>
      <c r="C5" s="677"/>
      <c r="D5" s="677"/>
      <c r="E5" s="677"/>
      <c r="F5" s="677"/>
      <c r="G5" s="677"/>
      <c r="H5" s="677"/>
      <c r="I5" s="677"/>
      <c r="J5" s="677"/>
    </row>
    <row r="6" spans="1:29">
      <c r="A6" s="285" t="s">
        <v>4</v>
      </c>
      <c r="B6" s="676" t="s">
        <v>235</v>
      </c>
      <c r="C6" s="676"/>
      <c r="D6" s="676"/>
      <c r="E6" s="676"/>
      <c r="F6" s="676"/>
      <c r="G6" s="676"/>
      <c r="H6" s="676"/>
      <c r="I6" s="676"/>
      <c r="J6" s="676"/>
    </row>
    <row r="7" spans="1:29">
      <c r="A7" s="285" t="s">
        <v>6</v>
      </c>
      <c r="B7" s="676" t="s">
        <v>236</v>
      </c>
      <c r="C7" s="676"/>
      <c r="D7" s="676"/>
      <c r="E7" s="676"/>
      <c r="F7" s="676"/>
      <c r="G7" s="676"/>
      <c r="H7" s="676"/>
      <c r="I7" s="676"/>
      <c r="J7" s="676"/>
    </row>
    <row r="8" spans="1:29">
      <c r="A8" s="285" t="s">
        <v>8</v>
      </c>
      <c r="B8" s="676" t="s">
        <v>237</v>
      </c>
      <c r="C8" s="676"/>
      <c r="D8" s="676"/>
      <c r="E8" s="676"/>
      <c r="F8" s="676"/>
      <c r="G8" s="676"/>
      <c r="H8" s="676"/>
      <c r="I8" s="676"/>
      <c r="J8" s="676"/>
    </row>
    <row r="9" spans="1:29">
      <c r="A9" s="691"/>
      <c r="B9" s="691"/>
      <c r="C9" s="691"/>
      <c r="D9" s="691"/>
      <c r="E9" s="691"/>
      <c r="F9" s="691"/>
      <c r="G9" s="691"/>
      <c r="H9" s="691"/>
      <c r="I9" s="691"/>
      <c r="J9" s="691"/>
    </row>
    <row r="10" spans="1:29" s="287" customFormat="1">
      <c r="A10" s="683" t="s">
        <v>10</v>
      </c>
      <c r="B10" s="683" t="s">
        <v>11</v>
      </c>
      <c r="C10" s="684" t="s">
        <v>12</v>
      </c>
      <c r="D10" s="683" t="s">
        <v>13</v>
      </c>
      <c r="E10" s="683" t="s">
        <v>14</v>
      </c>
      <c r="F10" s="684" t="s">
        <v>15</v>
      </c>
      <c r="G10" s="286" t="s">
        <v>16</v>
      </c>
      <c r="H10" s="683" t="s">
        <v>17</v>
      </c>
      <c r="I10" s="683"/>
      <c r="J10" s="683"/>
      <c r="K10" s="683" t="s">
        <v>718</v>
      </c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5" t="s">
        <v>716</v>
      </c>
      <c r="Y10" s="686"/>
      <c r="Z10" s="686"/>
      <c r="AA10" s="686"/>
      <c r="AB10" s="686"/>
      <c r="AC10" s="687"/>
    </row>
    <row r="11" spans="1:29" s="283" customFormat="1" ht="56.25">
      <c r="A11" s="683"/>
      <c r="B11" s="683"/>
      <c r="C11" s="684"/>
      <c r="D11" s="683"/>
      <c r="E11" s="683"/>
      <c r="F11" s="684"/>
      <c r="G11" s="286">
        <v>2022</v>
      </c>
      <c r="H11" s="288" t="s">
        <v>19</v>
      </c>
      <c r="I11" s="286" t="s">
        <v>20</v>
      </c>
      <c r="J11" s="288" t="s">
        <v>720</v>
      </c>
      <c r="K11" s="288" t="s">
        <v>21</v>
      </c>
      <c r="L11" s="288" t="s">
        <v>22</v>
      </c>
      <c r="M11" s="288" t="s">
        <v>23</v>
      </c>
      <c r="N11" s="289" t="s">
        <v>297</v>
      </c>
      <c r="O11" s="289" t="s">
        <v>24</v>
      </c>
      <c r="P11" s="289" t="s">
        <v>25</v>
      </c>
      <c r="Q11" s="289" t="s">
        <v>26</v>
      </c>
      <c r="R11" s="289" t="s">
        <v>27</v>
      </c>
      <c r="S11" s="289" t="s">
        <v>28</v>
      </c>
      <c r="T11" s="289" t="s">
        <v>29</v>
      </c>
      <c r="U11" s="289" t="s">
        <v>30</v>
      </c>
      <c r="V11" s="289" t="s">
        <v>31</v>
      </c>
      <c r="W11" s="290" t="s">
        <v>527</v>
      </c>
      <c r="X11" s="291" t="s">
        <v>33</v>
      </c>
      <c r="Y11" s="291" t="s">
        <v>34</v>
      </c>
      <c r="Z11" s="291" t="s">
        <v>35</v>
      </c>
      <c r="AA11" s="291" t="s">
        <v>36</v>
      </c>
      <c r="AB11" s="291" t="s">
        <v>37</v>
      </c>
      <c r="AC11" s="292" t="s">
        <v>38</v>
      </c>
    </row>
    <row r="12" spans="1:29" ht="45">
      <c r="A12" s="671" t="s">
        <v>238</v>
      </c>
      <c r="B12" s="675" t="s">
        <v>239</v>
      </c>
      <c r="C12" s="230" t="s">
        <v>240</v>
      </c>
      <c r="D12" s="230" t="s">
        <v>241</v>
      </c>
      <c r="E12" s="231" t="s">
        <v>40</v>
      </c>
      <c r="F12" s="230">
        <v>1</v>
      </c>
      <c r="G12" s="231">
        <v>1</v>
      </c>
      <c r="H12" s="230" t="s">
        <v>242</v>
      </c>
      <c r="I12" s="310"/>
      <c r="J12" s="231"/>
      <c r="K12" s="294"/>
      <c r="L12" s="294"/>
      <c r="M12" s="295"/>
      <c r="N12" s="295"/>
      <c r="O12" s="294"/>
      <c r="P12" s="294"/>
      <c r="Q12" s="294"/>
      <c r="R12" s="294"/>
      <c r="S12" s="294"/>
      <c r="T12" s="294"/>
      <c r="U12" s="294"/>
      <c r="V12" s="294"/>
      <c r="W12" s="296">
        <f t="shared" ref="W12:W27" si="0">+SUM(K12:V12)</f>
        <v>0</v>
      </c>
      <c r="X12" s="297">
        <v>44562</v>
      </c>
      <c r="Y12" s="297">
        <v>44925</v>
      </c>
      <c r="Z12" s="230" t="s">
        <v>243</v>
      </c>
      <c r="AA12" s="230" t="s">
        <v>45</v>
      </c>
      <c r="AB12" s="230" t="s">
        <v>46</v>
      </c>
      <c r="AC12" s="231" t="s">
        <v>719</v>
      </c>
    </row>
    <row r="13" spans="1:29" ht="33.75">
      <c r="A13" s="672"/>
      <c r="B13" s="675"/>
      <c r="C13" s="674" t="s">
        <v>244</v>
      </c>
      <c r="D13" s="230" t="s">
        <v>245</v>
      </c>
      <c r="E13" s="231" t="s">
        <v>40</v>
      </c>
      <c r="F13" s="230">
        <v>1</v>
      </c>
      <c r="G13" s="231">
        <v>1</v>
      </c>
      <c r="H13" s="674" t="s">
        <v>312</v>
      </c>
      <c r="I13" s="690">
        <v>2021950250142</v>
      </c>
      <c r="J13" s="674" t="s">
        <v>721</v>
      </c>
      <c r="K13" s="669"/>
      <c r="L13" s="669"/>
      <c r="M13" s="688">
        <v>50000000</v>
      </c>
      <c r="N13" s="669"/>
      <c r="O13" s="669"/>
      <c r="P13" s="669"/>
      <c r="Q13" s="669"/>
      <c r="R13" s="669"/>
      <c r="S13" s="669"/>
      <c r="T13" s="669"/>
      <c r="U13" s="669"/>
      <c r="V13" s="669"/>
      <c r="W13" s="665">
        <f t="shared" si="0"/>
        <v>50000000</v>
      </c>
      <c r="X13" s="667">
        <v>44562</v>
      </c>
      <c r="Y13" s="667">
        <v>44925</v>
      </c>
      <c r="Z13" s="679" t="s">
        <v>247</v>
      </c>
      <c r="AA13" s="679" t="s">
        <v>45</v>
      </c>
      <c r="AB13" s="679" t="s">
        <v>46</v>
      </c>
      <c r="AC13" s="681"/>
    </row>
    <row r="14" spans="1:29" ht="33.75">
      <c r="A14" s="672"/>
      <c r="B14" s="675"/>
      <c r="C14" s="674"/>
      <c r="D14" s="230" t="s">
        <v>248</v>
      </c>
      <c r="E14" s="231" t="s">
        <v>40</v>
      </c>
      <c r="F14" s="231">
        <v>6</v>
      </c>
      <c r="G14" s="231">
        <v>6</v>
      </c>
      <c r="H14" s="674"/>
      <c r="I14" s="690"/>
      <c r="J14" s="674"/>
      <c r="K14" s="670"/>
      <c r="L14" s="670"/>
      <c r="M14" s="689"/>
      <c r="N14" s="670"/>
      <c r="O14" s="670"/>
      <c r="P14" s="670"/>
      <c r="Q14" s="670"/>
      <c r="R14" s="670"/>
      <c r="S14" s="670"/>
      <c r="T14" s="670"/>
      <c r="U14" s="670"/>
      <c r="V14" s="670"/>
      <c r="W14" s="666"/>
      <c r="X14" s="668"/>
      <c r="Y14" s="668"/>
      <c r="Z14" s="680"/>
      <c r="AA14" s="680"/>
      <c r="AB14" s="680"/>
      <c r="AC14" s="682"/>
    </row>
    <row r="15" spans="1:29" s="283" customFormat="1" ht="30" customHeight="1">
      <c r="A15" s="672"/>
      <c r="B15" s="675"/>
      <c r="C15" s="230" t="s">
        <v>249</v>
      </c>
      <c r="D15" s="230" t="s">
        <v>250</v>
      </c>
      <c r="E15" s="231" t="s">
        <v>40</v>
      </c>
      <c r="F15" s="231">
        <v>3</v>
      </c>
      <c r="G15" s="231">
        <v>2</v>
      </c>
      <c r="H15" s="317" t="s">
        <v>722</v>
      </c>
      <c r="I15" s="310">
        <v>2021950250216</v>
      </c>
      <c r="J15" s="317" t="s">
        <v>723</v>
      </c>
      <c r="K15" s="293"/>
      <c r="L15" s="293"/>
      <c r="M15" s="306">
        <v>20000000</v>
      </c>
      <c r="N15" s="295"/>
      <c r="O15" s="293"/>
      <c r="P15" s="293"/>
      <c r="Q15" s="293"/>
      <c r="R15" s="293"/>
      <c r="S15" s="293"/>
      <c r="T15" s="293"/>
      <c r="U15" s="293"/>
      <c r="V15" s="293"/>
      <c r="W15" s="296">
        <f t="shared" si="0"/>
        <v>20000000</v>
      </c>
      <c r="X15" s="321">
        <v>44562</v>
      </c>
      <c r="Y15" s="321">
        <v>44925</v>
      </c>
      <c r="Z15" s="230" t="s">
        <v>243</v>
      </c>
      <c r="AA15" s="317" t="s">
        <v>45</v>
      </c>
      <c r="AB15" s="230" t="s">
        <v>46</v>
      </c>
      <c r="AC15" s="293"/>
    </row>
    <row r="16" spans="1:29" s="283" customFormat="1" ht="67.5">
      <c r="A16" s="672"/>
      <c r="B16" s="675"/>
      <c r="C16" s="230" t="s">
        <v>251</v>
      </c>
      <c r="D16" s="230" t="s">
        <v>313</v>
      </c>
      <c r="E16" s="231" t="s">
        <v>40</v>
      </c>
      <c r="F16" s="231">
        <v>7</v>
      </c>
      <c r="G16" s="231">
        <v>2</v>
      </c>
      <c r="H16" s="230" t="s">
        <v>724</v>
      </c>
      <c r="I16" s="310">
        <v>2021950250184</v>
      </c>
      <c r="J16" s="230" t="s">
        <v>246</v>
      </c>
      <c r="K16" s="293"/>
      <c r="L16" s="293"/>
      <c r="M16" s="306">
        <v>25961667.52</v>
      </c>
      <c r="N16" s="295"/>
      <c r="O16" s="293"/>
      <c r="P16" s="293"/>
      <c r="Q16" s="293"/>
      <c r="R16" s="293"/>
      <c r="S16" s="293"/>
      <c r="T16" s="293"/>
      <c r="U16" s="293"/>
      <c r="V16" s="293"/>
      <c r="W16" s="296">
        <f t="shared" si="0"/>
        <v>25961667.52</v>
      </c>
      <c r="X16" s="321">
        <v>44562</v>
      </c>
      <c r="Y16" s="321">
        <v>44925</v>
      </c>
      <c r="Z16" s="230" t="s">
        <v>252</v>
      </c>
      <c r="AA16" s="230" t="s">
        <v>45</v>
      </c>
      <c r="AB16" s="230" t="s">
        <v>46</v>
      </c>
      <c r="AC16" s="231"/>
    </row>
    <row r="17" spans="1:29" s="283" customFormat="1" ht="53.25" customHeight="1">
      <c r="A17" s="672"/>
      <c r="B17" s="675" t="s">
        <v>253</v>
      </c>
      <c r="C17" s="230" t="s">
        <v>254</v>
      </c>
      <c r="D17" s="230" t="s">
        <v>255</v>
      </c>
      <c r="E17" s="231" t="s">
        <v>256</v>
      </c>
      <c r="F17" s="231">
        <v>8</v>
      </c>
      <c r="G17" s="231">
        <v>3</v>
      </c>
      <c r="H17" s="317" t="s">
        <v>309</v>
      </c>
      <c r="I17" s="310">
        <v>2021950250152</v>
      </c>
      <c r="J17" s="230" t="s">
        <v>725</v>
      </c>
      <c r="K17" s="293"/>
      <c r="L17" s="293"/>
      <c r="M17" s="306">
        <v>19000000</v>
      </c>
      <c r="N17" s="295"/>
      <c r="O17" s="293"/>
      <c r="P17" s="293"/>
      <c r="Q17" s="293"/>
      <c r="R17" s="293"/>
      <c r="S17" s="293"/>
      <c r="T17" s="293"/>
      <c r="U17" s="293"/>
      <c r="V17" s="298">
        <v>5000000</v>
      </c>
      <c r="W17" s="296">
        <f t="shared" si="0"/>
        <v>24000000</v>
      </c>
      <c r="X17" s="321">
        <v>44562</v>
      </c>
      <c r="Y17" s="321">
        <v>44925</v>
      </c>
      <c r="Z17" s="230" t="s">
        <v>257</v>
      </c>
      <c r="AA17" s="230" t="s">
        <v>45</v>
      </c>
      <c r="AB17" s="230" t="s">
        <v>46</v>
      </c>
      <c r="AC17" s="231"/>
    </row>
    <row r="18" spans="1:29" s="283" customFormat="1" ht="67.5">
      <c r="A18" s="672"/>
      <c r="B18" s="675"/>
      <c r="C18" s="230" t="s">
        <v>262</v>
      </c>
      <c r="D18" s="230" t="s">
        <v>263</v>
      </c>
      <c r="E18" s="231" t="s">
        <v>43</v>
      </c>
      <c r="F18" s="299">
        <v>1</v>
      </c>
      <c r="G18" s="231">
        <v>100</v>
      </c>
      <c r="H18" s="318" t="s">
        <v>726</v>
      </c>
      <c r="I18" s="310">
        <v>2021950250208</v>
      </c>
      <c r="J18" s="318" t="s">
        <v>727</v>
      </c>
      <c r="K18" s="294"/>
      <c r="L18" s="294"/>
      <c r="M18" s="306">
        <v>16000000</v>
      </c>
      <c r="N18" s="295"/>
      <c r="O18" s="294"/>
      <c r="P18" s="294"/>
      <c r="Q18" s="294"/>
      <c r="R18" s="294"/>
      <c r="S18" s="294"/>
      <c r="T18" s="294"/>
      <c r="U18" s="294"/>
      <c r="V18" s="294"/>
      <c r="W18" s="296">
        <f>+SUM(K18:V18)</f>
        <v>16000000</v>
      </c>
      <c r="X18" s="321">
        <v>44562</v>
      </c>
      <c r="Y18" s="321">
        <v>44925</v>
      </c>
      <c r="Z18" s="231" t="s">
        <v>264</v>
      </c>
      <c r="AA18" s="230" t="s">
        <v>45</v>
      </c>
      <c r="AB18" s="230" t="s">
        <v>46</v>
      </c>
      <c r="AC18" s="231"/>
    </row>
    <row r="19" spans="1:29" s="283" customFormat="1" ht="67.5" customHeight="1">
      <c r="A19" s="672"/>
      <c r="B19" s="675"/>
      <c r="C19" s="230" t="s">
        <v>728</v>
      </c>
      <c r="D19" s="230" t="s">
        <v>729</v>
      </c>
      <c r="E19" s="231" t="s">
        <v>43</v>
      </c>
      <c r="F19" s="231">
        <v>50</v>
      </c>
      <c r="G19" s="231">
        <v>25</v>
      </c>
      <c r="H19" s="318" t="s">
        <v>730</v>
      </c>
      <c r="I19" s="310">
        <v>2021950250191</v>
      </c>
      <c r="J19" s="318" t="s">
        <v>731</v>
      </c>
      <c r="K19" s="294"/>
      <c r="L19" s="294"/>
      <c r="M19" s="306">
        <v>20000000</v>
      </c>
      <c r="N19" s="295"/>
      <c r="O19" s="294"/>
      <c r="P19" s="294"/>
      <c r="Q19" s="294"/>
      <c r="R19" s="294"/>
      <c r="S19" s="294"/>
      <c r="T19" s="294"/>
      <c r="U19" s="294"/>
      <c r="V19" s="294"/>
      <c r="W19" s="296">
        <f>+SUM(K19:V19)</f>
        <v>20000000</v>
      </c>
      <c r="X19" s="321">
        <v>44562</v>
      </c>
      <c r="Y19" s="321">
        <v>44925</v>
      </c>
      <c r="Z19" s="230" t="s">
        <v>732</v>
      </c>
      <c r="AA19" s="230" t="s">
        <v>45</v>
      </c>
      <c r="AB19" s="230" t="s">
        <v>46</v>
      </c>
      <c r="AC19" s="231"/>
    </row>
    <row r="20" spans="1:29" s="283" customFormat="1" ht="45">
      <c r="A20" s="672"/>
      <c r="B20" s="675"/>
      <c r="C20" s="300" t="s">
        <v>265</v>
      </c>
      <c r="D20" s="300" t="s">
        <v>266</v>
      </c>
      <c r="E20" s="301" t="s">
        <v>40</v>
      </c>
      <c r="F20" s="301">
        <v>1</v>
      </c>
      <c r="G20" s="301">
        <v>1</v>
      </c>
      <c r="H20" s="300" t="s">
        <v>307</v>
      </c>
      <c r="I20" s="316">
        <v>2021950250173</v>
      </c>
      <c r="J20" s="230" t="s">
        <v>275</v>
      </c>
      <c r="K20" s="301"/>
      <c r="L20" s="301"/>
      <c r="M20" s="320"/>
      <c r="N20" s="302"/>
      <c r="O20" s="301"/>
      <c r="P20" s="301"/>
      <c r="Q20" s="301"/>
      <c r="R20" s="301"/>
      <c r="S20" s="301"/>
      <c r="T20" s="301"/>
      <c r="U20" s="301"/>
      <c r="V20" s="301">
        <v>5000000</v>
      </c>
      <c r="W20" s="296">
        <f>+SUM(K20:V20)</f>
        <v>5000000</v>
      </c>
      <c r="X20" s="321">
        <v>44562</v>
      </c>
      <c r="Y20" s="321">
        <v>44925</v>
      </c>
      <c r="Z20" s="300" t="s">
        <v>267</v>
      </c>
      <c r="AA20" s="300" t="s">
        <v>45</v>
      </c>
      <c r="AB20" s="300" t="s">
        <v>46</v>
      </c>
      <c r="AC20" s="231"/>
    </row>
    <row r="21" spans="1:29" ht="56.25">
      <c r="A21" s="672"/>
      <c r="B21" s="675"/>
      <c r="C21" s="300" t="s">
        <v>258</v>
      </c>
      <c r="D21" s="300" t="s">
        <v>259</v>
      </c>
      <c r="E21" s="301" t="s">
        <v>40</v>
      </c>
      <c r="F21" s="301">
        <v>7</v>
      </c>
      <c r="G21" s="301">
        <v>7</v>
      </c>
      <c r="H21" s="300" t="s">
        <v>260</v>
      </c>
      <c r="I21" s="316">
        <v>2021950250163</v>
      </c>
      <c r="J21" s="300" t="s">
        <v>314</v>
      </c>
      <c r="K21" s="303"/>
      <c r="L21" s="303"/>
      <c r="M21" s="320">
        <v>55000000</v>
      </c>
      <c r="N21" s="302"/>
      <c r="O21" s="303"/>
      <c r="P21" s="303"/>
      <c r="Q21" s="303"/>
      <c r="R21" s="303"/>
      <c r="S21" s="303"/>
      <c r="T21" s="303"/>
      <c r="U21" s="303"/>
      <c r="V21" s="303"/>
      <c r="W21" s="296">
        <f t="shared" si="0"/>
        <v>55000000</v>
      </c>
      <c r="X21" s="321">
        <v>44562</v>
      </c>
      <c r="Y21" s="321">
        <v>44925</v>
      </c>
      <c r="Z21" s="304" t="s">
        <v>261</v>
      </c>
      <c r="AA21" s="300" t="s">
        <v>45</v>
      </c>
      <c r="AB21" s="300" t="s">
        <v>46</v>
      </c>
      <c r="AC21" s="231"/>
    </row>
    <row r="22" spans="1:29" s="307" customFormat="1" ht="67.5">
      <c r="A22" s="672"/>
      <c r="B22" s="675"/>
      <c r="C22" s="230" t="s">
        <v>268</v>
      </c>
      <c r="D22" s="230" t="s">
        <v>269</v>
      </c>
      <c r="E22" s="231" t="s">
        <v>43</v>
      </c>
      <c r="F22" s="299">
        <v>1</v>
      </c>
      <c r="G22" s="305">
        <v>1</v>
      </c>
      <c r="H22" s="230" t="s">
        <v>270</v>
      </c>
      <c r="I22" s="310"/>
      <c r="J22" s="231" t="s">
        <v>308</v>
      </c>
      <c r="K22" s="231"/>
      <c r="L22" s="231"/>
      <c r="M22" s="306">
        <v>257170596.21000001</v>
      </c>
      <c r="N22" s="295"/>
      <c r="O22" s="231"/>
      <c r="P22" s="231"/>
      <c r="Q22" s="231"/>
      <c r="R22" s="231"/>
      <c r="S22" s="231"/>
      <c r="T22" s="231"/>
      <c r="U22" s="231"/>
      <c r="V22" s="231"/>
      <c r="W22" s="296">
        <f t="shared" si="0"/>
        <v>257170596.21000001</v>
      </c>
      <c r="X22" s="321">
        <v>44562</v>
      </c>
      <c r="Y22" s="321">
        <v>44925</v>
      </c>
      <c r="Z22" s="231" t="s">
        <v>271</v>
      </c>
      <c r="AA22" s="230" t="s">
        <v>45</v>
      </c>
      <c r="AB22" s="230" t="s">
        <v>46</v>
      </c>
      <c r="AC22" s="231"/>
    </row>
    <row r="23" spans="1:29" s="307" customFormat="1" ht="67.5">
      <c r="A23" s="672"/>
      <c r="B23" s="675"/>
      <c r="C23" s="230" t="s">
        <v>272</v>
      </c>
      <c r="D23" s="230" t="s">
        <v>273</v>
      </c>
      <c r="E23" s="231" t="s">
        <v>40</v>
      </c>
      <c r="F23" s="231">
        <v>4</v>
      </c>
      <c r="G23" s="231">
        <v>1</v>
      </c>
      <c r="H23" s="230" t="s">
        <v>274</v>
      </c>
      <c r="I23" s="310">
        <v>2021950250188</v>
      </c>
      <c r="J23" s="230" t="s">
        <v>275</v>
      </c>
      <c r="K23" s="231"/>
      <c r="L23" s="231"/>
      <c r="M23" s="306">
        <v>24000000</v>
      </c>
      <c r="N23" s="295"/>
      <c r="O23" s="231"/>
      <c r="P23" s="231"/>
      <c r="Q23" s="231"/>
      <c r="R23" s="231"/>
      <c r="S23" s="231"/>
      <c r="T23" s="231"/>
      <c r="U23" s="231"/>
      <c r="V23" s="231"/>
      <c r="W23" s="296">
        <f t="shared" si="0"/>
        <v>24000000</v>
      </c>
      <c r="X23" s="321">
        <v>44562</v>
      </c>
      <c r="Y23" s="321">
        <v>44925</v>
      </c>
      <c r="Z23" s="230" t="s">
        <v>733</v>
      </c>
      <c r="AA23" s="230" t="s">
        <v>45</v>
      </c>
      <c r="AB23" s="230" t="s">
        <v>46</v>
      </c>
      <c r="AC23" s="231"/>
    </row>
    <row r="24" spans="1:29" s="307" customFormat="1" ht="56.25">
      <c r="A24" s="672"/>
      <c r="B24" s="674" t="s">
        <v>276</v>
      </c>
      <c r="C24" s="230" t="s">
        <v>277</v>
      </c>
      <c r="D24" s="230" t="s">
        <v>278</v>
      </c>
      <c r="E24" s="231" t="s">
        <v>40</v>
      </c>
      <c r="F24" s="231">
        <v>7</v>
      </c>
      <c r="G24" s="231">
        <v>7</v>
      </c>
      <c r="H24" s="230" t="s">
        <v>310</v>
      </c>
      <c r="I24" s="310">
        <v>2021950250162</v>
      </c>
      <c r="J24" s="230" t="s">
        <v>246</v>
      </c>
      <c r="K24" s="231"/>
      <c r="L24" s="231"/>
      <c r="M24" s="306">
        <v>40000000</v>
      </c>
      <c r="N24" s="295"/>
      <c r="O24" s="231"/>
      <c r="P24" s="231"/>
      <c r="Q24" s="231"/>
      <c r="R24" s="231"/>
      <c r="S24" s="231"/>
      <c r="T24" s="231"/>
      <c r="U24" s="231"/>
      <c r="V24" s="231"/>
      <c r="W24" s="296">
        <f t="shared" si="0"/>
        <v>40000000</v>
      </c>
      <c r="X24" s="321">
        <v>44562</v>
      </c>
      <c r="Y24" s="321">
        <v>44925</v>
      </c>
      <c r="Z24" s="230" t="s">
        <v>279</v>
      </c>
      <c r="AA24" s="230" t="s">
        <v>45</v>
      </c>
      <c r="AB24" s="230" t="s">
        <v>46</v>
      </c>
      <c r="AC24" s="231"/>
    </row>
    <row r="25" spans="1:29" s="307" customFormat="1" ht="33.75">
      <c r="A25" s="672"/>
      <c r="B25" s="674"/>
      <c r="C25" s="230" t="s">
        <v>280</v>
      </c>
      <c r="D25" s="230" t="s">
        <v>269</v>
      </c>
      <c r="E25" s="231" t="s">
        <v>40</v>
      </c>
      <c r="F25" s="308">
        <v>3000</v>
      </c>
      <c r="G25" s="231">
        <v>1000</v>
      </c>
      <c r="H25" s="230" t="s">
        <v>281</v>
      </c>
      <c r="I25" s="310">
        <v>2021950250168</v>
      </c>
      <c r="J25" s="230" t="s">
        <v>282</v>
      </c>
      <c r="K25" s="231"/>
      <c r="L25" s="231"/>
      <c r="M25" s="306"/>
      <c r="N25" s="295"/>
      <c r="O25" s="231"/>
      <c r="P25" s="231"/>
      <c r="Q25" s="231"/>
      <c r="R25" s="231"/>
      <c r="S25" s="231"/>
      <c r="T25" s="231"/>
      <c r="U25" s="231"/>
      <c r="V25" s="309">
        <v>85000000</v>
      </c>
      <c r="W25" s="296">
        <f t="shared" si="0"/>
        <v>85000000</v>
      </c>
      <c r="X25" s="321">
        <v>44562</v>
      </c>
      <c r="Y25" s="321">
        <v>44925</v>
      </c>
      <c r="Z25" s="230" t="s">
        <v>734</v>
      </c>
      <c r="AA25" s="230" t="s">
        <v>45</v>
      </c>
      <c r="AB25" s="230" t="s">
        <v>46</v>
      </c>
      <c r="AC25" s="231"/>
    </row>
    <row r="26" spans="1:29" s="307" customFormat="1" ht="33.75">
      <c r="A26" s="672"/>
      <c r="B26" s="674"/>
      <c r="C26" s="230" t="s">
        <v>283</v>
      </c>
      <c r="D26" s="230" t="s">
        <v>284</v>
      </c>
      <c r="E26" s="231" t="s">
        <v>40</v>
      </c>
      <c r="F26" s="308">
        <v>4000</v>
      </c>
      <c r="G26" s="231">
        <v>1000</v>
      </c>
      <c r="H26" s="230" t="s">
        <v>285</v>
      </c>
      <c r="I26" s="310">
        <v>2021950250179</v>
      </c>
      <c r="J26" s="230" t="s">
        <v>315</v>
      </c>
      <c r="K26" s="231"/>
      <c r="L26" s="231"/>
      <c r="M26" s="306"/>
      <c r="N26" s="295">
        <v>205543594.65000001</v>
      </c>
      <c r="O26" s="231"/>
      <c r="P26" s="231"/>
      <c r="Q26" s="231"/>
      <c r="R26" s="231"/>
      <c r="S26" s="231"/>
      <c r="T26" s="231"/>
      <c r="U26" s="231"/>
      <c r="V26" s="309"/>
      <c r="W26" s="296">
        <f t="shared" si="0"/>
        <v>205543594.65000001</v>
      </c>
      <c r="X26" s="321">
        <v>44562</v>
      </c>
      <c r="Y26" s="321">
        <v>44925</v>
      </c>
      <c r="Z26" s="319" t="s">
        <v>286</v>
      </c>
      <c r="AA26" s="230" t="s">
        <v>45</v>
      </c>
      <c r="AB26" s="230" t="s">
        <v>46</v>
      </c>
      <c r="AC26" s="231"/>
    </row>
    <row r="27" spans="1:29" ht="45">
      <c r="A27" s="673"/>
      <c r="B27" s="674"/>
      <c r="C27" s="230" t="s">
        <v>287</v>
      </c>
      <c r="D27" s="230" t="s">
        <v>288</v>
      </c>
      <c r="E27" s="231" t="s">
        <v>40</v>
      </c>
      <c r="F27" s="231">
        <v>300</v>
      </c>
      <c r="G27" s="231">
        <v>100</v>
      </c>
      <c r="H27" s="230" t="s">
        <v>311</v>
      </c>
      <c r="I27" s="310">
        <v>2021950250164</v>
      </c>
      <c r="J27" s="230" t="s">
        <v>315</v>
      </c>
      <c r="K27" s="294"/>
      <c r="L27" s="294"/>
      <c r="M27" s="306">
        <v>40000000</v>
      </c>
      <c r="N27" s="295"/>
      <c r="O27" s="294"/>
      <c r="P27" s="294"/>
      <c r="Q27" s="294"/>
      <c r="R27" s="294"/>
      <c r="S27" s="294"/>
      <c r="T27" s="294"/>
      <c r="U27" s="294">
        <v>796950</v>
      </c>
      <c r="V27" s="309"/>
      <c r="W27" s="296">
        <f t="shared" si="0"/>
        <v>40796950</v>
      </c>
      <c r="X27" s="321">
        <v>44562</v>
      </c>
      <c r="Y27" s="321">
        <v>44925</v>
      </c>
      <c r="Z27" s="319" t="s">
        <v>286</v>
      </c>
      <c r="AA27" s="230" t="s">
        <v>45</v>
      </c>
      <c r="AB27" s="230" t="s">
        <v>46</v>
      </c>
      <c r="AC27" s="294"/>
    </row>
    <row r="28" spans="1:29">
      <c r="M28" s="312">
        <f>SUM(M12:M27)</f>
        <v>567132263.73000002</v>
      </c>
      <c r="N28" s="312"/>
      <c r="V28" s="313"/>
      <c r="W28" s="314">
        <f>SUM(W12:W27)</f>
        <v>868472808.38</v>
      </c>
    </row>
    <row r="29" spans="1:29">
      <c r="M29" s="312"/>
      <c r="N29" s="312"/>
      <c r="V29" s="315"/>
    </row>
    <row r="30" spans="1:29">
      <c r="M30" s="315"/>
      <c r="N30" s="315"/>
    </row>
    <row r="31" spans="1:29">
      <c r="M31" s="315"/>
      <c r="N31" s="315"/>
    </row>
    <row r="32" spans="1:29">
      <c r="M32" s="315"/>
      <c r="N32" s="315"/>
    </row>
    <row r="33" spans="13:14">
      <c r="M33" s="315"/>
      <c r="N33" s="315"/>
    </row>
    <row r="34" spans="13:14">
      <c r="M34" s="315"/>
      <c r="N34" s="315"/>
    </row>
    <row r="35" spans="13:14">
      <c r="M35" s="315"/>
      <c r="N35" s="315"/>
    </row>
  </sheetData>
  <mergeCells count="45">
    <mergeCell ref="A5:J5"/>
    <mergeCell ref="B7:J7"/>
    <mergeCell ref="B8:J8"/>
    <mergeCell ref="A9:J9"/>
    <mergeCell ref="A10:A11"/>
    <mergeCell ref="B10:B11"/>
    <mergeCell ref="C10:C11"/>
    <mergeCell ref="D10:D11"/>
    <mergeCell ref="AC13:AC14"/>
    <mergeCell ref="E10:E11"/>
    <mergeCell ref="F10:F11"/>
    <mergeCell ref="H10:J10"/>
    <mergeCell ref="K10:W10"/>
    <mergeCell ref="X10:AC10"/>
    <mergeCell ref="K13:K14"/>
    <mergeCell ref="L13:L14"/>
    <mergeCell ref="M13:M14"/>
    <mergeCell ref="N13:N14"/>
    <mergeCell ref="O13:O14"/>
    <mergeCell ref="P13:P14"/>
    <mergeCell ref="Q13:Q14"/>
    <mergeCell ref="Z13:Z14"/>
    <mergeCell ref="AB13:AB14"/>
    <mergeCell ref="I13:I14"/>
    <mergeCell ref="B12:B16"/>
    <mergeCell ref="C13:C14"/>
    <mergeCell ref="H13:H14"/>
    <mergeCell ref="J13:J14"/>
    <mergeCell ref="AA13:AA14"/>
    <mergeCell ref="A1:W1"/>
    <mergeCell ref="W13:W14"/>
    <mergeCell ref="X13:X14"/>
    <mergeCell ref="Y13:Y14"/>
    <mergeCell ref="R13:R14"/>
    <mergeCell ref="S13:S14"/>
    <mergeCell ref="T13:T14"/>
    <mergeCell ref="U13:U14"/>
    <mergeCell ref="V13:V14"/>
    <mergeCell ref="A12:A27"/>
    <mergeCell ref="B24:B27"/>
    <mergeCell ref="B17:B23"/>
    <mergeCell ref="B6:J6"/>
    <mergeCell ref="A2:J2"/>
    <mergeCell ref="B3:J3"/>
    <mergeCell ref="B4:J4"/>
  </mergeCells>
  <pageMargins left="0.7" right="0.7" top="0.75" bottom="0.75" header="0.3" footer="0.3"/>
  <pageSetup paperSize="9" scale="17" fitToHeight="0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B3255"/>
    <pageSetUpPr fitToPage="1"/>
  </sheetPr>
  <dimension ref="A1:AI18"/>
  <sheetViews>
    <sheetView topLeftCell="U1" zoomScale="70" zoomScaleNormal="70" zoomScaleSheetLayoutView="20" workbookViewId="0">
      <selection activeCell="AI13" sqref="AI13"/>
    </sheetView>
  </sheetViews>
  <sheetFormatPr baseColWidth="10" defaultColWidth="11.5703125" defaultRowHeight="15"/>
  <cols>
    <col min="1" max="1" width="23" style="74" customWidth="1"/>
    <col min="2" max="2" width="21.5703125" style="51" customWidth="1"/>
    <col min="3" max="3" width="36.140625" style="54" customWidth="1"/>
    <col min="4" max="4" width="25" style="54" customWidth="1"/>
    <col min="5" max="5" width="19.42578125" style="54" customWidth="1"/>
    <col min="6" max="6" width="16.140625" style="54" customWidth="1"/>
    <col min="7" max="7" width="9.7109375" style="74" bestFit="1" customWidth="1"/>
    <col min="8" max="8" width="26.28515625" style="74" customWidth="1"/>
    <col min="9" max="9" width="30" style="73" customWidth="1"/>
    <col min="10" max="10" width="32.42578125" style="74" customWidth="1"/>
    <col min="11" max="11" width="18" style="74" hidden="1" customWidth="1"/>
    <col min="12" max="12" width="18.42578125" style="74" hidden="1" customWidth="1"/>
    <col min="13" max="13" width="18" style="74" hidden="1" customWidth="1"/>
    <col min="14" max="17" width="0" style="74" hidden="1" customWidth="1"/>
    <col min="18" max="18" width="18" style="28" customWidth="1"/>
    <col min="19" max="19" width="0" style="74" hidden="1" customWidth="1"/>
    <col min="20" max="20" width="2" style="74" hidden="1" customWidth="1"/>
    <col min="21" max="21" width="11.5703125" style="74"/>
    <col min="22" max="22" width="9.42578125" style="74" bestFit="1" customWidth="1"/>
    <col min="23" max="23" width="17.7109375" style="74" customWidth="1"/>
    <col min="24" max="24" width="11.5703125" style="74"/>
    <col min="25" max="25" width="21.140625" style="74" customWidth="1"/>
    <col min="26" max="29" width="0" style="74" hidden="1" customWidth="1"/>
    <col min="30" max="32" width="16.85546875" style="77" customWidth="1"/>
    <col min="33" max="33" width="24.42578125" style="77" customWidth="1"/>
    <col min="34" max="34" width="19.7109375" style="77" customWidth="1"/>
    <col min="35" max="35" width="20.85546875" style="77" customWidth="1"/>
    <col min="36" max="16384" width="11.5703125" style="74"/>
  </cols>
  <sheetData>
    <row r="1" spans="1:35" s="76" customFormat="1" ht="21">
      <c r="A1" s="692" t="s">
        <v>635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159"/>
      <c r="AA1" s="159"/>
      <c r="AB1" s="159"/>
      <c r="AC1" s="159"/>
      <c r="AD1" s="159"/>
      <c r="AE1" s="159"/>
      <c r="AF1" s="159"/>
      <c r="AG1" s="159"/>
      <c r="AH1" s="159"/>
      <c r="AI1" s="159"/>
    </row>
    <row r="2" spans="1:35">
      <c r="A2" s="641"/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</row>
    <row r="3" spans="1:35" s="75" customFormat="1" ht="15.75">
      <c r="A3" s="81" t="s">
        <v>0</v>
      </c>
      <c r="B3" s="662" t="s">
        <v>205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R3" s="29"/>
      <c r="AD3" s="89"/>
      <c r="AE3" s="89"/>
      <c r="AF3" s="89"/>
      <c r="AG3" s="89"/>
      <c r="AH3" s="89"/>
      <c r="AI3" s="89"/>
    </row>
    <row r="4" spans="1:35" s="75" customFormat="1" ht="15.75">
      <c r="A4" s="81" t="s">
        <v>2</v>
      </c>
      <c r="B4" s="662" t="s">
        <v>206</v>
      </c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R4" s="29"/>
      <c r="AD4" s="89"/>
      <c r="AE4" s="89"/>
      <c r="AF4" s="89"/>
      <c r="AG4" s="89"/>
      <c r="AH4" s="89"/>
      <c r="AI4" s="89"/>
    </row>
    <row r="5" spans="1:35">
      <c r="A5" s="641"/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</row>
    <row r="6" spans="1:35">
      <c r="A6" s="82" t="s">
        <v>4</v>
      </c>
      <c r="B6" s="643" t="s">
        <v>207</v>
      </c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</row>
    <row r="7" spans="1:35">
      <c r="A7" s="52" t="s">
        <v>6</v>
      </c>
      <c r="B7" s="637" t="s">
        <v>208</v>
      </c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</row>
    <row r="8" spans="1:35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</row>
    <row r="9" spans="1:35" s="58" customFormat="1">
      <c r="A9" s="639" t="s">
        <v>10</v>
      </c>
      <c r="B9" s="639" t="s">
        <v>11</v>
      </c>
      <c r="C9" s="640" t="s">
        <v>12</v>
      </c>
      <c r="D9" s="640" t="s">
        <v>13</v>
      </c>
      <c r="E9" s="640" t="s">
        <v>14</v>
      </c>
      <c r="F9" s="640" t="s">
        <v>15</v>
      </c>
      <c r="G9" s="117" t="s">
        <v>16</v>
      </c>
      <c r="H9" s="639" t="s">
        <v>17</v>
      </c>
      <c r="I9" s="639"/>
      <c r="J9" s="639"/>
      <c r="K9" s="639" t="s">
        <v>209</v>
      </c>
      <c r="L9" s="639"/>
      <c r="M9" s="639"/>
      <c r="N9" s="639" t="s">
        <v>210</v>
      </c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96" t="s">
        <v>210</v>
      </c>
      <c r="AA9" s="696"/>
      <c r="AB9" s="696"/>
      <c r="AC9" s="696"/>
      <c r="AD9" s="697" t="s">
        <v>18</v>
      </c>
      <c r="AE9" s="697"/>
      <c r="AF9" s="697"/>
      <c r="AG9" s="697"/>
      <c r="AH9" s="697"/>
      <c r="AI9" s="697"/>
    </row>
    <row r="10" spans="1:35" s="75" customFormat="1" ht="84.75" customHeight="1">
      <c r="A10" s="639"/>
      <c r="B10" s="639"/>
      <c r="C10" s="640"/>
      <c r="D10" s="640"/>
      <c r="E10" s="640"/>
      <c r="F10" s="640"/>
      <c r="G10" s="117">
        <v>2022</v>
      </c>
      <c r="H10" s="117" t="s">
        <v>19</v>
      </c>
      <c r="I10" s="123" t="s">
        <v>20</v>
      </c>
      <c r="J10" s="122" t="s">
        <v>614</v>
      </c>
      <c r="K10" s="122" t="s">
        <v>21</v>
      </c>
      <c r="L10" s="122" t="s">
        <v>22</v>
      </c>
      <c r="M10" s="122" t="s">
        <v>23</v>
      </c>
      <c r="N10" s="122" t="s">
        <v>21</v>
      </c>
      <c r="O10" s="122" t="s">
        <v>22</v>
      </c>
      <c r="P10" s="122" t="s">
        <v>23</v>
      </c>
      <c r="Q10" s="108" t="s">
        <v>24</v>
      </c>
      <c r="R10" s="138" t="s">
        <v>25</v>
      </c>
      <c r="S10" s="108" t="s">
        <v>26</v>
      </c>
      <c r="T10" s="108" t="s">
        <v>27</v>
      </c>
      <c r="U10" s="108" t="s">
        <v>28</v>
      </c>
      <c r="V10" s="108" t="s">
        <v>29</v>
      </c>
      <c r="W10" s="108" t="s">
        <v>30</v>
      </c>
      <c r="X10" s="108" t="s">
        <v>31</v>
      </c>
      <c r="Y10" s="108" t="s">
        <v>527</v>
      </c>
      <c r="Z10" s="46" t="s">
        <v>21</v>
      </c>
      <c r="AA10" s="46" t="s">
        <v>22</v>
      </c>
      <c r="AB10" s="46" t="s">
        <v>23</v>
      </c>
      <c r="AC10" s="83" t="s">
        <v>24</v>
      </c>
      <c r="AD10" s="137" t="s">
        <v>33</v>
      </c>
      <c r="AE10" s="137" t="s">
        <v>34</v>
      </c>
      <c r="AF10" s="137" t="s">
        <v>35</v>
      </c>
      <c r="AG10" s="137" t="s">
        <v>36</v>
      </c>
      <c r="AH10" s="137" t="s">
        <v>37</v>
      </c>
      <c r="AI10" s="137" t="s">
        <v>38</v>
      </c>
    </row>
    <row r="11" spans="1:35" ht="60" customHeight="1">
      <c r="A11" s="694" t="s">
        <v>211</v>
      </c>
      <c r="B11" s="694" t="s">
        <v>212</v>
      </c>
      <c r="C11" s="48" t="s">
        <v>213</v>
      </c>
      <c r="D11" s="48" t="s">
        <v>214</v>
      </c>
      <c r="E11" s="48" t="s">
        <v>40</v>
      </c>
      <c r="F11" s="48">
        <v>4</v>
      </c>
      <c r="G11" s="47">
        <v>1</v>
      </c>
      <c r="H11" s="324" t="s">
        <v>736</v>
      </c>
      <c r="I11" s="91">
        <v>2021950250128</v>
      </c>
      <c r="J11" s="48" t="s">
        <v>741</v>
      </c>
      <c r="K11" s="47"/>
      <c r="L11" s="47"/>
      <c r="M11" s="47"/>
      <c r="N11" s="49"/>
      <c r="O11" s="49"/>
      <c r="P11" s="49"/>
      <c r="Q11" s="49"/>
      <c r="R11" s="30">
        <v>7000000</v>
      </c>
      <c r="S11" s="49"/>
      <c r="T11" s="49"/>
      <c r="U11" s="49"/>
      <c r="V11" s="49"/>
      <c r="W11" s="49"/>
      <c r="X11" s="49"/>
      <c r="Y11" s="42">
        <f>SUM(N11:X11)</f>
        <v>7000000</v>
      </c>
      <c r="Z11" s="49"/>
      <c r="AA11" s="49"/>
      <c r="AB11" s="49"/>
      <c r="AC11" s="49"/>
      <c r="AD11" s="322">
        <v>44562</v>
      </c>
      <c r="AE11" s="322">
        <v>44925</v>
      </c>
      <c r="AF11" s="48" t="s">
        <v>216</v>
      </c>
      <c r="AG11" s="48" t="s">
        <v>45</v>
      </c>
      <c r="AH11" s="48" t="s">
        <v>46</v>
      </c>
      <c r="AI11" s="48"/>
    </row>
    <row r="12" spans="1:35" ht="75">
      <c r="A12" s="694"/>
      <c r="B12" s="694"/>
      <c r="C12" s="48" t="s">
        <v>217</v>
      </c>
      <c r="D12" s="48" t="s">
        <v>218</v>
      </c>
      <c r="E12" s="47" t="s">
        <v>40</v>
      </c>
      <c r="F12" s="47">
        <v>4</v>
      </c>
      <c r="G12" s="47">
        <v>1</v>
      </c>
      <c r="H12" s="324" t="s">
        <v>737</v>
      </c>
      <c r="I12" s="88">
        <v>2021950250139</v>
      </c>
      <c r="J12" s="48" t="s">
        <v>742</v>
      </c>
      <c r="K12" s="49"/>
      <c r="L12" s="49"/>
      <c r="M12" s="49"/>
      <c r="N12" s="49"/>
      <c r="O12" s="49"/>
      <c r="P12" s="49"/>
      <c r="Q12" s="49"/>
      <c r="R12" s="30">
        <v>7000000</v>
      </c>
      <c r="S12" s="49"/>
      <c r="T12" s="49"/>
      <c r="U12" s="49"/>
      <c r="V12" s="49"/>
      <c r="W12" s="49"/>
      <c r="X12" s="49"/>
      <c r="Y12" s="42">
        <f t="shared" ref="Y12:Y17" si="0">SUM(N12:X12)</f>
        <v>7000000</v>
      </c>
      <c r="Z12" s="49"/>
      <c r="AA12" s="49"/>
      <c r="AB12" s="49"/>
      <c r="AC12" s="49"/>
      <c r="AD12" s="322">
        <v>44562</v>
      </c>
      <c r="AE12" s="322">
        <v>44925</v>
      </c>
      <c r="AF12" s="48" t="s">
        <v>219</v>
      </c>
      <c r="AG12" s="48" t="s">
        <v>45</v>
      </c>
      <c r="AH12" s="48" t="s">
        <v>46</v>
      </c>
      <c r="AI12" s="92"/>
    </row>
    <row r="13" spans="1:35" s="54" customFormat="1" ht="75">
      <c r="A13" s="694"/>
      <c r="B13" s="694"/>
      <c r="C13" s="48" t="s">
        <v>220</v>
      </c>
      <c r="D13" s="48" t="s">
        <v>108</v>
      </c>
      <c r="E13" s="47" t="s">
        <v>40</v>
      </c>
      <c r="F13" s="47">
        <v>2</v>
      </c>
      <c r="G13" s="47">
        <v>2</v>
      </c>
      <c r="H13" s="324" t="s">
        <v>221</v>
      </c>
      <c r="I13" s="91">
        <v>2021950250140</v>
      </c>
      <c r="J13" s="48" t="s">
        <v>222</v>
      </c>
      <c r="K13" s="47"/>
      <c r="L13" s="47"/>
      <c r="M13" s="47"/>
      <c r="N13" s="47"/>
      <c r="O13" s="47"/>
      <c r="P13" s="47"/>
      <c r="Q13" s="47"/>
      <c r="R13" s="30">
        <v>16600000</v>
      </c>
      <c r="S13" s="47"/>
      <c r="T13" s="47"/>
      <c r="U13" s="93"/>
      <c r="V13" s="47"/>
      <c r="W13" s="47"/>
      <c r="X13" s="47"/>
      <c r="Y13" s="42">
        <f t="shared" si="0"/>
        <v>16600000</v>
      </c>
      <c r="Z13" s="47"/>
      <c r="AA13" s="47"/>
      <c r="AB13" s="47"/>
      <c r="AC13" s="47"/>
      <c r="AD13" s="322">
        <v>44562</v>
      </c>
      <c r="AE13" s="322">
        <v>44925</v>
      </c>
      <c r="AF13" s="48" t="s">
        <v>223</v>
      </c>
      <c r="AG13" s="48" t="s">
        <v>45</v>
      </c>
      <c r="AH13" s="48" t="s">
        <v>46</v>
      </c>
      <c r="AI13" s="48"/>
    </row>
    <row r="14" spans="1:35" ht="75">
      <c r="A14" s="694"/>
      <c r="B14" s="694"/>
      <c r="C14" s="48" t="s">
        <v>224</v>
      </c>
      <c r="D14" s="48" t="s">
        <v>225</v>
      </c>
      <c r="E14" s="47" t="s">
        <v>43</v>
      </c>
      <c r="F14" s="87">
        <v>1</v>
      </c>
      <c r="G14" s="87">
        <v>1</v>
      </c>
      <c r="H14" s="325" t="s">
        <v>738</v>
      </c>
      <c r="I14" s="91">
        <v>2021950250146</v>
      </c>
      <c r="J14" s="48" t="s">
        <v>215</v>
      </c>
      <c r="K14" s="49"/>
      <c r="L14" s="49"/>
      <c r="M14" s="49"/>
      <c r="N14" s="49"/>
      <c r="O14" s="49"/>
      <c r="P14" s="49"/>
      <c r="Q14" s="49"/>
      <c r="R14" s="30">
        <v>17000000</v>
      </c>
      <c r="S14" s="49"/>
      <c r="T14" s="49"/>
      <c r="U14" s="49"/>
      <c r="V14" s="49"/>
      <c r="W14" s="49"/>
      <c r="X14" s="49"/>
      <c r="Y14" s="42">
        <f t="shared" si="0"/>
        <v>17000000</v>
      </c>
      <c r="Z14" s="49"/>
      <c r="AA14" s="49"/>
      <c r="AB14" s="49"/>
      <c r="AC14" s="49"/>
      <c r="AD14" s="322">
        <v>44562</v>
      </c>
      <c r="AE14" s="322">
        <v>44925</v>
      </c>
      <c r="AF14" s="48" t="s">
        <v>226</v>
      </c>
      <c r="AG14" s="48" t="s">
        <v>45</v>
      </c>
      <c r="AH14" s="48" t="s">
        <v>46</v>
      </c>
      <c r="AI14" s="92"/>
    </row>
    <row r="15" spans="1:35" ht="68.25" customHeight="1">
      <c r="A15" s="694"/>
      <c r="B15" s="695"/>
      <c r="C15" s="278" t="s">
        <v>735</v>
      </c>
      <c r="D15" s="278" t="s">
        <v>744</v>
      </c>
      <c r="E15" s="5" t="s">
        <v>43</v>
      </c>
      <c r="F15" s="116">
        <v>0.5</v>
      </c>
      <c r="G15" s="323">
        <v>0.25</v>
      </c>
      <c r="H15" s="325" t="s">
        <v>739</v>
      </c>
      <c r="I15" s="91">
        <v>2021950250147</v>
      </c>
      <c r="J15" s="273" t="s">
        <v>743</v>
      </c>
      <c r="K15" s="49"/>
      <c r="L15" s="49"/>
      <c r="M15" s="49"/>
      <c r="N15" s="49"/>
      <c r="O15" s="49"/>
      <c r="P15" s="49"/>
      <c r="Q15" s="49"/>
      <c r="R15" s="30">
        <v>6400000</v>
      </c>
      <c r="S15" s="49"/>
      <c r="T15" s="49"/>
      <c r="U15" s="49"/>
      <c r="V15" s="49"/>
      <c r="W15" s="49"/>
      <c r="X15" s="49"/>
      <c r="Y15" s="42">
        <f t="shared" si="0"/>
        <v>6400000</v>
      </c>
      <c r="Z15" s="49"/>
      <c r="AA15" s="49"/>
      <c r="AB15" s="49"/>
      <c r="AC15" s="49"/>
      <c r="AD15" s="322">
        <v>44562</v>
      </c>
      <c r="AE15" s="322">
        <v>44925</v>
      </c>
      <c r="AF15" s="273" t="s">
        <v>745</v>
      </c>
      <c r="AG15" s="273" t="s">
        <v>45</v>
      </c>
      <c r="AH15" s="273" t="s">
        <v>46</v>
      </c>
      <c r="AI15" s="92"/>
    </row>
    <row r="16" spans="1:35" s="54" customFormat="1" ht="60">
      <c r="A16" s="694"/>
      <c r="B16" s="695"/>
      <c r="C16" s="48" t="s">
        <v>227</v>
      </c>
      <c r="D16" s="48" t="s">
        <v>64</v>
      </c>
      <c r="E16" s="47" t="s">
        <v>40</v>
      </c>
      <c r="F16" s="47">
        <v>4</v>
      </c>
      <c r="G16" s="47">
        <v>1</v>
      </c>
      <c r="H16" s="324" t="s">
        <v>228</v>
      </c>
      <c r="I16" s="88">
        <v>2021950250150</v>
      </c>
      <c r="J16" s="48" t="s">
        <v>229</v>
      </c>
      <c r="K16" s="47"/>
      <c r="L16" s="47"/>
      <c r="M16" s="47"/>
      <c r="N16" s="47"/>
      <c r="O16" s="47"/>
      <c r="P16" s="47"/>
      <c r="Q16" s="47"/>
      <c r="R16" s="30"/>
      <c r="S16" s="47"/>
      <c r="T16" s="47"/>
      <c r="U16" s="47"/>
      <c r="V16" s="47"/>
      <c r="W16" s="36">
        <v>39982944.950000003</v>
      </c>
      <c r="X16" s="47"/>
      <c r="Y16" s="36">
        <f t="shared" si="0"/>
        <v>39982944.950000003</v>
      </c>
      <c r="Z16" s="47"/>
      <c r="AA16" s="47"/>
      <c r="AB16" s="47"/>
      <c r="AC16" s="47"/>
      <c r="AD16" s="322">
        <v>44562</v>
      </c>
      <c r="AE16" s="322">
        <v>44925</v>
      </c>
      <c r="AF16" s="48" t="s">
        <v>230</v>
      </c>
      <c r="AG16" s="48" t="s">
        <v>45</v>
      </c>
      <c r="AH16" s="48" t="s">
        <v>46</v>
      </c>
      <c r="AI16" s="48"/>
    </row>
    <row r="17" spans="1:35" s="54" customFormat="1" ht="48">
      <c r="A17" s="694"/>
      <c r="B17" s="695"/>
      <c r="C17" s="48" t="s">
        <v>231</v>
      </c>
      <c r="D17" s="48" t="s">
        <v>232</v>
      </c>
      <c r="E17" s="47" t="s">
        <v>40</v>
      </c>
      <c r="F17" s="47">
        <v>300</v>
      </c>
      <c r="G17" s="47">
        <v>100</v>
      </c>
      <c r="H17" s="324" t="s">
        <v>740</v>
      </c>
      <c r="I17" s="88">
        <v>2021950250153</v>
      </c>
      <c r="J17" s="273" t="s">
        <v>306</v>
      </c>
      <c r="K17" s="47"/>
      <c r="L17" s="47"/>
      <c r="M17" s="47"/>
      <c r="N17" s="47"/>
      <c r="O17" s="47"/>
      <c r="P17" s="47"/>
      <c r="Q17" s="47"/>
      <c r="R17" s="30">
        <v>6000000</v>
      </c>
      <c r="S17" s="47"/>
      <c r="T17" s="47"/>
      <c r="U17" s="47"/>
      <c r="V17" s="47"/>
      <c r="W17" s="47"/>
      <c r="X17" s="47"/>
      <c r="Y17" s="42">
        <f t="shared" si="0"/>
        <v>6000000</v>
      </c>
      <c r="Z17" s="47"/>
      <c r="AA17" s="47"/>
      <c r="AB17" s="47"/>
      <c r="AC17" s="47"/>
      <c r="AD17" s="322">
        <v>44562</v>
      </c>
      <c r="AE17" s="322">
        <v>44925</v>
      </c>
      <c r="AF17" s="48" t="s">
        <v>233</v>
      </c>
      <c r="AG17" s="48" t="s">
        <v>45</v>
      </c>
      <c r="AH17" s="48" t="s">
        <v>46</v>
      </c>
      <c r="AI17" s="92"/>
    </row>
    <row r="18" spans="1:35">
      <c r="N18" s="74">
        <f t="shared" ref="N18:T18" si="1">SUM(N11:N17)</f>
        <v>0</v>
      </c>
      <c r="O18" s="74">
        <f t="shared" si="1"/>
        <v>0</v>
      </c>
      <c r="P18" s="74">
        <f t="shared" si="1"/>
        <v>0</v>
      </c>
      <c r="Q18" s="74">
        <f t="shared" si="1"/>
        <v>0</v>
      </c>
      <c r="R18" s="28">
        <f t="shared" si="1"/>
        <v>60000000</v>
      </c>
      <c r="S18" s="74">
        <f t="shared" si="1"/>
        <v>0</v>
      </c>
      <c r="T18" s="74">
        <f t="shared" si="1"/>
        <v>0</v>
      </c>
      <c r="Y18" s="78">
        <f>+SUM(Y11:Y17)</f>
        <v>99982944.950000003</v>
      </c>
      <c r="Z18" s="90">
        <f>+SUM(Z11:Z17)</f>
        <v>0</v>
      </c>
      <c r="AA18" s="90">
        <f>+SUM(AA11:AA17)</f>
        <v>0</v>
      </c>
      <c r="AB18" s="90">
        <f>+SUM(AB11:AB17)</f>
        <v>0</v>
      </c>
      <c r="AC18" s="90">
        <f>+SUM(AC11:AC17)</f>
        <v>0</v>
      </c>
    </row>
  </sheetData>
  <mergeCells count="21">
    <mergeCell ref="Z9:AC9"/>
    <mergeCell ref="AD9:AI9"/>
    <mergeCell ref="A11:A17"/>
    <mergeCell ref="B11:B17"/>
    <mergeCell ref="H9:J9"/>
    <mergeCell ref="K9:M9"/>
    <mergeCell ref="N9:Y9"/>
    <mergeCell ref="B6:M6"/>
    <mergeCell ref="B7:M7"/>
    <mergeCell ref="A8:M8"/>
    <mergeCell ref="A9:A10"/>
    <mergeCell ref="B9:B10"/>
    <mergeCell ref="C9:C10"/>
    <mergeCell ref="D9:D10"/>
    <mergeCell ref="E9:E10"/>
    <mergeCell ref="F9:F10"/>
    <mergeCell ref="A2:M2"/>
    <mergeCell ref="B3:M3"/>
    <mergeCell ref="B4:M4"/>
    <mergeCell ref="A5:M5"/>
    <mergeCell ref="A1:Y1"/>
  </mergeCells>
  <pageMargins left="0.7" right="0.7" top="0.75" bottom="0.75" header="0.3" footer="0.3"/>
  <pageSetup scale="16" fitToHeight="0" orientation="landscape" horizontalDpi="360" verticalDpi="36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99"/>
    <pageSetUpPr fitToPage="1"/>
  </sheetPr>
  <dimension ref="A1:AB22"/>
  <sheetViews>
    <sheetView topLeftCell="U1" zoomScale="60" zoomScaleNormal="60" zoomScaleSheetLayoutView="20" workbookViewId="0">
      <selection activeCell="AA18" sqref="AA18"/>
    </sheetView>
  </sheetViews>
  <sheetFormatPr baseColWidth="10" defaultColWidth="11.42578125" defaultRowHeight="15"/>
  <cols>
    <col min="1" max="1" width="21.140625" style="139" customWidth="1"/>
    <col min="2" max="2" width="27.140625" style="154" customWidth="1"/>
    <col min="3" max="3" width="34" style="12" customWidth="1"/>
    <col min="4" max="4" width="25.7109375" style="12" customWidth="1"/>
    <col min="5" max="5" width="16.28515625" style="12" customWidth="1"/>
    <col min="6" max="6" width="15" style="12" customWidth="1"/>
    <col min="7" max="7" width="9.85546875" style="139" customWidth="1"/>
    <col min="8" max="8" width="34.28515625" style="139" customWidth="1"/>
    <col min="9" max="9" width="22.5703125" style="139" bestFit="1" customWidth="1"/>
    <col min="10" max="10" width="40.85546875" style="139" customWidth="1"/>
    <col min="11" max="12" width="18.7109375" style="139" bestFit="1" customWidth="1"/>
    <col min="13" max="13" width="16.7109375" style="139" bestFit="1" customWidth="1"/>
    <col min="14" max="14" width="12.7109375" style="139" bestFit="1" customWidth="1"/>
    <col min="15" max="15" width="24.5703125" style="140" bestFit="1" customWidth="1"/>
    <col min="16" max="16" width="14.28515625" style="139" bestFit="1" customWidth="1"/>
    <col min="17" max="17" width="17.7109375" style="139" bestFit="1" customWidth="1"/>
    <col min="18" max="18" width="25.140625" style="139" customWidth="1"/>
    <col min="19" max="19" width="16.140625" style="139" customWidth="1"/>
    <col min="20" max="20" width="11" style="139" customWidth="1"/>
    <col min="21" max="21" width="13.28515625" style="139" customWidth="1"/>
    <col min="22" max="22" width="20.140625" style="141" customWidth="1"/>
    <col min="23" max="24" width="19" style="139" bestFit="1" customWidth="1"/>
    <col min="25" max="25" width="37.5703125" style="139" bestFit="1" customWidth="1"/>
    <col min="26" max="26" width="17.7109375" style="139" bestFit="1" customWidth="1"/>
    <col min="27" max="27" width="19.28515625" style="139" bestFit="1" customWidth="1"/>
    <col min="28" max="28" width="18.7109375" style="139" bestFit="1" customWidth="1"/>
    <col min="29" max="16384" width="11.42578125" style="139"/>
  </cols>
  <sheetData>
    <row r="1" spans="1:28" ht="26.25">
      <c r="A1" s="699" t="s">
        <v>755</v>
      </c>
      <c r="B1" s="699"/>
      <c r="C1" s="699"/>
      <c r="D1" s="699"/>
      <c r="E1" s="699"/>
      <c r="F1" s="699"/>
      <c r="G1" s="699"/>
      <c r="H1" s="699"/>
      <c r="I1" s="699"/>
      <c r="J1" s="699"/>
    </row>
    <row r="2" spans="1:28">
      <c r="A2" s="698"/>
      <c r="B2" s="698"/>
      <c r="C2" s="698"/>
      <c r="D2" s="698"/>
      <c r="E2" s="698"/>
      <c r="F2" s="698"/>
      <c r="G2" s="698"/>
      <c r="H2" s="698"/>
      <c r="I2" s="698"/>
      <c r="J2" s="698"/>
    </row>
    <row r="3" spans="1:28" s="2" customFormat="1" ht="15.75">
      <c r="A3" s="142" t="s">
        <v>0</v>
      </c>
      <c r="B3" s="700" t="s">
        <v>1</v>
      </c>
      <c r="C3" s="700"/>
      <c r="D3" s="700"/>
      <c r="E3" s="700"/>
      <c r="F3" s="700"/>
      <c r="G3" s="700"/>
      <c r="H3" s="700"/>
      <c r="I3" s="700"/>
      <c r="J3" s="700"/>
      <c r="O3" s="143"/>
      <c r="V3" s="144"/>
    </row>
    <row r="4" spans="1:28" s="2" customFormat="1" ht="15.75">
      <c r="A4" s="142" t="s">
        <v>2</v>
      </c>
      <c r="B4" s="700" t="s">
        <v>189</v>
      </c>
      <c r="C4" s="700"/>
      <c r="D4" s="700"/>
      <c r="E4" s="700"/>
      <c r="F4" s="700"/>
      <c r="G4" s="700"/>
      <c r="H4" s="700"/>
      <c r="I4" s="700"/>
      <c r="J4" s="700"/>
      <c r="O4" s="143"/>
      <c r="V4" s="144"/>
    </row>
    <row r="5" spans="1:28">
      <c r="A5" s="698"/>
      <c r="B5" s="698"/>
      <c r="C5" s="698"/>
      <c r="D5" s="698"/>
      <c r="E5" s="698"/>
      <c r="F5" s="698"/>
      <c r="G5" s="698"/>
      <c r="H5" s="698"/>
      <c r="I5" s="698"/>
      <c r="J5" s="698"/>
    </row>
    <row r="6" spans="1:28">
      <c r="A6" s="145" t="s">
        <v>4</v>
      </c>
      <c r="B6" s="698" t="s">
        <v>190</v>
      </c>
      <c r="C6" s="698"/>
      <c r="D6" s="698"/>
      <c r="E6" s="698"/>
      <c r="F6" s="698"/>
      <c r="G6" s="698"/>
      <c r="H6" s="698"/>
      <c r="I6" s="698"/>
      <c r="J6" s="698"/>
    </row>
    <row r="7" spans="1:28">
      <c r="A7" s="118" t="s">
        <v>6</v>
      </c>
      <c r="B7" s="702" t="s">
        <v>191</v>
      </c>
      <c r="C7" s="702"/>
      <c r="D7" s="702"/>
      <c r="E7" s="702"/>
      <c r="F7" s="702"/>
      <c r="G7" s="702"/>
      <c r="H7" s="702"/>
      <c r="I7" s="702"/>
      <c r="J7" s="702"/>
    </row>
    <row r="8" spans="1:28">
      <c r="A8" s="703"/>
      <c r="B8" s="703"/>
      <c r="C8" s="703"/>
      <c r="D8" s="703"/>
      <c r="E8" s="703"/>
      <c r="F8" s="703"/>
      <c r="G8" s="703"/>
      <c r="H8" s="703"/>
      <c r="I8" s="703"/>
      <c r="J8" s="703"/>
    </row>
    <row r="9" spans="1:28" ht="21">
      <c r="A9" s="704" t="s">
        <v>635</v>
      </c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705"/>
      <c r="Z9" s="705"/>
      <c r="AA9" s="705"/>
      <c r="AB9" s="705"/>
    </row>
    <row r="10" spans="1:28">
      <c r="A10" s="641"/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74"/>
      <c r="O10" s="74"/>
      <c r="P10" s="74"/>
      <c r="Q10" s="74"/>
      <c r="R10" s="28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5.75">
      <c r="A11" s="81" t="s">
        <v>0</v>
      </c>
      <c r="B11" s="662" t="s">
        <v>205</v>
      </c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75"/>
      <c r="O11" s="75"/>
      <c r="P11" s="75"/>
      <c r="Q11" s="75"/>
      <c r="R11" s="29"/>
      <c r="S11" s="75"/>
      <c r="T11" s="75"/>
      <c r="U11" s="75"/>
      <c r="V11" s="75"/>
      <c r="W11" s="75"/>
      <c r="X11" s="75"/>
      <c r="Y11" s="75"/>
      <c r="Z11" s="75"/>
      <c r="AA11" s="75"/>
      <c r="AB11" s="75"/>
    </row>
    <row r="12" spans="1:28" ht="15.75">
      <c r="A12" s="81" t="s">
        <v>2</v>
      </c>
      <c r="B12" s="662" t="s">
        <v>206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75"/>
      <c r="O12" s="75"/>
      <c r="P12" s="75"/>
      <c r="Q12" s="75"/>
      <c r="R12" s="29"/>
      <c r="S12" s="75"/>
      <c r="T12" s="75"/>
      <c r="U12" s="75"/>
      <c r="V12" s="75"/>
      <c r="W12" s="75"/>
      <c r="X12" s="75"/>
      <c r="Y12" s="75"/>
      <c r="Z12" s="75"/>
      <c r="AA12" s="75"/>
      <c r="AB12" s="75"/>
    </row>
    <row r="13" spans="1:28" s="146" customFormat="1">
      <c r="A13" s="640" t="s">
        <v>10</v>
      </c>
      <c r="B13" s="640" t="s">
        <v>11</v>
      </c>
      <c r="C13" s="640" t="s">
        <v>12</v>
      </c>
      <c r="D13" s="640" t="s">
        <v>13</v>
      </c>
      <c r="E13" s="640" t="s">
        <v>14</v>
      </c>
      <c r="F13" s="640" t="s">
        <v>15</v>
      </c>
      <c r="G13" s="122" t="s">
        <v>16</v>
      </c>
      <c r="H13" s="640" t="s">
        <v>17</v>
      </c>
      <c r="I13" s="640"/>
      <c r="J13" s="640"/>
      <c r="K13" s="640" t="s">
        <v>210</v>
      </c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97" t="s">
        <v>18</v>
      </c>
      <c r="X13" s="697"/>
      <c r="Y13" s="697"/>
      <c r="Z13" s="697"/>
      <c r="AA13" s="697"/>
      <c r="AB13" s="697"/>
    </row>
    <row r="14" spans="1:28" s="157" customFormat="1" ht="45">
      <c r="A14" s="640"/>
      <c r="B14" s="640"/>
      <c r="C14" s="640"/>
      <c r="D14" s="640"/>
      <c r="E14" s="640"/>
      <c r="F14" s="640"/>
      <c r="G14" s="122">
        <v>2022</v>
      </c>
      <c r="H14" s="122" t="s">
        <v>19</v>
      </c>
      <c r="I14" s="122" t="s">
        <v>20</v>
      </c>
      <c r="J14" s="122" t="s">
        <v>614</v>
      </c>
      <c r="K14" s="122" t="s">
        <v>21</v>
      </c>
      <c r="L14" s="122" t="s">
        <v>22</v>
      </c>
      <c r="M14" s="122" t="s">
        <v>23</v>
      </c>
      <c r="N14" s="108" t="s">
        <v>24</v>
      </c>
      <c r="O14" s="155" t="s">
        <v>25</v>
      </c>
      <c r="P14" s="108" t="s">
        <v>26</v>
      </c>
      <c r="Q14" s="108" t="s">
        <v>27</v>
      </c>
      <c r="R14" s="108" t="s">
        <v>28</v>
      </c>
      <c r="S14" s="108" t="s">
        <v>29</v>
      </c>
      <c r="T14" s="108" t="s">
        <v>30</v>
      </c>
      <c r="U14" s="108" t="s">
        <v>31</v>
      </c>
      <c r="V14" s="156" t="s">
        <v>527</v>
      </c>
      <c r="W14" s="124" t="s">
        <v>33</v>
      </c>
      <c r="X14" s="124" t="s">
        <v>34</v>
      </c>
      <c r="Y14" s="124" t="s">
        <v>35</v>
      </c>
      <c r="Z14" s="124" t="s">
        <v>36</v>
      </c>
      <c r="AA14" s="124" t="s">
        <v>37</v>
      </c>
      <c r="AB14" s="124" t="s">
        <v>38</v>
      </c>
    </row>
    <row r="15" spans="1:28" s="147" customFormat="1" ht="72.75" customHeight="1">
      <c r="A15" s="701" t="s">
        <v>192</v>
      </c>
      <c r="B15" s="701" t="s">
        <v>193</v>
      </c>
      <c r="C15" s="274" t="s">
        <v>194</v>
      </c>
      <c r="D15" s="270" t="s">
        <v>195</v>
      </c>
      <c r="E15" s="274" t="s">
        <v>40</v>
      </c>
      <c r="F15" s="274">
        <v>3</v>
      </c>
      <c r="G15" s="270">
        <v>1</v>
      </c>
      <c r="H15" s="270" t="s">
        <v>746</v>
      </c>
      <c r="I15" s="328">
        <v>2021950250194</v>
      </c>
      <c r="J15" s="274" t="s">
        <v>747</v>
      </c>
      <c r="K15" s="271"/>
      <c r="L15" s="271"/>
      <c r="M15" s="271"/>
      <c r="N15" s="271"/>
      <c r="O15" s="271">
        <v>15000000</v>
      </c>
      <c r="P15" s="271"/>
      <c r="Q15" s="271"/>
      <c r="R15" s="271"/>
      <c r="S15" s="271"/>
      <c r="T15" s="271"/>
      <c r="U15" s="271"/>
      <c r="V15" s="271">
        <f>SUM(K15:U15)</f>
        <v>15000000</v>
      </c>
      <c r="W15" s="326">
        <v>44562</v>
      </c>
      <c r="X15" s="327">
        <v>44925</v>
      </c>
      <c r="Y15" s="274" t="s">
        <v>748</v>
      </c>
      <c r="Z15" s="274" t="s">
        <v>197</v>
      </c>
      <c r="AA15" s="274" t="s">
        <v>46</v>
      </c>
      <c r="AB15" s="274"/>
    </row>
    <row r="16" spans="1:28" s="147" customFormat="1" ht="123.75" customHeight="1">
      <c r="A16" s="701"/>
      <c r="B16" s="701"/>
      <c r="C16" s="274" t="s">
        <v>198</v>
      </c>
      <c r="D16" s="120" t="s">
        <v>199</v>
      </c>
      <c r="E16" s="120" t="s">
        <v>40</v>
      </c>
      <c r="F16" s="120">
        <v>16</v>
      </c>
      <c r="G16" s="120">
        <v>5</v>
      </c>
      <c r="H16" s="86" t="s">
        <v>749</v>
      </c>
      <c r="I16" s="328">
        <v>2021950250205</v>
      </c>
      <c r="J16" s="120" t="s">
        <v>300</v>
      </c>
      <c r="K16" s="149"/>
      <c r="L16" s="149"/>
      <c r="M16" s="149"/>
      <c r="N16" s="149"/>
      <c r="O16" s="277">
        <v>25500000</v>
      </c>
      <c r="P16" s="149"/>
      <c r="Q16" s="149"/>
      <c r="R16" s="149"/>
      <c r="S16" s="149"/>
      <c r="T16" s="149"/>
      <c r="U16" s="149"/>
      <c r="V16" s="277">
        <f t="shared" ref="V16:V19" si="0">SUM(K16:U16)</f>
        <v>25500000</v>
      </c>
      <c r="W16" s="326">
        <v>44562</v>
      </c>
      <c r="X16" s="327">
        <v>44925</v>
      </c>
      <c r="Y16" s="274" t="s">
        <v>290</v>
      </c>
      <c r="Z16" s="274" t="s">
        <v>197</v>
      </c>
      <c r="AA16" s="270" t="s">
        <v>46</v>
      </c>
      <c r="AB16" s="149"/>
    </row>
    <row r="17" spans="1:28" s="147" customFormat="1" ht="105" customHeight="1">
      <c r="A17" s="701"/>
      <c r="B17" s="701"/>
      <c r="C17" s="270" t="s">
        <v>200</v>
      </c>
      <c r="D17" s="270" t="s">
        <v>201</v>
      </c>
      <c r="E17" s="270" t="s">
        <v>40</v>
      </c>
      <c r="F17" s="270">
        <v>1</v>
      </c>
      <c r="G17" s="270">
        <v>1</v>
      </c>
      <c r="H17" s="270" t="s">
        <v>298</v>
      </c>
      <c r="I17" s="329">
        <v>2021950250214</v>
      </c>
      <c r="J17" s="270" t="s">
        <v>300</v>
      </c>
      <c r="K17" s="270"/>
      <c r="L17" s="270"/>
      <c r="M17" s="270"/>
      <c r="N17" s="270"/>
      <c r="O17" s="275">
        <v>12000000</v>
      </c>
      <c r="P17" s="270"/>
      <c r="Q17" s="270"/>
      <c r="R17" s="270"/>
      <c r="S17" s="270"/>
      <c r="T17" s="270"/>
      <c r="U17" s="270"/>
      <c r="V17" s="271">
        <f t="shared" si="0"/>
        <v>12000000</v>
      </c>
      <c r="W17" s="326">
        <v>44562</v>
      </c>
      <c r="X17" s="327">
        <v>44925</v>
      </c>
      <c r="Y17" s="270" t="s">
        <v>291</v>
      </c>
      <c r="Z17" s="270" t="s">
        <v>197</v>
      </c>
      <c r="AA17" s="270" t="s">
        <v>46</v>
      </c>
      <c r="AB17" s="270"/>
    </row>
    <row r="18" spans="1:28" s="147" customFormat="1" ht="91.5" customHeight="1">
      <c r="A18" s="701"/>
      <c r="B18" s="701"/>
      <c r="C18" s="416" t="s">
        <v>202</v>
      </c>
      <c r="D18" s="416" t="s">
        <v>203</v>
      </c>
      <c r="E18" s="416" t="s">
        <v>40</v>
      </c>
      <c r="F18" s="416">
        <v>4</v>
      </c>
      <c r="G18" s="416">
        <v>1</v>
      </c>
      <c r="H18" s="416" t="s">
        <v>750</v>
      </c>
      <c r="I18" s="443"/>
      <c r="J18" s="444" t="s">
        <v>751</v>
      </c>
      <c r="K18" s="149"/>
      <c r="L18" s="149"/>
      <c r="M18" s="149"/>
      <c r="N18" s="149"/>
      <c r="O18" s="445">
        <v>22000000</v>
      </c>
      <c r="P18" s="149"/>
      <c r="Q18" s="149"/>
      <c r="R18" s="149"/>
      <c r="S18" s="149"/>
      <c r="T18" s="149"/>
      <c r="U18" s="149"/>
      <c r="V18" s="422">
        <f t="shared" si="0"/>
        <v>22000000</v>
      </c>
      <c r="W18" s="331">
        <v>44562</v>
      </c>
      <c r="X18" s="331">
        <v>44925</v>
      </c>
      <c r="Y18" s="416" t="s">
        <v>292</v>
      </c>
      <c r="Z18" s="416" t="s">
        <v>849</v>
      </c>
      <c r="AA18" s="436" t="s">
        <v>752</v>
      </c>
      <c r="AB18" s="444"/>
    </row>
    <row r="19" spans="1:28" s="147" customFormat="1" ht="60">
      <c r="A19" s="701"/>
      <c r="B19" s="701"/>
      <c r="C19" s="274" t="s">
        <v>632</v>
      </c>
      <c r="D19" s="274" t="s">
        <v>204</v>
      </c>
      <c r="E19" s="274" t="s">
        <v>40</v>
      </c>
      <c r="F19" s="274">
        <v>6</v>
      </c>
      <c r="G19" s="274">
        <v>2</v>
      </c>
      <c r="H19" s="274" t="s">
        <v>753</v>
      </c>
      <c r="I19" s="330"/>
      <c r="J19" s="274" t="s">
        <v>301</v>
      </c>
      <c r="K19" s="274"/>
      <c r="L19" s="274"/>
      <c r="M19" s="274"/>
      <c r="N19" s="274"/>
      <c r="O19" s="276">
        <v>25500000</v>
      </c>
      <c r="P19" s="274"/>
      <c r="Q19" s="274"/>
      <c r="R19" s="274"/>
      <c r="S19" s="274"/>
      <c r="T19" s="274"/>
      <c r="U19" s="274"/>
      <c r="V19" s="277">
        <f t="shared" si="0"/>
        <v>25500000</v>
      </c>
      <c r="W19" s="331">
        <v>44562</v>
      </c>
      <c r="X19" s="331">
        <v>44925</v>
      </c>
      <c r="Y19" s="274" t="s">
        <v>293</v>
      </c>
      <c r="Z19" s="274" t="s">
        <v>197</v>
      </c>
      <c r="AA19" s="274" t="s">
        <v>46</v>
      </c>
      <c r="AB19" s="274"/>
    </row>
    <row r="20" spans="1:28" s="147" customFormat="1">
      <c r="B20" s="150"/>
      <c r="C20" s="148"/>
      <c r="D20" s="148"/>
      <c r="E20" s="148"/>
      <c r="F20" s="151"/>
      <c r="H20" s="151"/>
      <c r="K20" s="147">
        <f>SUM(K15:K19)</f>
        <v>0</v>
      </c>
      <c r="L20" s="147">
        <f t="shared" ref="L20:V20" si="1">SUM(L15:L19)</f>
        <v>0</v>
      </c>
      <c r="M20" s="147">
        <f t="shared" si="1"/>
        <v>0</v>
      </c>
      <c r="N20" s="147">
        <f t="shared" si="1"/>
        <v>0</v>
      </c>
      <c r="O20" s="152">
        <f t="shared" si="1"/>
        <v>100000000</v>
      </c>
      <c r="P20" s="147">
        <f t="shared" si="1"/>
        <v>0</v>
      </c>
      <c r="Q20" s="147">
        <f t="shared" si="1"/>
        <v>0</v>
      </c>
      <c r="R20" s="147">
        <f t="shared" si="1"/>
        <v>0</v>
      </c>
      <c r="S20" s="147">
        <f t="shared" si="1"/>
        <v>0</v>
      </c>
      <c r="T20" s="147">
        <f t="shared" si="1"/>
        <v>0</v>
      </c>
      <c r="U20" s="147">
        <f t="shared" si="1"/>
        <v>0</v>
      </c>
      <c r="V20" s="153">
        <f t="shared" si="1"/>
        <v>100000000</v>
      </c>
    </row>
    <row r="21" spans="1:28" s="147" customFormat="1">
      <c r="B21" s="150"/>
      <c r="C21" s="148"/>
      <c r="D21" s="148"/>
      <c r="E21" s="148"/>
      <c r="F21" s="148"/>
      <c r="H21" s="151"/>
      <c r="O21" s="152"/>
      <c r="V21" s="153"/>
    </row>
    <row r="22" spans="1:28" s="147" customFormat="1">
      <c r="B22" s="150"/>
      <c r="C22" s="148"/>
      <c r="D22" s="148"/>
      <c r="E22" s="148"/>
      <c r="F22" s="148"/>
      <c r="H22" s="151"/>
      <c r="O22" s="152"/>
      <c r="V22" s="153"/>
    </row>
  </sheetData>
  <mergeCells count="23">
    <mergeCell ref="A15:A19"/>
    <mergeCell ref="B15:B19"/>
    <mergeCell ref="B7:J7"/>
    <mergeCell ref="A8:J8"/>
    <mergeCell ref="A13:A14"/>
    <mergeCell ref="B13:B14"/>
    <mergeCell ref="C13:C14"/>
    <mergeCell ref="D13:D14"/>
    <mergeCell ref="E13:E14"/>
    <mergeCell ref="F13:F14"/>
    <mergeCell ref="H13:J13"/>
    <mergeCell ref="A9:AB9"/>
    <mergeCell ref="A10:M10"/>
    <mergeCell ref="B11:M11"/>
    <mergeCell ref="B12:M12"/>
    <mergeCell ref="K13:V13"/>
    <mergeCell ref="W13:AB13"/>
    <mergeCell ref="B6:J6"/>
    <mergeCell ref="A1:J1"/>
    <mergeCell ref="A2:J2"/>
    <mergeCell ref="B3:J3"/>
    <mergeCell ref="B4:J4"/>
    <mergeCell ref="A5:J5"/>
  </mergeCells>
  <pageMargins left="0.7" right="0.7" top="0.75" bottom="0.75" header="0.3" footer="0.3"/>
  <pageSetup paperSize="9" scale="17" fitToHeight="0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B33"/>
  <sheetViews>
    <sheetView topLeftCell="I1" zoomScale="60" zoomScaleNormal="60" workbookViewId="0">
      <selection activeCell="X20" sqref="X20"/>
    </sheetView>
  </sheetViews>
  <sheetFormatPr baseColWidth="10" defaultColWidth="19.85546875" defaultRowHeight="15"/>
  <cols>
    <col min="3" max="3" width="27.42578125" customWidth="1"/>
    <col min="7" max="7" width="15.85546875" style="25" customWidth="1"/>
    <col min="8" max="8" width="39.85546875" style="100" customWidth="1"/>
    <col min="9" max="12" width="19.85546875" style="1"/>
    <col min="13" max="13" width="19.85546875" style="101"/>
    <col min="14" max="20" width="19.85546875" style="1"/>
    <col min="21" max="21" width="25.28515625" style="1" customWidth="1"/>
    <col min="22" max="22" width="33.140625" style="1" customWidth="1"/>
    <col min="23" max="24" width="19.85546875" style="1"/>
    <col min="25" max="25" width="26.28515625" style="1" customWidth="1"/>
    <col min="26" max="27" width="19.85546875" style="1"/>
    <col min="28" max="28" width="24.7109375" style="1" bestFit="1" customWidth="1"/>
  </cols>
  <sheetData>
    <row r="1" spans="1:28" ht="21">
      <c r="A1" s="704" t="s">
        <v>635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</row>
    <row r="2" spans="1:28">
      <c r="A2" s="17" t="s">
        <v>0</v>
      </c>
      <c r="B2" s="642" t="s">
        <v>75</v>
      </c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</row>
    <row r="3" spans="1:28">
      <c r="A3" s="17" t="s">
        <v>2</v>
      </c>
      <c r="B3" s="642" t="s">
        <v>317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</row>
    <row r="4" spans="1:28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</row>
    <row r="5" spans="1:28">
      <c r="A5" s="370" t="s">
        <v>4</v>
      </c>
      <c r="B5" s="729" t="s">
        <v>318</v>
      </c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  <c r="W5" s="729"/>
      <c r="X5" s="729"/>
      <c r="Y5" s="729"/>
      <c r="Z5" s="729"/>
      <c r="AA5" s="729"/>
      <c r="AB5" s="729"/>
    </row>
    <row r="6" spans="1:28">
      <c r="A6" s="370" t="s">
        <v>6</v>
      </c>
      <c r="B6" s="729" t="s">
        <v>319</v>
      </c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</row>
    <row r="7" spans="1:28">
      <c r="A7" s="370" t="s">
        <v>8</v>
      </c>
      <c r="B7" s="729" t="s">
        <v>320</v>
      </c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29"/>
      <c r="AB7" s="729"/>
    </row>
    <row r="8" spans="1:28">
      <c r="A8" s="370" t="s">
        <v>80</v>
      </c>
      <c r="B8" s="729" t="s">
        <v>321</v>
      </c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729"/>
      <c r="AB8" s="729"/>
    </row>
    <row r="9" spans="1:28">
      <c r="A9" s="730"/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</row>
    <row r="10" spans="1:28" s="160" customFormat="1">
      <c r="A10" s="731" t="s">
        <v>10</v>
      </c>
      <c r="B10" s="731" t="s">
        <v>11</v>
      </c>
      <c r="C10" s="732" t="s">
        <v>12</v>
      </c>
      <c r="D10" s="732" t="s">
        <v>13</v>
      </c>
      <c r="E10" s="732" t="s">
        <v>14</v>
      </c>
      <c r="F10" s="732" t="s">
        <v>15</v>
      </c>
      <c r="G10" s="347"/>
      <c r="H10" s="158" t="s">
        <v>17</v>
      </c>
      <c r="I10" s="639" t="s">
        <v>322</v>
      </c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343"/>
      <c r="V10" s="343"/>
      <c r="W10" s="645" t="s">
        <v>18</v>
      </c>
      <c r="X10" s="645"/>
      <c r="Y10" s="645"/>
      <c r="Z10" s="645"/>
      <c r="AA10" s="645"/>
      <c r="AB10" s="645"/>
    </row>
    <row r="11" spans="1:28" s="160" customFormat="1" ht="54.75" customHeight="1">
      <c r="A11" s="731"/>
      <c r="B11" s="731"/>
      <c r="C11" s="732"/>
      <c r="D11" s="732"/>
      <c r="E11" s="732"/>
      <c r="F11" s="732"/>
      <c r="G11" s="161">
        <v>2022</v>
      </c>
      <c r="H11" s="162" t="s">
        <v>19</v>
      </c>
      <c r="I11" s="345" t="s">
        <v>21</v>
      </c>
      <c r="J11" s="345" t="s">
        <v>22</v>
      </c>
      <c r="K11" s="345" t="s">
        <v>23</v>
      </c>
      <c r="L11" s="108" t="s">
        <v>24</v>
      </c>
      <c r="M11" s="108" t="s">
        <v>25</v>
      </c>
      <c r="N11" s="108" t="s">
        <v>26</v>
      </c>
      <c r="O11" s="108" t="s">
        <v>27</v>
      </c>
      <c r="P11" s="108" t="s">
        <v>28</v>
      </c>
      <c r="Q11" s="108" t="s">
        <v>29</v>
      </c>
      <c r="R11" s="108" t="s">
        <v>30</v>
      </c>
      <c r="S11" s="108" t="s">
        <v>31</v>
      </c>
      <c r="T11" s="108" t="s">
        <v>527</v>
      </c>
      <c r="U11" s="346" t="s">
        <v>323</v>
      </c>
      <c r="V11" s="346" t="s">
        <v>20</v>
      </c>
      <c r="W11" s="346" t="s">
        <v>33</v>
      </c>
      <c r="X11" s="346" t="s">
        <v>34</v>
      </c>
      <c r="Y11" s="346" t="s">
        <v>35</v>
      </c>
      <c r="Z11" s="346" t="s">
        <v>36</v>
      </c>
      <c r="AA11" s="343" t="s">
        <v>37</v>
      </c>
      <c r="AB11" s="343" t="s">
        <v>38</v>
      </c>
    </row>
    <row r="12" spans="1:28" ht="60">
      <c r="A12" s="724" t="s">
        <v>324</v>
      </c>
      <c r="B12" s="724" t="s">
        <v>325</v>
      </c>
      <c r="C12" s="354" t="s">
        <v>326</v>
      </c>
      <c r="D12" s="354" t="s">
        <v>327</v>
      </c>
      <c r="E12" s="355" t="s">
        <v>40</v>
      </c>
      <c r="F12" s="355">
        <v>40</v>
      </c>
      <c r="G12" s="355">
        <v>10</v>
      </c>
      <c r="H12" s="378" t="s">
        <v>328</v>
      </c>
      <c r="I12" s="379"/>
      <c r="J12" s="379"/>
      <c r="K12" s="379"/>
      <c r="L12" s="379"/>
      <c r="M12" s="94"/>
      <c r="N12" s="379"/>
      <c r="O12" s="379"/>
      <c r="P12" s="379"/>
      <c r="Q12" s="379"/>
      <c r="R12" s="95"/>
      <c r="S12" s="94">
        <v>10000000</v>
      </c>
      <c r="T12" s="94">
        <f>SUM(I12:S12)</f>
        <v>10000000</v>
      </c>
      <c r="U12" s="96" t="s">
        <v>778</v>
      </c>
      <c r="V12" s="380">
        <v>2021950250115</v>
      </c>
      <c r="W12" s="379" t="s">
        <v>779</v>
      </c>
      <c r="X12" s="379" t="s">
        <v>780</v>
      </c>
      <c r="Y12" s="381" t="s">
        <v>327</v>
      </c>
      <c r="Z12" s="379" t="s">
        <v>329</v>
      </c>
      <c r="AA12" s="381" t="s">
        <v>330</v>
      </c>
      <c r="AB12" s="379"/>
    </row>
    <row r="13" spans="1:28" ht="45" customHeight="1">
      <c r="A13" s="725"/>
      <c r="B13" s="725"/>
      <c r="C13" s="354" t="s">
        <v>331</v>
      </c>
      <c r="D13" s="381" t="s">
        <v>332</v>
      </c>
      <c r="E13" s="354" t="s">
        <v>40</v>
      </c>
      <c r="F13" s="354">
        <v>4</v>
      </c>
      <c r="G13" s="355">
        <v>1</v>
      </c>
      <c r="H13" s="727" t="s">
        <v>611</v>
      </c>
      <c r="I13" s="97"/>
      <c r="J13" s="97"/>
      <c r="K13" s="97"/>
      <c r="L13" s="97"/>
      <c r="M13" s="94"/>
      <c r="N13" s="97"/>
      <c r="O13" s="97"/>
      <c r="P13" s="97"/>
      <c r="Q13" s="97"/>
      <c r="R13" s="95"/>
      <c r="S13" s="94">
        <v>75000000</v>
      </c>
      <c r="T13" s="94">
        <f>SUM(M13:S13)</f>
        <v>75000000</v>
      </c>
      <c r="U13" s="96" t="s">
        <v>781</v>
      </c>
      <c r="V13" s="706">
        <v>2021950250126</v>
      </c>
      <c r="W13" s="379" t="s">
        <v>779</v>
      </c>
      <c r="X13" s="379" t="s">
        <v>780</v>
      </c>
      <c r="Y13" s="381" t="s">
        <v>332</v>
      </c>
      <c r="Z13" s="97" t="s">
        <v>329</v>
      </c>
      <c r="AA13" s="381" t="s">
        <v>330</v>
      </c>
      <c r="AB13" s="97"/>
    </row>
    <row r="14" spans="1:28" ht="27.75" customHeight="1">
      <c r="A14" s="725"/>
      <c r="B14" s="725"/>
      <c r="C14" s="354" t="s">
        <v>333</v>
      </c>
      <c r="D14" s="381" t="s">
        <v>334</v>
      </c>
      <c r="E14" s="355" t="s">
        <v>40</v>
      </c>
      <c r="F14" s="355">
        <v>4</v>
      </c>
      <c r="G14" s="355">
        <v>1</v>
      </c>
      <c r="H14" s="727"/>
      <c r="I14" s="10"/>
      <c r="J14" s="10"/>
      <c r="K14" s="10"/>
      <c r="L14" s="10"/>
      <c r="M14" s="98"/>
      <c r="N14" s="10"/>
      <c r="O14" s="10"/>
      <c r="P14" s="10"/>
      <c r="Q14" s="10"/>
      <c r="R14" s="10" t="s">
        <v>335</v>
      </c>
      <c r="S14" s="98">
        <v>4000000</v>
      </c>
      <c r="T14" s="94">
        <f>SUM(I14:S14)</f>
        <v>4000000</v>
      </c>
      <c r="U14" s="381" t="s">
        <v>336</v>
      </c>
      <c r="V14" s="707"/>
      <c r="W14" s="379" t="s">
        <v>779</v>
      </c>
      <c r="X14" s="379" t="s">
        <v>780</v>
      </c>
      <c r="Y14" s="381" t="s">
        <v>334</v>
      </c>
      <c r="Z14" s="379" t="s">
        <v>329</v>
      </c>
      <c r="AA14" s="381" t="s">
        <v>330</v>
      </c>
      <c r="AB14" s="10"/>
    </row>
    <row r="15" spans="1:28" ht="24" customHeight="1">
      <c r="A15" s="725"/>
      <c r="B15" s="725"/>
      <c r="C15" s="354" t="s">
        <v>337</v>
      </c>
      <c r="D15" s="381" t="s">
        <v>338</v>
      </c>
      <c r="E15" s="355" t="s">
        <v>40</v>
      </c>
      <c r="F15" s="355">
        <v>40</v>
      </c>
      <c r="G15" s="355">
        <v>10</v>
      </c>
      <c r="H15" s="727"/>
      <c r="I15" s="10"/>
      <c r="J15" s="10"/>
      <c r="K15" s="10"/>
      <c r="L15" s="10"/>
      <c r="M15" s="98">
        <v>3500000</v>
      </c>
      <c r="N15" s="10"/>
      <c r="O15" s="10"/>
      <c r="P15" s="10"/>
      <c r="Q15" s="10"/>
      <c r="R15" s="10"/>
      <c r="S15" s="98"/>
      <c r="T15" s="94">
        <f>SUM(I15:S15)</f>
        <v>3500000</v>
      </c>
      <c r="U15" s="381" t="s">
        <v>336</v>
      </c>
      <c r="V15" s="708"/>
      <c r="W15" s="379" t="s">
        <v>779</v>
      </c>
      <c r="X15" s="379" t="s">
        <v>780</v>
      </c>
      <c r="Y15" s="381" t="s">
        <v>338</v>
      </c>
      <c r="Z15" s="379" t="s">
        <v>329</v>
      </c>
      <c r="AA15" s="381" t="s">
        <v>330</v>
      </c>
      <c r="AB15" s="10"/>
    </row>
    <row r="16" spans="1:28" ht="33" customHeight="1">
      <c r="A16" s="725"/>
      <c r="B16" s="725"/>
      <c r="C16" s="354" t="s">
        <v>339</v>
      </c>
      <c r="D16" s="354" t="s">
        <v>340</v>
      </c>
      <c r="E16" s="355" t="s">
        <v>40</v>
      </c>
      <c r="F16" s="355">
        <v>4</v>
      </c>
      <c r="G16" s="355">
        <v>1</v>
      </c>
      <c r="H16" s="727" t="s">
        <v>341</v>
      </c>
      <c r="I16" s="379"/>
      <c r="J16" s="379"/>
      <c r="K16" s="379"/>
      <c r="L16" s="379"/>
      <c r="M16"/>
      <c r="N16" s="379"/>
      <c r="O16" s="379"/>
      <c r="P16" s="379"/>
      <c r="Q16" s="379"/>
      <c r="R16" s="379"/>
      <c r="S16" s="94">
        <v>10000000</v>
      </c>
      <c r="T16" s="94">
        <f>SUM(I16:S16)</f>
        <v>10000000</v>
      </c>
      <c r="U16" s="96" t="s">
        <v>342</v>
      </c>
      <c r="V16" s="709">
        <v>2021950250114</v>
      </c>
      <c r="W16" s="379" t="s">
        <v>779</v>
      </c>
      <c r="X16" s="379" t="s">
        <v>780</v>
      </c>
      <c r="Y16" s="381" t="s">
        <v>340</v>
      </c>
      <c r="Z16" s="379" t="s">
        <v>329</v>
      </c>
      <c r="AA16" s="381" t="s">
        <v>330</v>
      </c>
      <c r="AB16" s="379"/>
    </row>
    <row r="17" spans="1:28" ht="89.25" customHeight="1">
      <c r="A17" s="725"/>
      <c r="B17" s="725"/>
      <c r="C17" s="354" t="s">
        <v>343</v>
      </c>
      <c r="D17" s="354" t="s">
        <v>344</v>
      </c>
      <c r="E17" s="355" t="s">
        <v>40</v>
      </c>
      <c r="F17" s="355">
        <v>900</v>
      </c>
      <c r="G17" s="355">
        <v>200</v>
      </c>
      <c r="H17" s="727"/>
      <c r="I17" s="379"/>
      <c r="J17" s="379"/>
      <c r="K17" s="379"/>
      <c r="L17" s="379"/>
      <c r="M17" s="94">
        <v>88671992.579999998</v>
      </c>
      <c r="N17" s="379"/>
      <c r="O17" s="379"/>
      <c r="P17" s="379"/>
      <c r="Q17" s="379"/>
      <c r="R17" s="95"/>
      <c r="S17" s="94">
        <v>48227783.829999998</v>
      </c>
      <c r="T17" s="94">
        <f>SUM(I17:S17)</f>
        <v>136899776.41</v>
      </c>
      <c r="U17" s="382" t="s">
        <v>345</v>
      </c>
      <c r="V17" s="710"/>
      <c r="W17" s="379" t="s">
        <v>779</v>
      </c>
      <c r="X17" s="379" t="s">
        <v>780</v>
      </c>
      <c r="Y17" s="381" t="s">
        <v>344</v>
      </c>
      <c r="Z17" s="379" t="s">
        <v>329</v>
      </c>
      <c r="AA17" s="381" t="s">
        <v>330</v>
      </c>
      <c r="AB17" s="379"/>
    </row>
    <row r="18" spans="1:28" ht="58.5" hidden="1" customHeight="1">
      <c r="A18" s="725"/>
      <c r="B18" s="725"/>
      <c r="C18" s="354" t="s">
        <v>346</v>
      </c>
      <c r="D18" s="354" t="s">
        <v>347</v>
      </c>
      <c r="E18" s="355" t="s">
        <v>40</v>
      </c>
      <c r="F18" s="355">
        <v>1</v>
      </c>
      <c r="G18" s="355"/>
      <c r="H18" s="383"/>
      <c r="I18" s="10"/>
      <c r="J18" s="10"/>
      <c r="K18" s="10"/>
      <c r="L18" s="10"/>
      <c r="M18" s="98"/>
      <c r="N18" s="10"/>
      <c r="O18" s="10"/>
      <c r="P18" s="10"/>
      <c r="Q18" s="10"/>
      <c r="R18" s="10"/>
      <c r="S18" s="98"/>
      <c r="T18" s="94"/>
      <c r="U18" s="379"/>
      <c r="V18" s="10"/>
      <c r="W18" s="379" t="s">
        <v>779</v>
      </c>
      <c r="X18" s="379" t="s">
        <v>780</v>
      </c>
      <c r="Y18" s="10"/>
      <c r="Z18" s="10"/>
      <c r="AA18" s="10"/>
      <c r="AB18" s="10"/>
    </row>
    <row r="19" spans="1:28" ht="45">
      <c r="A19" s="725"/>
      <c r="B19" s="726"/>
      <c r="C19" s="354" t="s">
        <v>348</v>
      </c>
      <c r="D19" s="354" t="s">
        <v>48</v>
      </c>
      <c r="E19" s="355" t="s">
        <v>40</v>
      </c>
      <c r="F19" s="355">
        <v>4</v>
      </c>
      <c r="G19" s="355">
        <v>1</v>
      </c>
      <c r="H19" s="378" t="s">
        <v>349</v>
      </c>
      <c r="I19" s="10"/>
      <c r="J19" s="10"/>
      <c r="K19" s="10"/>
      <c r="L19" s="10"/>
      <c r="M19" s="98"/>
      <c r="N19" s="10"/>
      <c r="O19" s="10"/>
      <c r="P19" s="10"/>
      <c r="Q19" s="10"/>
      <c r="R19" s="10"/>
      <c r="S19" s="98">
        <v>3000000</v>
      </c>
      <c r="T19" s="94">
        <f>SUM(I19:S19)</f>
        <v>3000000</v>
      </c>
      <c r="U19" s="381" t="s">
        <v>350</v>
      </c>
      <c r="V19" s="380">
        <v>2021950250130</v>
      </c>
      <c r="W19" s="379" t="s">
        <v>779</v>
      </c>
      <c r="X19" s="379" t="s">
        <v>780</v>
      </c>
      <c r="Y19" s="381" t="s">
        <v>48</v>
      </c>
      <c r="Z19" s="379" t="s">
        <v>329</v>
      </c>
      <c r="AA19" s="381" t="s">
        <v>330</v>
      </c>
      <c r="AB19" s="10"/>
    </row>
    <row r="20" spans="1:28" ht="60" customHeight="1">
      <c r="A20" s="725"/>
      <c r="B20" s="728" t="s">
        <v>351</v>
      </c>
      <c r="C20" s="728" t="s">
        <v>352</v>
      </c>
      <c r="D20" s="354" t="s">
        <v>353</v>
      </c>
      <c r="E20" s="355" t="s">
        <v>40</v>
      </c>
      <c r="F20" s="355">
        <v>4</v>
      </c>
      <c r="G20" s="355">
        <v>1</v>
      </c>
      <c r="H20" s="727" t="s">
        <v>354</v>
      </c>
      <c r="I20" s="596"/>
      <c r="J20" s="596"/>
      <c r="K20" s="596"/>
      <c r="L20" s="596"/>
      <c r="M20" s="712">
        <v>7000000</v>
      </c>
      <c r="N20" s="596"/>
      <c r="O20" s="596"/>
      <c r="P20" s="596"/>
      <c r="Q20" s="596"/>
      <c r="R20" s="596"/>
      <c r="S20" s="712">
        <v>6025309.3099999996</v>
      </c>
      <c r="T20" s="718">
        <f>SUM(I20:S20)</f>
        <v>13025309.309999999</v>
      </c>
      <c r="U20" s="721" t="s">
        <v>782</v>
      </c>
      <c r="V20" s="715">
        <v>2021950250133</v>
      </c>
      <c r="W20" s="379" t="s">
        <v>779</v>
      </c>
      <c r="X20" s="379" t="s">
        <v>780</v>
      </c>
      <c r="Y20" s="381" t="s">
        <v>353</v>
      </c>
      <c r="Z20" s="379" t="s">
        <v>329</v>
      </c>
      <c r="AA20" s="381" t="s">
        <v>330</v>
      </c>
      <c r="AB20" s="10"/>
    </row>
    <row r="21" spans="1:28" ht="45">
      <c r="A21" s="725"/>
      <c r="B21" s="728"/>
      <c r="C21" s="728"/>
      <c r="D21" s="354" t="s">
        <v>355</v>
      </c>
      <c r="E21" s="355" t="s">
        <v>40</v>
      </c>
      <c r="F21" s="355">
        <v>1</v>
      </c>
      <c r="G21" s="355"/>
      <c r="H21" s="727"/>
      <c r="I21" s="711"/>
      <c r="J21" s="711"/>
      <c r="K21" s="711"/>
      <c r="L21" s="711"/>
      <c r="M21" s="713"/>
      <c r="N21" s="711"/>
      <c r="O21" s="711"/>
      <c r="P21" s="711"/>
      <c r="Q21" s="711"/>
      <c r="R21" s="711"/>
      <c r="S21" s="713"/>
      <c r="T21" s="719"/>
      <c r="U21" s="722"/>
      <c r="V21" s="716"/>
      <c r="W21" s="379" t="s">
        <v>779</v>
      </c>
      <c r="X21" s="379" t="s">
        <v>780</v>
      </c>
      <c r="Y21" s="10"/>
      <c r="Z21" s="10"/>
      <c r="AA21" s="10"/>
      <c r="AB21" s="10"/>
    </row>
    <row r="22" spans="1:28" ht="42.75" customHeight="1">
      <c r="A22" s="725"/>
      <c r="B22" s="728"/>
      <c r="C22" s="728" t="s">
        <v>356</v>
      </c>
      <c r="D22" s="354" t="s">
        <v>357</v>
      </c>
      <c r="E22" s="355" t="s">
        <v>40</v>
      </c>
      <c r="F22" s="355">
        <v>3</v>
      </c>
      <c r="G22" s="355">
        <v>1</v>
      </c>
      <c r="H22" s="727"/>
      <c r="I22" s="711"/>
      <c r="J22" s="711"/>
      <c r="K22" s="711"/>
      <c r="L22" s="711"/>
      <c r="M22" s="713"/>
      <c r="N22" s="711"/>
      <c r="O22" s="711"/>
      <c r="P22" s="711"/>
      <c r="Q22" s="711"/>
      <c r="R22" s="711"/>
      <c r="S22" s="713"/>
      <c r="T22" s="719"/>
      <c r="U22" s="722"/>
      <c r="V22" s="716"/>
      <c r="W22" s="379" t="s">
        <v>779</v>
      </c>
      <c r="X22" s="379" t="s">
        <v>780</v>
      </c>
      <c r="Y22" s="381" t="s">
        <v>357</v>
      </c>
      <c r="Z22" s="379" t="s">
        <v>329</v>
      </c>
      <c r="AA22" s="381" t="s">
        <v>330</v>
      </c>
      <c r="AB22" s="10"/>
    </row>
    <row r="23" spans="1:28" ht="42.75" hidden="1" customHeight="1">
      <c r="A23" s="725"/>
      <c r="B23" s="728"/>
      <c r="C23" s="728"/>
      <c r="D23" s="355" t="s">
        <v>358</v>
      </c>
      <c r="E23" s="355" t="s">
        <v>40</v>
      </c>
      <c r="F23" s="355">
        <v>1</v>
      </c>
      <c r="G23" s="355"/>
      <c r="H23" s="727"/>
      <c r="I23" s="597"/>
      <c r="J23" s="597"/>
      <c r="K23" s="597"/>
      <c r="L23" s="597"/>
      <c r="M23" s="714"/>
      <c r="N23" s="597"/>
      <c r="O23" s="597"/>
      <c r="P23" s="597"/>
      <c r="Q23" s="597"/>
      <c r="R23" s="597"/>
      <c r="S23" s="714"/>
      <c r="T23" s="720"/>
      <c r="U23" s="723"/>
      <c r="V23" s="717"/>
      <c r="W23" s="379" t="s">
        <v>779</v>
      </c>
      <c r="X23" s="379" t="s">
        <v>780</v>
      </c>
      <c r="Y23" s="10"/>
      <c r="Z23" s="10"/>
      <c r="AA23" s="10"/>
      <c r="AB23" s="10"/>
    </row>
    <row r="24" spans="1:28" ht="73.5" hidden="1" customHeight="1">
      <c r="A24" s="725"/>
      <c r="B24" s="728" t="s">
        <v>359</v>
      </c>
      <c r="C24" s="354" t="s">
        <v>360</v>
      </c>
      <c r="D24" s="384" t="s">
        <v>361</v>
      </c>
      <c r="E24" s="355" t="s">
        <v>40</v>
      </c>
      <c r="F24" s="355">
        <v>8</v>
      </c>
      <c r="G24" s="355">
        <v>2</v>
      </c>
      <c r="H24" s="378" t="s">
        <v>362</v>
      </c>
      <c r="I24" s="10"/>
      <c r="J24" s="10"/>
      <c r="K24" s="10"/>
      <c r="L24" s="10"/>
      <c r="M24" s="98"/>
      <c r="N24" s="10"/>
      <c r="O24" s="10"/>
      <c r="P24" s="10"/>
      <c r="Q24" s="10"/>
      <c r="R24" s="10"/>
      <c r="S24" s="99"/>
      <c r="T24" s="94">
        <f t="shared" ref="T24" si="0">SUM(I24:S24)</f>
        <v>0</v>
      </c>
      <c r="U24" s="381" t="s">
        <v>363</v>
      </c>
      <c r="V24" s="10"/>
      <c r="W24" s="379" t="s">
        <v>779</v>
      </c>
      <c r="X24" s="379" t="s">
        <v>780</v>
      </c>
      <c r="Y24" s="379" t="s">
        <v>361</v>
      </c>
      <c r="Z24" s="379" t="s">
        <v>329</v>
      </c>
      <c r="AA24" s="381" t="s">
        <v>330</v>
      </c>
      <c r="AB24" s="10"/>
    </row>
    <row r="25" spans="1:28" ht="132.75" hidden="1" customHeight="1">
      <c r="A25" s="726"/>
      <c r="B25" s="728"/>
      <c r="C25" s="354" t="s">
        <v>364</v>
      </c>
      <c r="D25" s="354" t="s">
        <v>365</v>
      </c>
      <c r="E25" s="355" t="s">
        <v>40</v>
      </c>
      <c r="F25" s="355">
        <v>1</v>
      </c>
      <c r="G25" s="355"/>
      <c r="H25" s="383"/>
      <c r="I25" s="10"/>
      <c r="J25" s="10"/>
      <c r="K25" s="10"/>
      <c r="L25" s="10"/>
      <c r="M25" s="98">
        <v>5000000</v>
      </c>
      <c r="N25" s="10"/>
      <c r="O25" s="10"/>
      <c r="P25" s="10"/>
      <c r="Q25" s="10"/>
      <c r="R25" s="10"/>
      <c r="S25" s="98">
        <v>4000000</v>
      </c>
      <c r="T25" s="94">
        <f>SUM(I25:S25)</f>
        <v>9000000</v>
      </c>
      <c r="U25" s="381" t="s">
        <v>783</v>
      </c>
      <c r="V25" s="380">
        <v>2021950250156</v>
      </c>
      <c r="W25" s="379" t="s">
        <v>779</v>
      </c>
      <c r="X25" s="379" t="s">
        <v>780</v>
      </c>
      <c r="Y25" s="166" t="str">
        <f>+D25</f>
        <v>Documentos de inclusión en la lista representativa de patrimonio cultural inmaterial realizados</v>
      </c>
      <c r="Z25" s="379" t="s">
        <v>329</v>
      </c>
      <c r="AA25" s="381" t="s">
        <v>330</v>
      </c>
      <c r="AB25" s="10"/>
    </row>
    <row r="26" spans="1:28">
      <c r="M26" s="101">
        <f>SUM(M12:M25)</f>
        <v>104171992.58</v>
      </c>
      <c r="S26" s="101">
        <f>SUM(S12:S25)</f>
        <v>160253093.13999999</v>
      </c>
      <c r="T26" s="102">
        <f>SUM(T12:T25)</f>
        <v>264425085.72</v>
      </c>
    </row>
    <row r="28" spans="1:28">
      <c r="T28" s="101"/>
    </row>
    <row r="30" spans="1:28">
      <c r="T30" s="103"/>
    </row>
    <row r="33" spans="20:20" customFormat="1">
      <c r="T33" s="103"/>
    </row>
  </sheetData>
  <mergeCells count="42">
    <mergeCell ref="B6:AB6"/>
    <mergeCell ref="A1:AB1"/>
    <mergeCell ref="B2:AB2"/>
    <mergeCell ref="B3:AB3"/>
    <mergeCell ref="A4:AB4"/>
    <mergeCell ref="B5:AB5"/>
    <mergeCell ref="B7:AB7"/>
    <mergeCell ref="B8:AB8"/>
    <mergeCell ref="A9:AB9"/>
    <mergeCell ref="A10:A11"/>
    <mergeCell ref="B10:B11"/>
    <mergeCell ref="C10:C11"/>
    <mergeCell ref="D10:D11"/>
    <mergeCell ref="E10:E11"/>
    <mergeCell ref="F10:F11"/>
    <mergeCell ref="I10:T10"/>
    <mergeCell ref="W10:AB10"/>
    <mergeCell ref="A12:A25"/>
    <mergeCell ref="B12:B19"/>
    <mergeCell ref="H13:H15"/>
    <mergeCell ref="H16:H17"/>
    <mergeCell ref="B20:B23"/>
    <mergeCell ref="C20:C21"/>
    <mergeCell ref="H20:H23"/>
    <mergeCell ref="C22:C23"/>
    <mergeCell ref="B24:B25"/>
    <mergeCell ref="V13:V15"/>
    <mergeCell ref="V16:V17"/>
    <mergeCell ref="I20:I23"/>
    <mergeCell ref="J20:J23"/>
    <mergeCell ref="K20:K23"/>
    <mergeCell ref="L20:L23"/>
    <mergeCell ref="M20:M23"/>
    <mergeCell ref="N20:N23"/>
    <mergeCell ref="O20:O23"/>
    <mergeCell ref="P20:P23"/>
    <mergeCell ref="V20:V23"/>
    <mergeCell ref="Q20:Q23"/>
    <mergeCell ref="R20:R23"/>
    <mergeCell ref="S20:S23"/>
    <mergeCell ref="T20:T23"/>
    <mergeCell ref="U20:U23"/>
  </mergeCells>
  <pageMargins left="0.7" right="0.7" top="0.75" bottom="0.75" header="0.3" footer="0.3"/>
  <pageSetup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D25"/>
  <sheetViews>
    <sheetView topLeftCell="W1" zoomScale="70" zoomScaleNormal="70" workbookViewId="0">
      <selection activeCell="Z11" sqref="Z11:Z15"/>
    </sheetView>
  </sheetViews>
  <sheetFormatPr baseColWidth="10" defaultRowHeight="15"/>
  <cols>
    <col min="1" max="1" width="19.5703125" customWidth="1"/>
    <col min="2" max="2" width="22.85546875" customWidth="1"/>
    <col min="3" max="3" width="34.85546875" customWidth="1"/>
    <col min="4" max="4" width="22.42578125" customWidth="1"/>
    <col min="5" max="5" width="15.28515625" customWidth="1"/>
    <col min="6" max="6" width="23.28515625" customWidth="1"/>
    <col min="7" max="7" width="8" customWidth="1"/>
    <col min="8" max="8" width="33.7109375" customWidth="1"/>
    <col min="9" max="9" width="18" customWidth="1"/>
    <col min="10" max="11" width="25.140625" customWidth="1"/>
    <col min="12" max="12" width="18.28515625" customWidth="1"/>
    <col min="13" max="13" width="13.85546875" customWidth="1"/>
    <col min="14" max="14" width="12.42578125" bestFit="1" customWidth="1"/>
    <col min="15" max="15" width="23.5703125" customWidth="1"/>
    <col min="16" max="16" width="17.28515625" customWidth="1"/>
    <col min="17" max="17" width="14.42578125" customWidth="1"/>
    <col min="18" max="18" width="12.7109375" customWidth="1"/>
    <col min="19" max="19" width="8.85546875" bestFit="1" customWidth="1"/>
    <col min="20" max="20" width="18.140625" customWidth="1"/>
    <col min="21" max="21" width="21.140625" customWidth="1"/>
    <col min="22" max="22" width="24.28515625" style="38" customWidth="1"/>
    <col min="23" max="31" width="36.5703125" customWidth="1"/>
  </cols>
  <sheetData>
    <row r="1" spans="1:30" ht="25.5">
      <c r="A1" s="742" t="s">
        <v>756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</row>
    <row r="2" spans="1:30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</row>
    <row r="3" spans="1:30" ht="15.75">
      <c r="A3" s="15" t="s">
        <v>0</v>
      </c>
      <c r="B3" s="594" t="s">
        <v>75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</row>
    <row r="4" spans="1:30" ht="15.75">
      <c r="A4" s="15" t="s">
        <v>2</v>
      </c>
      <c r="B4" s="594" t="s">
        <v>366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</row>
    <row r="5" spans="1:30">
      <c r="A5" s="623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</row>
    <row r="6" spans="1:30">
      <c r="A6" s="19" t="s">
        <v>4</v>
      </c>
      <c r="B6" s="601" t="s">
        <v>367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</row>
    <row r="7" spans="1:30">
      <c r="A7" s="19" t="s">
        <v>6</v>
      </c>
      <c r="B7" s="601" t="s">
        <v>368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</row>
    <row r="8" spans="1:30">
      <c r="A8" s="602"/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</row>
    <row r="9" spans="1:30">
      <c r="A9" s="746" t="s">
        <v>10</v>
      </c>
      <c r="B9" s="746" t="s">
        <v>11</v>
      </c>
      <c r="C9" s="739" t="s">
        <v>12</v>
      </c>
      <c r="D9" s="739" t="s">
        <v>13</v>
      </c>
      <c r="E9" s="739" t="s">
        <v>14</v>
      </c>
      <c r="F9" s="739" t="s">
        <v>15</v>
      </c>
      <c r="G9" s="739">
        <v>2022</v>
      </c>
      <c r="H9" s="746" t="s">
        <v>17</v>
      </c>
      <c r="I9" s="746"/>
      <c r="J9" s="746"/>
      <c r="K9" s="746" t="s">
        <v>322</v>
      </c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338"/>
      <c r="X9" s="338"/>
      <c r="Y9" s="645" t="s">
        <v>18</v>
      </c>
      <c r="Z9" s="645"/>
      <c r="AA9" s="645"/>
      <c r="AB9" s="645"/>
      <c r="AC9" s="645"/>
      <c r="AD9" s="645"/>
    </row>
    <row r="10" spans="1:30" ht="75">
      <c r="A10" s="746"/>
      <c r="B10" s="746"/>
      <c r="C10" s="739"/>
      <c r="D10" s="739"/>
      <c r="E10" s="739"/>
      <c r="F10" s="739"/>
      <c r="G10" s="739">
        <v>2022</v>
      </c>
      <c r="H10" s="349" t="s">
        <v>19</v>
      </c>
      <c r="I10" s="350" t="s">
        <v>20</v>
      </c>
      <c r="J10" s="350" t="s">
        <v>757</v>
      </c>
      <c r="K10" s="351" t="s">
        <v>21</v>
      </c>
      <c r="L10" s="350" t="s">
        <v>22</v>
      </c>
      <c r="M10" s="350" t="s">
        <v>23</v>
      </c>
      <c r="N10" s="352" t="s">
        <v>24</v>
      </c>
      <c r="O10" s="351" t="s">
        <v>25</v>
      </c>
      <c r="P10" s="352" t="s">
        <v>26</v>
      </c>
      <c r="Q10" s="352" t="s">
        <v>27</v>
      </c>
      <c r="R10" s="352" t="s">
        <v>28</v>
      </c>
      <c r="S10" s="352" t="s">
        <v>29</v>
      </c>
      <c r="T10" s="352" t="s">
        <v>30</v>
      </c>
      <c r="U10" s="351" t="s">
        <v>31</v>
      </c>
      <c r="V10" s="351" t="s">
        <v>527</v>
      </c>
      <c r="W10" s="340" t="s">
        <v>323</v>
      </c>
      <c r="X10" s="340" t="s">
        <v>20</v>
      </c>
      <c r="Y10" s="340" t="s">
        <v>33</v>
      </c>
      <c r="Z10" s="340" t="s">
        <v>34</v>
      </c>
      <c r="AA10" s="340" t="s">
        <v>35</v>
      </c>
      <c r="AB10" s="340" t="s">
        <v>36</v>
      </c>
      <c r="AC10" s="340" t="s">
        <v>37</v>
      </c>
      <c r="AD10" s="338" t="s">
        <v>38</v>
      </c>
    </row>
    <row r="11" spans="1:30" ht="63" customHeight="1">
      <c r="A11" s="661" t="s">
        <v>370</v>
      </c>
      <c r="B11" s="661" t="s">
        <v>371</v>
      </c>
      <c r="C11" s="339" t="s">
        <v>372</v>
      </c>
      <c r="D11" s="339" t="s">
        <v>373</v>
      </c>
      <c r="E11" s="5" t="s">
        <v>40</v>
      </c>
      <c r="F11" s="339">
        <v>60</v>
      </c>
      <c r="G11" s="5">
        <v>20</v>
      </c>
      <c r="H11" s="747" t="s">
        <v>758</v>
      </c>
      <c r="I11" s="741"/>
      <c r="J11" s="741" t="s">
        <v>759</v>
      </c>
      <c r="K11" s="743">
        <v>21394537.600000001</v>
      </c>
      <c r="L11" s="741"/>
      <c r="M11" s="741"/>
      <c r="N11" s="741"/>
      <c r="O11" s="743">
        <f>20700000+31054922.4</f>
        <v>51754922.399999999</v>
      </c>
      <c r="P11" s="741"/>
      <c r="Q11" s="741"/>
      <c r="R11" s="741"/>
      <c r="S11" s="741"/>
      <c r="T11" s="743">
        <v>22770</v>
      </c>
      <c r="U11" s="743">
        <v>37707016.259999998</v>
      </c>
      <c r="V11" s="743">
        <f>SUM(K11:U14)</f>
        <v>110879246.25999999</v>
      </c>
      <c r="W11" s="353" t="s">
        <v>760</v>
      </c>
      <c r="X11" s="737">
        <v>2021950250109</v>
      </c>
      <c r="Y11" s="745">
        <v>44562</v>
      </c>
      <c r="Z11" s="738">
        <v>44926</v>
      </c>
      <c r="AA11" s="339" t="s">
        <v>373</v>
      </c>
      <c r="AB11" s="728" t="s">
        <v>374</v>
      </c>
      <c r="AC11" s="728" t="s">
        <v>761</v>
      </c>
      <c r="AD11" s="744"/>
    </row>
    <row r="12" spans="1:30" ht="60.75" customHeight="1">
      <c r="A12" s="661"/>
      <c r="B12" s="661"/>
      <c r="C12" s="339" t="s">
        <v>375</v>
      </c>
      <c r="D12" s="339" t="s">
        <v>373</v>
      </c>
      <c r="E12" s="5" t="s">
        <v>40</v>
      </c>
      <c r="F12" s="339">
        <v>4</v>
      </c>
      <c r="G12" s="5">
        <v>1</v>
      </c>
      <c r="H12" s="747"/>
      <c r="I12" s="741"/>
      <c r="J12" s="741"/>
      <c r="K12" s="743"/>
      <c r="L12" s="741"/>
      <c r="M12" s="741"/>
      <c r="N12" s="741"/>
      <c r="O12" s="743"/>
      <c r="P12" s="741"/>
      <c r="Q12" s="741"/>
      <c r="R12" s="741"/>
      <c r="S12" s="741"/>
      <c r="T12" s="743"/>
      <c r="U12" s="743"/>
      <c r="V12" s="743"/>
      <c r="W12" s="355" t="s">
        <v>583</v>
      </c>
      <c r="X12" s="737"/>
      <c r="Y12" s="745"/>
      <c r="Z12" s="738"/>
      <c r="AA12" s="339" t="s">
        <v>373</v>
      </c>
      <c r="AB12" s="728"/>
      <c r="AC12" s="728"/>
      <c r="AD12" s="744"/>
    </row>
    <row r="13" spans="1:30" ht="54" customHeight="1">
      <c r="A13" s="661"/>
      <c r="B13" s="661"/>
      <c r="C13" s="339" t="s">
        <v>376</v>
      </c>
      <c r="D13" s="339" t="s">
        <v>377</v>
      </c>
      <c r="E13" s="5" t="s">
        <v>40</v>
      </c>
      <c r="F13" s="5">
        <v>23</v>
      </c>
      <c r="G13" s="5">
        <v>5</v>
      </c>
      <c r="H13" s="747"/>
      <c r="I13" s="741"/>
      <c r="J13" s="741"/>
      <c r="K13" s="743"/>
      <c r="L13" s="741"/>
      <c r="M13" s="741"/>
      <c r="N13" s="741"/>
      <c r="O13" s="743"/>
      <c r="P13" s="741"/>
      <c r="Q13" s="741"/>
      <c r="R13" s="741"/>
      <c r="S13" s="741"/>
      <c r="T13" s="743"/>
      <c r="U13" s="743"/>
      <c r="V13" s="743"/>
      <c r="W13" s="355" t="s">
        <v>762</v>
      </c>
      <c r="X13" s="737"/>
      <c r="Y13" s="745"/>
      <c r="Z13" s="738"/>
      <c r="AA13" s="339" t="s">
        <v>377</v>
      </c>
      <c r="AB13" s="728"/>
      <c r="AC13" s="728"/>
      <c r="AD13" s="744"/>
    </row>
    <row r="14" spans="1:30" ht="42.75" customHeight="1">
      <c r="A14" s="661"/>
      <c r="B14" s="661"/>
      <c r="C14" s="339" t="s">
        <v>378</v>
      </c>
      <c r="D14" s="339" t="s">
        <v>379</v>
      </c>
      <c r="E14" s="5" t="s">
        <v>40</v>
      </c>
      <c r="F14" s="5">
        <v>500</v>
      </c>
      <c r="G14" s="5">
        <v>125</v>
      </c>
      <c r="H14" s="747"/>
      <c r="I14" s="741"/>
      <c r="J14" s="741"/>
      <c r="K14" s="743"/>
      <c r="L14" s="741"/>
      <c r="M14" s="741"/>
      <c r="N14" s="741"/>
      <c r="O14" s="743"/>
      <c r="P14" s="741"/>
      <c r="Q14" s="741"/>
      <c r="R14" s="741"/>
      <c r="S14" s="741"/>
      <c r="T14" s="743"/>
      <c r="U14" s="743"/>
      <c r="V14" s="743"/>
      <c r="W14" s="353" t="s">
        <v>763</v>
      </c>
      <c r="X14" s="737"/>
      <c r="Y14" s="745"/>
      <c r="Z14" s="738"/>
      <c r="AA14" s="339" t="s">
        <v>379</v>
      </c>
      <c r="AB14" s="728"/>
      <c r="AC14" s="728"/>
      <c r="AD14" s="744"/>
    </row>
    <row r="15" spans="1:30" ht="52.5" customHeight="1">
      <c r="A15" s="661"/>
      <c r="B15" s="661"/>
      <c r="C15" s="339" t="s">
        <v>380</v>
      </c>
      <c r="D15" s="339" t="s">
        <v>381</v>
      </c>
      <c r="E15" s="5" t="s">
        <v>40</v>
      </c>
      <c r="F15" s="5">
        <v>3</v>
      </c>
      <c r="G15" s="5">
        <v>1</v>
      </c>
      <c r="H15" s="747"/>
      <c r="I15" s="741"/>
      <c r="J15" s="741"/>
      <c r="K15" s="743"/>
      <c r="L15" s="741"/>
      <c r="M15" s="741"/>
      <c r="N15" s="741"/>
      <c r="O15" s="743"/>
      <c r="P15" s="741"/>
      <c r="Q15" s="741"/>
      <c r="R15" s="741"/>
      <c r="S15" s="741"/>
      <c r="T15" s="743"/>
      <c r="U15" s="743"/>
      <c r="V15" s="743"/>
      <c r="W15" s="355" t="s">
        <v>583</v>
      </c>
      <c r="X15" s="737"/>
      <c r="Y15" s="745"/>
      <c r="Z15" s="738"/>
      <c r="AA15" s="339" t="s">
        <v>381</v>
      </c>
      <c r="AB15" s="728"/>
      <c r="AC15" s="728"/>
      <c r="AD15" s="744"/>
    </row>
    <row r="16" spans="1:30" ht="57">
      <c r="A16" s="661"/>
      <c r="B16" s="661"/>
      <c r="C16" s="339" t="s">
        <v>382</v>
      </c>
      <c r="D16" s="339" t="s">
        <v>344</v>
      </c>
      <c r="E16" s="5" t="s">
        <v>40</v>
      </c>
      <c r="F16" s="5">
        <v>1000</v>
      </c>
      <c r="G16" s="5">
        <v>250</v>
      </c>
      <c r="H16" s="356" t="s">
        <v>764</v>
      </c>
      <c r="I16" s="5"/>
      <c r="J16" s="339" t="s">
        <v>765</v>
      </c>
      <c r="K16" s="341"/>
      <c r="L16" s="5"/>
      <c r="M16" s="5"/>
      <c r="N16" s="5"/>
      <c r="O16" s="341">
        <v>80707733.370000005</v>
      </c>
      <c r="P16" s="5"/>
      <c r="Q16" s="5"/>
      <c r="R16" s="5"/>
      <c r="S16" s="5"/>
      <c r="T16" s="341"/>
      <c r="U16" s="341">
        <v>61292266.630000003</v>
      </c>
      <c r="V16" s="341">
        <f>SUM(K16:U16)</f>
        <v>142000000</v>
      </c>
      <c r="W16" s="353" t="s">
        <v>766</v>
      </c>
      <c r="X16" s="357">
        <v>2021950250103</v>
      </c>
      <c r="Y16" s="358">
        <v>44562</v>
      </c>
      <c r="Z16" s="358">
        <v>44926</v>
      </c>
      <c r="AA16" s="339" t="s">
        <v>344</v>
      </c>
      <c r="AB16" s="353" t="s">
        <v>374</v>
      </c>
      <c r="AC16" s="353" t="s">
        <v>761</v>
      </c>
      <c r="AD16" s="355"/>
    </row>
    <row r="17" spans="1:30" ht="43.5" customHeight="1">
      <c r="A17" s="661"/>
      <c r="B17" s="661"/>
      <c r="C17" s="339" t="s">
        <v>383</v>
      </c>
      <c r="D17" s="339" t="s">
        <v>384</v>
      </c>
      <c r="E17" s="5" t="s">
        <v>40</v>
      </c>
      <c r="F17" s="5">
        <v>3</v>
      </c>
      <c r="G17" s="5">
        <v>1</v>
      </c>
      <c r="H17" s="356" t="s">
        <v>385</v>
      </c>
      <c r="I17" s="356"/>
      <c r="J17" s="5" t="s">
        <v>767</v>
      </c>
      <c r="K17" s="341"/>
      <c r="L17" s="5"/>
      <c r="M17" s="5"/>
      <c r="N17" s="5"/>
      <c r="O17" s="341"/>
      <c r="P17" s="5"/>
      <c r="Q17" s="5"/>
      <c r="R17" s="5"/>
      <c r="S17" s="5"/>
      <c r="T17" s="5"/>
      <c r="U17" s="341">
        <v>17000000</v>
      </c>
      <c r="V17" s="341">
        <f>SUM(K17:U17)</f>
        <v>17000000</v>
      </c>
      <c r="W17" s="355" t="s">
        <v>583</v>
      </c>
      <c r="X17" s="357">
        <v>2021950250106</v>
      </c>
      <c r="Y17" s="358">
        <v>44562</v>
      </c>
      <c r="Z17" s="358">
        <v>44926</v>
      </c>
      <c r="AA17" s="339" t="s">
        <v>384</v>
      </c>
      <c r="AB17" s="353" t="s">
        <v>374</v>
      </c>
      <c r="AC17" s="353" t="s">
        <v>761</v>
      </c>
      <c r="AD17" s="355"/>
    </row>
    <row r="18" spans="1:30" ht="57" hidden="1" customHeight="1">
      <c r="A18" s="661"/>
      <c r="B18" s="661"/>
      <c r="C18" s="339" t="s">
        <v>386</v>
      </c>
      <c r="D18" s="339" t="s">
        <v>387</v>
      </c>
      <c r="E18" s="5" t="s">
        <v>40</v>
      </c>
      <c r="F18" s="5">
        <v>2</v>
      </c>
      <c r="G18" s="5">
        <v>1</v>
      </c>
      <c r="H18" s="339" t="s">
        <v>768</v>
      </c>
      <c r="I18" s="5"/>
      <c r="J18" s="339" t="s">
        <v>769</v>
      </c>
      <c r="K18" s="341"/>
      <c r="L18" s="5"/>
      <c r="M18" s="5"/>
      <c r="N18" s="5"/>
      <c r="O18" s="341"/>
      <c r="P18" s="5"/>
      <c r="Q18" s="5"/>
      <c r="R18" s="341"/>
      <c r="S18" s="5"/>
      <c r="T18" s="5"/>
      <c r="U18" s="341"/>
      <c r="V18" s="341">
        <f t="shared" ref="V18" si="0">SUM(K18:U18)</f>
        <v>0</v>
      </c>
      <c r="W18" s="353" t="s">
        <v>770</v>
      </c>
      <c r="X18" s="355"/>
      <c r="Y18" s="358">
        <v>44562</v>
      </c>
      <c r="Z18" s="358">
        <v>44926</v>
      </c>
      <c r="AA18" s="339" t="s">
        <v>387</v>
      </c>
      <c r="AB18" s="353" t="s">
        <v>374</v>
      </c>
      <c r="AC18" s="353" t="s">
        <v>761</v>
      </c>
      <c r="AD18" s="355"/>
    </row>
    <row r="19" spans="1:30" ht="28.5" hidden="1" customHeight="1">
      <c r="A19" s="661"/>
      <c r="B19" s="661"/>
      <c r="C19" s="661" t="s">
        <v>388</v>
      </c>
      <c r="D19" s="339" t="s">
        <v>188</v>
      </c>
      <c r="E19" s="740" t="s">
        <v>40</v>
      </c>
      <c r="F19" s="5">
        <v>8</v>
      </c>
      <c r="G19" s="5">
        <v>2</v>
      </c>
      <c r="H19" s="741" t="s">
        <v>389</v>
      </c>
      <c r="I19" s="741"/>
      <c r="J19" s="661" t="s">
        <v>771</v>
      </c>
      <c r="K19" s="736"/>
      <c r="L19" s="740"/>
      <c r="M19" s="740"/>
      <c r="N19" s="740"/>
      <c r="O19" s="736"/>
      <c r="P19" s="740"/>
      <c r="Q19" s="740"/>
      <c r="R19" s="740"/>
      <c r="S19" s="740"/>
      <c r="T19" s="736"/>
      <c r="U19" s="736">
        <v>23416271.600000001</v>
      </c>
      <c r="V19" s="736">
        <f>SUM(K19:U20)</f>
        <v>23416271.600000001</v>
      </c>
      <c r="W19" s="355" t="s">
        <v>772</v>
      </c>
      <c r="X19" s="737">
        <v>2021950250105</v>
      </c>
      <c r="Y19" s="738">
        <v>44562</v>
      </c>
      <c r="Z19" s="738">
        <v>44926</v>
      </c>
      <c r="AA19" s="339" t="s">
        <v>188</v>
      </c>
      <c r="AB19" s="728" t="s">
        <v>374</v>
      </c>
      <c r="AC19" s="728" t="s">
        <v>761</v>
      </c>
      <c r="AD19" s="734"/>
    </row>
    <row r="20" spans="1:30" ht="30" customHeight="1">
      <c r="A20" s="661"/>
      <c r="B20" s="661"/>
      <c r="C20" s="661"/>
      <c r="D20" s="339" t="s">
        <v>390</v>
      </c>
      <c r="E20" s="740"/>
      <c r="F20" s="5">
        <v>4</v>
      </c>
      <c r="G20" s="5">
        <v>1</v>
      </c>
      <c r="H20" s="741"/>
      <c r="I20" s="741"/>
      <c r="J20" s="661"/>
      <c r="K20" s="736"/>
      <c r="L20" s="740"/>
      <c r="M20" s="740"/>
      <c r="N20" s="740"/>
      <c r="O20" s="736"/>
      <c r="P20" s="740"/>
      <c r="Q20" s="740"/>
      <c r="R20" s="740"/>
      <c r="S20" s="740"/>
      <c r="T20" s="736"/>
      <c r="U20" s="736"/>
      <c r="V20" s="736"/>
      <c r="W20" s="355" t="s">
        <v>773</v>
      </c>
      <c r="X20" s="737"/>
      <c r="Y20" s="738"/>
      <c r="Z20" s="738"/>
      <c r="AA20" s="339" t="s">
        <v>390</v>
      </c>
      <c r="AB20" s="728"/>
      <c r="AC20" s="728"/>
      <c r="AD20" s="735"/>
    </row>
    <row r="21" spans="1:30">
      <c r="O21" s="360">
        <f>SUM(O11:O20)</f>
        <v>132462655.77000001</v>
      </c>
      <c r="T21" s="14">
        <f>SUM(T11:T20)</f>
        <v>22770</v>
      </c>
      <c r="U21" s="14">
        <f>SUM(U11:U20)</f>
        <v>139415554.49000001</v>
      </c>
      <c r="V21" s="37">
        <f>SUM(V11:V20)</f>
        <v>293295517.86000001</v>
      </c>
    </row>
    <row r="22" spans="1:30">
      <c r="V22" s="37"/>
    </row>
    <row r="24" spans="1:30">
      <c r="O24" s="360"/>
    </row>
    <row r="25" spans="1:30">
      <c r="U25" s="361"/>
    </row>
  </sheetData>
  <mergeCells count="64">
    <mergeCell ref="F9:F10"/>
    <mergeCell ref="H9:J9"/>
    <mergeCell ref="A9:A10"/>
    <mergeCell ref="B9:B10"/>
    <mergeCell ref="C9:C10"/>
    <mergeCell ref="D9:D10"/>
    <mergeCell ref="E9:E10"/>
    <mergeCell ref="P19:P20"/>
    <mergeCell ref="Q19:Q20"/>
    <mergeCell ref="K9:V9"/>
    <mergeCell ref="Y9:AD9"/>
    <mergeCell ref="H11:H15"/>
    <mergeCell ref="I11:I15"/>
    <mergeCell ref="J11:J15"/>
    <mergeCell ref="K11:K15"/>
    <mergeCell ref="L11:L15"/>
    <mergeCell ref="M11:M15"/>
    <mergeCell ref="N11:N15"/>
    <mergeCell ref="O11:O15"/>
    <mergeCell ref="P11:P15"/>
    <mergeCell ref="Q11:Q15"/>
    <mergeCell ref="R11:R15"/>
    <mergeCell ref="AC11:AC15"/>
    <mergeCell ref="AD11:AD15"/>
    <mergeCell ref="Y11:Y15"/>
    <mergeCell ref="Z11:Z15"/>
    <mergeCell ref="U11:U15"/>
    <mergeCell ref="V11:V15"/>
    <mergeCell ref="X11:X15"/>
    <mergeCell ref="R19:R20"/>
    <mergeCell ref="S19:S20"/>
    <mergeCell ref="T19:T20"/>
    <mergeCell ref="U19:U20"/>
    <mergeCell ref="AB11:AB15"/>
    <mergeCell ref="S11:S15"/>
    <mergeCell ref="T11:T15"/>
    <mergeCell ref="A1:V1"/>
    <mergeCell ref="A2:V2"/>
    <mergeCell ref="B3:V3"/>
    <mergeCell ref="B4:V4"/>
    <mergeCell ref="A5:V5"/>
    <mergeCell ref="B6:V6"/>
    <mergeCell ref="B7:V7"/>
    <mergeCell ref="A8:V8"/>
    <mergeCell ref="G9:G10"/>
    <mergeCell ref="A11:A20"/>
    <mergeCell ref="B11:B20"/>
    <mergeCell ref="C19:C20"/>
    <mergeCell ref="E19:E20"/>
    <mergeCell ref="H19:H20"/>
    <mergeCell ref="I19:I20"/>
    <mergeCell ref="J19:J20"/>
    <mergeCell ref="K19:K20"/>
    <mergeCell ref="L19:L20"/>
    <mergeCell ref="M19:M20"/>
    <mergeCell ref="N19:N20"/>
    <mergeCell ref="O19:O20"/>
    <mergeCell ref="AC19:AC20"/>
    <mergeCell ref="AD19:AD20"/>
    <mergeCell ref="V19:V20"/>
    <mergeCell ref="X19:X20"/>
    <mergeCell ref="Y19:Y20"/>
    <mergeCell ref="Z19:Z20"/>
    <mergeCell ref="AB19:AB2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JUSTICIA Y SEGURIDAD</vt:lpstr>
      <vt:lpstr> VULNERABLES GENERAL</vt:lpstr>
      <vt:lpstr>FORTALECIMIENTO INSTITUCIONAL</vt:lpstr>
      <vt:lpstr>EQUIPAMIENTO</vt:lpstr>
      <vt:lpstr>EDUCACIÓN</vt:lpstr>
      <vt:lpstr>ATENCIÓN DE DESASTRES</vt:lpstr>
      <vt:lpstr>DESARROLLO COMUNITARIO</vt:lpstr>
      <vt:lpstr>CULTURA</vt:lpstr>
      <vt:lpstr>DEPORTES</vt:lpstr>
      <vt:lpstr>SALUD</vt:lpstr>
      <vt:lpstr>VULNERABLES PROG SOCIALES</vt:lpstr>
      <vt:lpstr>AMBIENTE</vt:lpstr>
      <vt:lpstr>OTROS SERVICIOS</vt:lpstr>
      <vt:lpstr>AGRICULTURA </vt:lpstr>
      <vt:lpstr>TRANSPORTE</vt:lpstr>
      <vt:lpstr>VIVIENDA</vt:lpstr>
      <vt:lpstr>APSB</vt:lpstr>
      <vt:lpstr>TECNOLOGIAS DE LA INFORMACION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</dc:creator>
  <cp:lastModifiedBy>USUARIO</cp:lastModifiedBy>
  <dcterms:created xsi:type="dcterms:W3CDTF">2020-10-30T01:45:29Z</dcterms:created>
  <dcterms:modified xsi:type="dcterms:W3CDTF">2022-03-02T21:37:34Z</dcterms:modified>
</cp:coreProperties>
</file>