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LAMAR\Pagina Web\Control Interno\"/>
    </mc:Choice>
  </mc:AlternateContent>
  <bookViews>
    <workbookView xWindow="0" yWindow="0" windowWidth="28800" windowHeight="12030"/>
  </bookViews>
  <sheets>
    <sheet name="POAI" sheetId="1" r:id="rId1"/>
    <sheet name="Hoja1" sheetId="3" state="hidden" r:id="rId2"/>
  </sheets>
  <definedNames>
    <definedName name="_xlnm._FilterDatabase" localSheetId="0" hidden="1">POAI!$A$3:$L$93</definedName>
    <definedName name="_xlchart.v1.0" hidden="1">Hoja1!$B$3:$B$5</definedName>
    <definedName name="_xlchart.v1.1" hidden="1">Hoja1!$C$2</definedName>
    <definedName name="_xlchart.v1.2" hidden="1">Hoja1!$C$3:$C$5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1" l="1"/>
  <c r="N59" i="1"/>
  <c r="N45" i="1"/>
  <c r="R90" i="1" l="1"/>
  <c r="V77" i="1" l="1"/>
  <c r="R77" i="1"/>
  <c r="R15" i="1"/>
  <c r="V59" i="1"/>
  <c r="V91" i="1" s="1"/>
  <c r="V55" i="1"/>
  <c r="R55" i="1"/>
  <c r="V90" i="1"/>
  <c r="V15" i="1"/>
  <c r="V35" i="1"/>
  <c r="V49" i="1"/>
  <c r="R49" i="1"/>
  <c r="R59" i="1"/>
  <c r="R35" i="1"/>
  <c r="N77" i="1"/>
  <c r="N49" i="1"/>
  <c r="V60" i="1"/>
  <c r="V46" i="1"/>
  <c r="V36" i="1"/>
  <c r="V16" i="1"/>
  <c r="R60" i="1"/>
  <c r="R46" i="1"/>
  <c r="R36" i="1"/>
  <c r="R16" i="1"/>
  <c r="N36" i="1"/>
  <c r="N60" i="1"/>
  <c r="N46" i="1"/>
  <c r="N16" i="1"/>
  <c r="R91" i="1" l="1"/>
  <c r="N91" i="1"/>
  <c r="R92" i="1"/>
  <c r="V92" i="1"/>
  <c r="N90" i="1"/>
  <c r="N92" i="1" l="1"/>
  <c r="J35" i="1"/>
  <c r="J66" i="1"/>
  <c r="J76" i="1" s="1"/>
  <c r="J91" i="1" s="1"/>
  <c r="J77" i="1"/>
  <c r="J46" i="1"/>
  <c r="J20" i="1" l="1"/>
  <c r="J36" i="1" s="1"/>
  <c r="J7" i="1" l="1"/>
  <c r="J16" i="1" s="1"/>
  <c r="J57" i="1"/>
  <c r="J60" i="1" s="1"/>
  <c r="J92" i="1" l="1"/>
</calcChain>
</file>

<file path=xl/sharedStrings.xml><?xml version="1.0" encoding="utf-8"?>
<sst xmlns="http://schemas.openxmlformats.org/spreadsheetml/2006/main" count="630" uniqueCount="270">
  <si>
    <t>Programa</t>
  </si>
  <si>
    <t xml:space="preserve">Estrategia </t>
  </si>
  <si>
    <t>Actividades</t>
  </si>
  <si>
    <t>INDICADOR DE RESULTADO</t>
  </si>
  <si>
    <t>RESPONSABLE</t>
  </si>
  <si>
    <t>COMPONENTE PD</t>
  </si>
  <si>
    <t>META</t>
  </si>
  <si>
    <t>Desarrollo comunitario en Calamar, juntos por la Seguridad y la convivencia ciudadana</t>
  </si>
  <si>
    <t>Fortalecer la comisaria de familia como garante de los derechos en el municipio</t>
  </si>
  <si>
    <t>Comisaria fortalecida</t>
  </si>
  <si>
    <t>Secretaria Administrativa</t>
  </si>
  <si>
    <t>PARTICIPACIÓN CIUDADANA Y POLÍTICA Y RESPETO POR LOS DERECHOS HUMANOS Y DIVERSIDAD DE CREENCIAS</t>
  </si>
  <si>
    <t>Realizar campañas de cultura ciudadana que fomente el sentido de pertenencia en el municipio</t>
  </si>
  <si>
    <t>Campañas realizadas</t>
  </si>
  <si>
    <t>Secretaria Administrativa/ Policia Nacional</t>
  </si>
  <si>
    <t>Jornadas de conciliación y justicia cercana al ciudadano. "Calamar somos todos"</t>
  </si>
  <si>
    <t>No de Jornadas</t>
  </si>
  <si>
    <t>PISCC</t>
  </si>
  <si>
    <t>Fortalecer las acciones que desempeña el centro de convivencia ciudadana del municipio de Calamar Guaviare</t>
  </si>
  <si>
    <t>Fortalecimientos realizados</t>
  </si>
  <si>
    <t>JUNTOS POR LA ATENCION  A LOS GRUPOS VULNERABLES Y SOCIALES</t>
  </si>
  <si>
    <t>JUNTOS POR UN GOBIERNO TERRITORIAL CON TRANSPARENCIA Y EQUIDAD</t>
  </si>
  <si>
    <t>Juntas de acción comunal</t>
  </si>
  <si>
    <t>Apoyar eventos de congregaciones religiosas como generadoras de paz y crecimiento social</t>
  </si>
  <si>
    <t>Apoyos realizados</t>
  </si>
  <si>
    <t>Unidad de Deportes</t>
  </si>
  <si>
    <t>JUNTOS POR EL DEPORTE Y RECREACION DE CALAMAR</t>
  </si>
  <si>
    <t>Calamar unidos por la seguridad  de todos.</t>
  </si>
  <si>
    <t>Realizar campañas de prevención contra el reclutamiento forzado de NNA por grupos  organizados al margen de la ley</t>
  </si>
  <si>
    <t>Secretaria Administrativa/ Policia Nacional/ Fiscalia/ICBF/Ejercito</t>
  </si>
  <si>
    <t>Ejecutar un programa de atención integral a la primera infancia, infancia y adolescencia del municipio de Calamar</t>
  </si>
  <si>
    <t>Programa Ejecutado</t>
  </si>
  <si>
    <t>Secretaria Administrativa/Policia Nacional/Fiscalia/ Ejercito</t>
  </si>
  <si>
    <t>DESARROLLO INTEGRAL DE NIÑOS, NIÑAS, ADOLESCENTES Y SUS FAMILIAS</t>
  </si>
  <si>
    <t>Casa construida</t>
  </si>
  <si>
    <t>Secretaria de Planeación/ Secretaria Administrativa</t>
  </si>
  <si>
    <t>EQUIPAMIENTO DE CALIDAD</t>
  </si>
  <si>
    <t>Casa de la Mujer Fortalecida</t>
  </si>
  <si>
    <t>Realizar campañas de sensibilización para prevenir la violencia intrafamiliar en la zona rural y urbana</t>
  </si>
  <si>
    <t>Secretaria Administrativa/ Policia Nacional/Fiscalia/Personeria</t>
  </si>
  <si>
    <t>Promover la conformación de la mesa de participación LGTBI</t>
  </si>
  <si>
    <t>Mesa Conformada</t>
  </si>
  <si>
    <t>Secretaria Administrativa/Fiscalia/ Personeria/Policia Nacional/ Ejercito</t>
  </si>
  <si>
    <t xml:space="preserve">Crear procesos de atención integral a la mujer calamarense en el municipio </t>
  </si>
  <si>
    <t>Procesos de atención integral a la mujer creados y adoptados</t>
  </si>
  <si>
    <t>No de Caravanas realizadas</t>
  </si>
  <si>
    <t>No de operativos de control</t>
  </si>
  <si>
    <t>Implementar el programa de Policia Nacional "Dreams" de la DICAR</t>
  </si>
  <si>
    <t>Programa Implementado</t>
  </si>
  <si>
    <t>Policia Nacional</t>
  </si>
  <si>
    <t>Implementar el programa Nacional "Abre tus ojos"</t>
  </si>
  <si>
    <t>Estrategia Implementada</t>
  </si>
  <si>
    <t>Secretaria Administrativa/ Policia Nacional/ Secretaria de Educación</t>
  </si>
  <si>
    <t>Realizar campañas de sensibilización para la prevención del consumo de sustancias psicoactivas</t>
  </si>
  <si>
    <t>Ayudas entregadas</t>
  </si>
  <si>
    <t>Realizar la caracterización de la población victima del conflicto armado incluidas en el RUT</t>
  </si>
  <si>
    <t>Caracterización realizada</t>
  </si>
  <si>
    <t>Secretaria administrativa</t>
  </si>
  <si>
    <t>Formular e implementar el plan de retorno y reparación de las victimas del Conflicto Armado</t>
  </si>
  <si>
    <t>Un plan formulado e implementado</t>
  </si>
  <si>
    <t>Fortalecer el funcionamiento del consejo de paz reconciliación y derechos humanos en el municipio</t>
  </si>
  <si>
    <t>Consejo de paz funcionando</t>
  </si>
  <si>
    <t>Procesos apoyados</t>
  </si>
  <si>
    <t>Secretaria de Cultura</t>
  </si>
  <si>
    <t>Juntos por la convivencia hacia la  legalidad y la paz</t>
  </si>
  <si>
    <t>No  de personas atendidas</t>
  </si>
  <si>
    <t>Seguridad para el Desarrollo</t>
  </si>
  <si>
    <t>Un proyecto elaborado y ejecutado</t>
  </si>
  <si>
    <t xml:space="preserve">Secretaria de Planeación </t>
  </si>
  <si>
    <t>JUNTOS POR UNA VIVIENDA DIGNA Y EL DESARROLLO URBANISTICO EN CALAMAR</t>
  </si>
  <si>
    <t>Gestionar y ejecutar un proyecto para la segunda parte de la modernización del alumbrado publico del municipio del Guaviare</t>
  </si>
  <si>
    <t>Proyecto gestionado y ejecutado</t>
  </si>
  <si>
    <t>Secretaria de Planeación</t>
  </si>
  <si>
    <t>JUNTOS POR LA ENERGIA ELECTRICA CON CALIDAD PARA LA CONSTRUCCION DE PAZ</t>
  </si>
  <si>
    <t>Centro de integración construido</t>
  </si>
  <si>
    <t>Parques remodelados y adecuados</t>
  </si>
  <si>
    <t>Recuperar y modernizar la infraestructura deportiva del municipio</t>
  </si>
  <si>
    <t>Espacios recuperados</t>
  </si>
  <si>
    <t>Secretaria de Deportes/ Secretaria de Planeación.</t>
  </si>
  <si>
    <t>Realizar encuentros comunitarios en el marco del programa CASA</t>
  </si>
  <si>
    <t>No de encuentros</t>
  </si>
  <si>
    <t>Realizar en conjunto con las autoridades competentes  campañas de prevención del delito desde un enfoque comunitario, en el municipio de Calamar Guaviare.</t>
  </si>
  <si>
    <t>No de Campañas</t>
  </si>
  <si>
    <t xml:space="preserve">Realizar ferias de servicios en el municipio </t>
  </si>
  <si>
    <t>Ferias realizadas</t>
  </si>
  <si>
    <t>Control y vigilancia para la Paz y la seguridad de Calamar</t>
  </si>
  <si>
    <t>COP</t>
  </si>
  <si>
    <t xml:space="preserve">Pago de recompensas </t>
  </si>
  <si>
    <t>Pagos realizados</t>
  </si>
  <si>
    <t>Fortalecimiento operativo de los frentes de seguridad urbanos.</t>
  </si>
  <si>
    <t>Frentes Fortalecidos</t>
  </si>
  <si>
    <t>Gestionar la dotación con un circuito cerrado de televisión como estrategia de seguridad en el municipio de Calamar</t>
  </si>
  <si>
    <t>Realizar procesos de fortalecimiento al Sistema Carcelario</t>
  </si>
  <si>
    <t>Procesos de fortalecimiento realizado</t>
  </si>
  <si>
    <t>Fortalecimiento a los sistemas tecnológicos de información y/o comunicación para la seguridad</t>
  </si>
  <si>
    <t>No de elementos entregados</t>
  </si>
  <si>
    <t>Plan elaborado</t>
  </si>
  <si>
    <t>Acuerdos gestionados</t>
  </si>
  <si>
    <t>Secretaria Administrativa/COP</t>
  </si>
  <si>
    <t>Mesas realizadas</t>
  </si>
  <si>
    <t>Formular e implementar el Plan integral de Seguridad y Convivencia Ciudadana</t>
  </si>
  <si>
    <t>Plan Integral de seguridad formulado e implementado</t>
  </si>
  <si>
    <t>Medio ambiente y diversidad protegido en Calamar</t>
  </si>
  <si>
    <t>Implementar una estrategia de reforestación a través de la siembra de árboles  en el municipio de Calamar-Guaviare</t>
  </si>
  <si>
    <t>Arboles sembrado</t>
  </si>
  <si>
    <t>Secretaria de Planeación/Policia Nacional/Ejercito Nacional</t>
  </si>
  <si>
    <t>MEDIO AMBIENTE SANO, EQUILIBRADO Y CONSERVADO CON SOSTENIBILIDAD</t>
  </si>
  <si>
    <t>Apoyar la implementación de la catedra de medio ambiente</t>
  </si>
  <si>
    <t>Secretaria de Educación.</t>
  </si>
  <si>
    <t>JUNTOS POR LA EDUCACIÓN PARA EL FOMENTO DE LA PAZ</t>
  </si>
  <si>
    <t>Fortalecer la cooperación  con las autoridades para combatir la minería ilegal y el tráfico de fauna silvestre en el municipio de Calamar-Guaviare</t>
  </si>
  <si>
    <t>ACCIONES DE CONTROL DE LA DEFORESTACIÓN Y DEGRADACIÓN DE BOSQUES  (ART. 75.6 LEY 715 DE 2001)</t>
  </si>
  <si>
    <t>Secretaria de Planeación/ Secretaria Administrativa/ Policia Nacional/Ejercito Nacional</t>
  </si>
  <si>
    <t>Secretaria Administrativa/Secretaria de Planeación/ Policia Nacional/Ejercito Nacional</t>
  </si>
  <si>
    <t>Realizar procesos de articulación interinstitucional con las juntas de acción comunal y organizaciones de base, para generar acciones que contribuyan al control de la deforestación.</t>
  </si>
  <si>
    <t>Procesos Realizados</t>
  </si>
  <si>
    <t>Secretaria de Planeación/ Secretaria Administrativa/ Policia Nacional</t>
  </si>
  <si>
    <t>Fortalecer la educación ambiental y el reconocimiento del territorio por parte de la comunidad</t>
  </si>
  <si>
    <t>5. Estrategia para la protección de la vida y la reducción de la violencia</t>
  </si>
  <si>
    <t>10. Estrategia para la reducción del Hurto en todas sus modalidades.</t>
  </si>
  <si>
    <t>11. Estrategia para el fortalecimiento policial y los organismos de seguridad y justicia del municipio</t>
  </si>
  <si>
    <t xml:space="preserve">12. Estrategia de articulación institucional para la gobernanza de la seguridad y la convivencia. </t>
  </si>
  <si>
    <t>13. Estrategia para el cuidado y protección del medio ambiente y la biodiversidad</t>
  </si>
  <si>
    <t>14. Estrategia de fortalecimiento del Sistema de Seguridad Rural SISER</t>
  </si>
  <si>
    <t xml:space="preserve">1. Reducir en un 30% la violencia interpersonal.
2. Reducir en un 15% el numero de comparendos por infracciones al CNSCC
</t>
  </si>
  <si>
    <t>1. Reducir en un 20% la violencia sexual</t>
  </si>
  <si>
    <t>1. Reducir en 25% el numero de casos de Violencia Intrafamiliar.
2.Reducir en un 20% la violencia sexual.</t>
  </si>
  <si>
    <t xml:space="preserve">Reducción de la Violencia Interpersonal.
Reducción de los comportamientos contrarios a la Convivencia.
</t>
  </si>
  <si>
    <t>1. Reducción de la Violencia Interpersonal.
2. Reducción de los comportamientos contrarios a la Convivencia.</t>
  </si>
  <si>
    <t>1. Reducir en un 25% todas las modalidades de hurto.
2. Reducir en 10 puntos la tasa de homicidios por cada cien mil habitantes.</t>
  </si>
  <si>
    <t xml:space="preserve">1. Reducir en un 25% todas las modalidades de hurto.
</t>
  </si>
  <si>
    <t>2. Estrategia de fortalecimiento del capital social diferencial para la participación ciudadana</t>
  </si>
  <si>
    <t xml:space="preserve">Desarrollar estrategias y políticas municipales con el fin de amparar y proteger a la población vulnerable </t>
  </si>
  <si>
    <t>Políticas desarrolladas</t>
  </si>
  <si>
    <t>Mejorar la participación de la población indígena, afrodescendiente, mestiza, desplazada, victima y condición diferencial en eventos recreo deportivos</t>
  </si>
  <si>
    <t>Personas con enfoque diferencial atendidas</t>
  </si>
  <si>
    <t>3. Estrategia para la protección de los NNA ante todo tipo de violencia</t>
  </si>
  <si>
    <t xml:space="preserve">Reducción de la Violencia Sexual
</t>
  </si>
  <si>
    <t>Actualizar e implementar la política publica de primera infancia, infancia y adolescencia del municipio de Calamar</t>
  </si>
  <si>
    <t>Política Publica Adoptada</t>
  </si>
  <si>
    <t>4. Estrategia para la atención de la mujer, hacia la igualdad y la promoción de los derechos de genero</t>
  </si>
  <si>
    <t>Reducción de la Violencia Intrafamiliar
Reducción de la Violencia Sexual</t>
  </si>
  <si>
    <t>Socialización de Rutas de atención y acceso a oferta para la atención  y protección de la mujer hacia la equidad de genero</t>
  </si>
  <si>
    <t>Rutas socializadas</t>
  </si>
  <si>
    <t xml:space="preserve">Adoptar la Política publica de equidad de genero en el municipio de Calamar </t>
  </si>
  <si>
    <t xml:space="preserve">Caravanas institucionales Calamar Seguro en barrios focalizados </t>
  </si>
  <si>
    <t>Realizar operativos de control en establecimientos públicos y comerciales</t>
  </si>
  <si>
    <t>6. Estrategia para la participación Juvenil y la reducción del consumo de SPA</t>
  </si>
  <si>
    <t>Desarrollar una estrategia de articulación para la inclusión juvenil desde el arte, el deporte, la cultura para prevenir el delito y la violencia.</t>
  </si>
  <si>
    <t>Implementar un programa de intervención en IEM para la prevención del consumo de SPA en NNA y Jovenes</t>
  </si>
  <si>
    <t>Calamar con justicia, reconciliación y paz</t>
  </si>
  <si>
    <t xml:space="preserve">7. Estrategia por la promoción de los Derechos Humanos, la paz y la reconciliación. </t>
  </si>
  <si>
    <t>Garantizar la asistencia humanitaria para población afectada por hechos victimizante a través de ayudas humanitarias</t>
  </si>
  <si>
    <t>Reducción Hechos Victimizante</t>
  </si>
  <si>
    <t>1. Reducción del 25% de los hechos victimizante</t>
  </si>
  <si>
    <t>Adoptar la política publica de victimas en el municipio de Calamar Guaviare</t>
  </si>
  <si>
    <t xml:space="preserve">Apoyar el proceso de reincorporación y reintegración en el municipio </t>
  </si>
  <si>
    <t>Fortalecer una escuela de formación artística que atienda a la población de primera infancia, infancia y adolescencia, población victima y vulnerable en la zona urbana y rural del municipio de Calamar</t>
  </si>
  <si>
    <t>Escuela de formación artística apoyada</t>
  </si>
  <si>
    <t>8. Estrategia de intervención territorial y social para la prevención del delito y la promoción de la seguridad</t>
  </si>
  <si>
    <t>Realizar eventos de recreación y deporte que fomenta la participación de grupos vulnerables para lograr la reincorporación e inclusión social y colectiva</t>
  </si>
  <si>
    <t xml:space="preserve">Reducción de los hurtos en todas modalidades
Reducción del Homicidio.
</t>
  </si>
  <si>
    <t>Realizar el mantenimiento y embellecimiento de 2000 metros de andenes y separadores en las vías urbanas del municipio de Calamar Guaviare</t>
  </si>
  <si>
    <t>Gestionar la construcción de un centro de Sacúdete CREA en el municipio de Calamar</t>
  </si>
  <si>
    <t>Diseñar una estrategia de protección y atención a Población Migrante</t>
  </si>
  <si>
    <t>9. Estrategia para el control institucional del territorio hacia la intervención de actores criminales</t>
  </si>
  <si>
    <t xml:space="preserve">
Reducción de la extorsión.
Reducción de la Tasa Global de Criminalidad.
</t>
  </si>
  <si>
    <t>1. Mantener los casos de Extorsión en el municipio.
2. Reducir en 5 puntos la tasa Global de Criminalidad</t>
  </si>
  <si>
    <t>Reducción del Hurto en todas las modalidades</t>
  </si>
  <si>
    <t>Campañas de prevención a la comunidad en sectores turísticos del municipio</t>
  </si>
  <si>
    <t>Gestión Realizada</t>
  </si>
  <si>
    <t>Fortalecer los órganos judiciales del municipio como estrategia de implementación de la política de seguridad y convivencia</t>
  </si>
  <si>
    <t>Reducción del Homicidio.
Reducción del Hurto en todas las modalidades.
Reducción de la criminalidad forestal</t>
  </si>
  <si>
    <t>1. Reducir en 10 puntos la tasa de homicidios por cada cien mil habitantes.
2. Reducir en un 25% todas las modalidades de hurto en todas las modalidades.
3. Reducción del 30%  de las hectáreas Deforestadas en el cuatrienio.</t>
  </si>
  <si>
    <t>Gestionar la construcción del Comando del Policia el en municipio</t>
  </si>
  <si>
    <t>Plan  de atención para la protección y bioseguridad de los organismos de seguridad del municipio</t>
  </si>
  <si>
    <t>Realizar fortalecimiento integral a la infraestructura, operatividad y logística institucional en seguridad y convivencia</t>
  </si>
  <si>
    <t>Generar acuerdos de información para el seguimiento de la criminalidad y violencia con las autoridades fuente de información</t>
  </si>
  <si>
    <t>Reducción de la criminalidad forestal</t>
  </si>
  <si>
    <t>1. Reducción del 30%  de las hectáreas Deforestadas en el cuatrienio.</t>
  </si>
  <si>
    <t>Implementar y fortalecer la red de vigías rurales</t>
  </si>
  <si>
    <t>Red de vigías implementado</t>
  </si>
  <si>
    <t>Instituciones con la catedra de medio ambiente</t>
  </si>
  <si>
    <t>Jornadas lúdicas con comunidades rurales para la protección del medio ambiente</t>
  </si>
  <si>
    <t>Jornadas lúdicas realizadas</t>
  </si>
  <si>
    <t>Ferias institucionales para la atención de la población rural</t>
  </si>
  <si>
    <t>Fortalecimiento a las actividades de protección ambiental de las autoridades de policía y militares</t>
  </si>
  <si>
    <t>Secretaria Administrativa/ Policia Nacional/ Fiscalia/Ejercito</t>
  </si>
  <si>
    <t>Secretaria Administrativa/ Personeria/ COP</t>
  </si>
  <si>
    <t>Secretaria Administrativa/ Fiscalia</t>
  </si>
  <si>
    <t>Secretaria Administrativa /Policia Nacional</t>
  </si>
  <si>
    <t>Secretaria Administrativa/COP/ ICBF</t>
  </si>
  <si>
    <t>Secretaria Administrativa /COP/ICBF</t>
  </si>
  <si>
    <t>Secretaria de Planeación/ Secretaria Administrativa/Policia Nacional/Ejercito</t>
  </si>
  <si>
    <t>Fortalecimiento realizados</t>
  </si>
  <si>
    <t>Instalación de mesas institucionales para la focalización de oferta con las autoridades de policía y  militares.</t>
  </si>
  <si>
    <t>Semestral</t>
  </si>
  <si>
    <t>Trimestral</t>
  </si>
  <si>
    <t xml:space="preserve">Mensual </t>
  </si>
  <si>
    <t>Periodicidad de Evaluación</t>
  </si>
  <si>
    <t>No de actividades</t>
  </si>
  <si>
    <t>Secretaria Administrativa/ COP</t>
  </si>
  <si>
    <t>Fortalecer el seguimiento del PISCC y las labores del Comité de Orden Publico a través de personal capacitado para tal fin y que realice las labores de implementación  del PISCC</t>
  </si>
  <si>
    <t>1. Estrategia para la fortalecimiento de la convivencia y la legalidad por la reducción de la violencia</t>
  </si>
  <si>
    <t>Reducción de la Violencia Interpersonal
Reducción del No de Comportamientos contrarios a la convivencia CNSCC</t>
  </si>
  <si>
    <t>Gestionar el proyecto de construcción de la Casa de Justicia en el municipio de Calamar</t>
  </si>
  <si>
    <t>Fortalecer las acciones que faciliten la implementación de la ley 1801 de 2016</t>
  </si>
  <si>
    <t>Diseñar un ruta de atención, protección a lideres sociales, población victima, excombatientes y grupos vulnerables para la protección de la vida y sus derechos.</t>
  </si>
  <si>
    <t>Fortalecer la capacitación y articulación institucional continua a las juntas de acción comunal para mejorar  la gestión de las mismas en la zona rural y urbana del municipio.</t>
  </si>
  <si>
    <t>Construir la casa de la mujer en el municipio de Calamar</t>
  </si>
  <si>
    <t>Fortalecer el funcionamiento de la casa de la mujer en el municipio de Calamar</t>
  </si>
  <si>
    <t>Desarrollar actividades de control de delitos y contravenciones a través de Patrullajes rurales (Montados, vehículo, motocicleta), y registro ordinario y extraordinario con caninos.</t>
  </si>
  <si>
    <t xml:space="preserve">Desarrollar de forma integral el componente de prevención y educación ciudadana. (Frentes de seguridad, encuentro comunitarios, coordinaciones interinstitucionales, campañas, red de apoyo y comunicaciones, espacios pedagógicos de convivencia, proyectos productivos y programa carabineritos) </t>
  </si>
  <si>
    <t>Actividades desarrolladas</t>
  </si>
  <si>
    <t>Fortalecer la implementación y despliegue de campañas de sensibilización para conocimiento de la Ley 1801 de 2016</t>
  </si>
  <si>
    <t xml:space="preserve">1. Reducción de los Homicidios
2. Reducción de la Violencia Interpersonal
3. Reducción de la Violencia Intrafamiliar. </t>
  </si>
  <si>
    <t>1. Reducir en 10 puntos la tasa de homicidios por cada cien mil habitantes.
2. Reducir en un 30% la violencia interpersonal.
3. Reducir en 25% el numero de casos de Violencia Intrafamiliar.</t>
  </si>
  <si>
    <t>Campañas de prevención y denuncia frente al Delito Sexual en NNA en el municipio de Calamar en el área rural y urbana.</t>
  </si>
  <si>
    <t>Componente desarrollado</t>
  </si>
  <si>
    <t>FUENTE DE FINANCIACIÓN</t>
  </si>
  <si>
    <t>Ingresos Corrientes de Libre Destinación</t>
  </si>
  <si>
    <t xml:space="preserve">Ingresos corrientes de Destinación Especifica </t>
  </si>
  <si>
    <t>FONDO DE DESTINACIÓN ESPECIFICA</t>
  </si>
  <si>
    <t>FONSET</t>
  </si>
  <si>
    <t>Sin rubro</t>
  </si>
  <si>
    <t>Sistema General de Participación</t>
  </si>
  <si>
    <t>COFINANCIACION</t>
  </si>
  <si>
    <t>Min interior</t>
  </si>
  <si>
    <t>Otros</t>
  </si>
  <si>
    <t>Ingresos corrientes de Libre Destinación</t>
  </si>
  <si>
    <t>Coofinanciación</t>
  </si>
  <si>
    <t>CNSCC</t>
  </si>
  <si>
    <t>FONSET- CNSCC</t>
  </si>
  <si>
    <t>COOPERACIÓN</t>
  </si>
  <si>
    <t>Min justicia</t>
  </si>
  <si>
    <t>Vision Amazonia</t>
  </si>
  <si>
    <t xml:space="preserve">Ingresos corrientes de destinación Especifica </t>
  </si>
  <si>
    <t>Ingresos Corrientes de Destinacion  Especifica</t>
  </si>
  <si>
    <t xml:space="preserve">Ingresos Corrientes de Libre Destinación
Ingresos corrientes de Destinación Especifica 
</t>
  </si>
  <si>
    <t>Ingresos corriente de Destinación Especifica</t>
  </si>
  <si>
    <t>Sub Total</t>
  </si>
  <si>
    <t>Sub Total Fonset</t>
  </si>
  <si>
    <t>Subtotal FONSET</t>
  </si>
  <si>
    <t xml:space="preserve">Subtotal </t>
  </si>
  <si>
    <t xml:space="preserve">Gobernación </t>
  </si>
  <si>
    <t>Reducción de los hurtos en todas modalidades
Reducción del Homicidio.</t>
  </si>
  <si>
    <t>Total Fonset</t>
  </si>
  <si>
    <t>Total</t>
  </si>
  <si>
    <t>FONSET - CNSCC</t>
  </si>
  <si>
    <t>VALOR</t>
  </si>
  <si>
    <t>Ingresos con destinacion especifica</t>
  </si>
  <si>
    <t>SGP</t>
  </si>
  <si>
    <t>Ingresos corrientes de libre destinación</t>
  </si>
  <si>
    <t>Sistema General de Paticipación</t>
  </si>
  <si>
    <t>Sistema General de participación</t>
  </si>
  <si>
    <t>* Los presupuestos definidos para 2020 estan tomados según POAI Plan de Desarrollo Secretaria de Hacienda Municipal</t>
  </si>
  <si>
    <t>** Los presupuestos para 2021- 2023 se relaciona por programa asociado a PISCC desde el Plurianual de la Secretaria de Hacienda Municipal.</t>
  </si>
  <si>
    <t>PLAN OPERATIVO ANUAL DE INVERSION PISCC</t>
  </si>
  <si>
    <t>Sistema General de Participación Libre Inversión</t>
  </si>
  <si>
    <t>Ingresos corrientes de destinación específica</t>
  </si>
  <si>
    <t xml:space="preserve">Sistema General de Participación </t>
  </si>
  <si>
    <t>PROMOCIÓN Y ACCESO EFECTIVO A PROCESOS CULTURALES Y ARTÍSTICOS</t>
  </si>
  <si>
    <t>Ingresos Corrientes de Destinación Específica</t>
  </si>
  <si>
    <t>Remodelar y adecuar parques municipales</t>
  </si>
  <si>
    <t>Sistema General de Participaciones</t>
  </si>
  <si>
    <t>Articular acciones del GAULA Ejercito y Policia Nacional  para atender el fenómeno de extorsión, narcotráfico, para la promoción de la denuncia y la línea de 165 y 167</t>
  </si>
  <si>
    <r>
      <t xml:space="preserve">NOTA: </t>
    </r>
    <r>
      <rPr>
        <sz val="9"/>
        <color theme="1"/>
        <rFont val="Calibri"/>
        <family val="2"/>
        <scheme val="minor"/>
      </rPr>
      <t>Aprobada mediante Acta No 004 de 2020 del Comité de Orden Publico en la sesion del 28 de julio de 2020</t>
    </r>
  </si>
  <si>
    <t>ORIGINAL FIRMADO</t>
  </si>
  <si>
    <t>ROHYMAND GIOVANNY GARCES REINA</t>
  </si>
  <si>
    <t>Alcalde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</si>
</sst>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Fill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164" fontId="0" fillId="0" borderId="0" xfId="0" applyNumberFormat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/>
    <xf numFmtId="164" fontId="5" fillId="4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/>
    <xf numFmtId="164" fontId="5" fillId="5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0" fontId="0" fillId="6" borderId="2" xfId="0" applyFill="1" applyBorder="1"/>
    <xf numFmtId="164" fontId="5" fillId="6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6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164" fontId="5" fillId="6" borderId="2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0" xfId="0" applyBorder="1" applyAlignment="1">
      <alignment vertical="center" wrapText="1"/>
    </xf>
    <xf numFmtId="0" fontId="5" fillId="5" borderId="10" xfId="0" applyFont="1" applyFill="1" applyBorder="1" applyAlignment="1">
      <alignment vertical="center"/>
    </xf>
    <xf numFmtId="0" fontId="0" fillId="5" borderId="11" xfId="0" applyFill="1" applyBorder="1"/>
    <xf numFmtId="0" fontId="5" fillId="4" borderId="10" xfId="0" applyFont="1" applyFill="1" applyBorder="1" applyAlignment="1">
      <alignment vertical="center"/>
    </xf>
    <xf numFmtId="0" fontId="0" fillId="4" borderId="11" xfId="0" applyFill="1" applyBorder="1"/>
    <xf numFmtId="0" fontId="10" fillId="7" borderId="10" xfId="0" applyFont="1" applyFill="1" applyBorder="1" applyAlignment="1">
      <alignment vertical="center" wrapText="1"/>
    </xf>
    <xf numFmtId="0" fontId="0" fillId="5" borderId="11" xfId="0" applyFill="1" applyBorder="1" applyAlignment="1">
      <alignment horizontal="left"/>
    </xf>
    <xf numFmtId="0" fontId="10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left"/>
    </xf>
    <xf numFmtId="0" fontId="5" fillId="6" borderId="10" xfId="0" applyFont="1" applyFill="1" applyBorder="1" applyAlignment="1">
      <alignment vertical="center"/>
    </xf>
    <xf numFmtId="0" fontId="0" fillId="6" borderId="11" xfId="0" applyFill="1" applyBorder="1"/>
    <xf numFmtId="0" fontId="0" fillId="0" borderId="10" xfId="0" applyBorder="1" applyAlignment="1"/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164" fontId="0" fillId="0" borderId="10" xfId="0" applyNumberFormat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164" fontId="5" fillId="4" borderId="13" xfId="0" applyNumberFormat="1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/>
    <xf numFmtId="0" fontId="9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0" fillId="4" borderId="13" xfId="0" applyFill="1" applyBorder="1"/>
    <xf numFmtId="0" fontId="0" fillId="0" borderId="17" xfId="0" applyBorder="1"/>
    <xf numFmtId="0" fontId="1" fillId="0" borderId="2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5" borderId="17" xfId="0" applyFill="1" applyBorder="1"/>
    <xf numFmtId="0" fontId="0" fillId="4" borderId="26" xfId="0" applyFill="1" applyBorder="1"/>
    <xf numFmtId="0" fontId="0" fillId="5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6" borderId="17" xfId="0" applyFill="1" applyBorder="1"/>
    <xf numFmtId="0" fontId="0" fillId="4" borderId="17" xfId="0" applyFill="1" applyBorder="1"/>
    <xf numFmtId="0" fontId="0" fillId="6" borderId="17" xfId="0" applyFill="1" applyBorder="1" applyAlignment="1">
      <alignment horizontal="left"/>
    </xf>
    <xf numFmtId="0" fontId="0" fillId="6" borderId="17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 vertical="center"/>
    </xf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wrapText="1"/>
    </xf>
    <xf numFmtId="0" fontId="1" fillId="0" borderId="2" xfId="0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7" xfId="0" applyBorder="1" applyAlignment="1"/>
    <xf numFmtId="164" fontId="0" fillId="0" borderId="2" xfId="0" applyNumberFormat="1" applyBorder="1" applyAlignment="1">
      <alignment vertical="center"/>
    </xf>
    <xf numFmtId="0" fontId="0" fillId="0" borderId="2" xfId="0" applyBorder="1" applyAlignment="1"/>
    <xf numFmtId="0" fontId="0" fillId="0" borderId="17" xfId="0" applyBorder="1" applyAlignment="1">
      <alignment wrapText="1"/>
    </xf>
    <xf numFmtId="164" fontId="0" fillId="0" borderId="2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0" fillId="0" borderId="2" xfId="0" applyFill="1" applyBorder="1"/>
    <xf numFmtId="0" fontId="0" fillId="0" borderId="17" xfId="0" applyFill="1" applyBorder="1"/>
    <xf numFmtId="0" fontId="0" fillId="0" borderId="10" xfId="0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vertical="center" wrapText="1"/>
    </xf>
    <xf numFmtId="4" fontId="0" fillId="0" borderId="17" xfId="0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3" borderId="2" xfId="0" applyFont="1" applyFill="1" applyBorder="1" applyAlignment="1">
      <alignment horizontal="left" vertical="center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Frecuencia del Seguimiento PISCC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s-ES"/>
            <a:t>Frecuencia del Seguimiento PISCC</a:t>
          </a:r>
        </a:p>
      </cx:txPr>
    </cx:title>
    <cx:plotArea>
      <cx:plotAreaRegion>
        <cx:series layoutId="treemap" uniqueId="{5DB10543-2BE4-4CD2-A299-7BFAEFCAA27F}">
          <cx:tx>
            <cx:txData>
              <cx:f>_xlchart.v1.1</cx:f>
              <cx:v>No de actividades</cx:v>
            </cx:txData>
          </cx:tx>
          <cx:dataLabels pos="ctr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0</xdr:row>
      <xdr:rowOff>1107281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162050" cy="106918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21</xdr:col>
      <xdr:colOff>1428750</xdr:colOff>
      <xdr:row>0</xdr:row>
      <xdr:rowOff>174626</xdr:rowOff>
    </xdr:from>
    <xdr:to>
      <xdr:col>23</xdr:col>
      <xdr:colOff>544285</xdr:colOff>
      <xdr:row>0</xdr:row>
      <xdr:rowOff>841376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51750" y="174626"/>
          <a:ext cx="232228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</xdr:row>
      <xdr:rowOff>9525</xdr:rowOff>
    </xdr:from>
    <xdr:to>
      <xdr:col>9</xdr:col>
      <xdr:colOff>171450</xdr:colOff>
      <xdr:row>13</xdr:row>
      <xdr:rowOff>180975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Rectángulo 1"/>
            <xdr:cNvSpPr>
              <a:spLocks noTextEdit="1"/>
            </xdr:cNvSpPr>
          </xdr:nvSpPr>
          <xdr:spPr>
            <a:xfrm>
              <a:off x="2895600" y="200025"/>
              <a:ext cx="4572000" cy="2933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abSelected="1" zoomScale="70" zoomScaleNormal="70" zoomScaleSheetLayoutView="20" workbookViewId="0">
      <pane ySplit="3" topLeftCell="A4" activePane="bottomLeft" state="frozen"/>
      <selection pane="bottomLeft" activeCell="I105" sqref="I105"/>
    </sheetView>
  </sheetViews>
  <sheetFormatPr baseColWidth="10" defaultRowHeight="24.95" customHeight="1" x14ac:dyDescent="0.25"/>
  <cols>
    <col min="1" max="1" width="17.28515625" style="2" customWidth="1"/>
    <col min="2" max="2" width="20.7109375" style="11" customWidth="1"/>
    <col min="3" max="3" width="39.140625" style="3" customWidth="1"/>
    <col min="4" max="4" width="22.7109375" style="4" hidden="1" customWidth="1"/>
    <col min="5" max="5" width="27.7109375" style="4" hidden="1" customWidth="1"/>
    <col min="6" max="6" width="30" style="5" hidden="1" customWidth="1"/>
    <col min="7" max="7" width="19.140625" hidden="1" customWidth="1"/>
    <col min="8" max="8" width="22.140625" hidden="1" customWidth="1"/>
    <col min="9" max="9" width="25.5703125" style="3" customWidth="1"/>
    <col min="10" max="10" width="23" style="20" customWidth="1"/>
    <col min="11" max="11" width="29.85546875" style="5" customWidth="1"/>
    <col min="12" max="12" width="26.28515625" customWidth="1"/>
    <col min="13" max="13" width="24.85546875" customWidth="1"/>
    <col min="14" max="14" width="24.5703125" customWidth="1"/>
    <col min="15" max="15" width="25" customWidth="1"/>
    <col min="16" max="16" width="24.85546875" customWidth="1"/>
    <col min="17" max="17" width="25.140625" bestFit="1" customWidth="1"/>
    <col min="18" max="18" width="25.5703125" customWidth="1"/>
    <col min="19" max="19" width="19.85546875" bestFit="1" customWidth="1"/>
    <col min="20" max="20" width="24.85546875" customWidth="1"/>
    <col min="21" max="21" width="27" customWidth="1"/>
    <col min="22" max="22" width="25.42578125" customWidth="1"/>
    <col min="23" max="23" width="22.7109375" customWidth="1"/>
    <col min="24" max="24" width="27.28515625" customWidth="1"/>
    <col min="25" max="25" width="18.7109375" bestFit="1" customWidth="1"/>
  </cols>
  <sheetData>
    <row r="1" spans="1:24" ht="96.75" customHeight="1" thickBot="1" x14ac:dyDescent="0.3">
      <c r="A1" s="192" t="s">
        <v>257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4" ht="35.25" customHeight="1" thickBot="1" x14ac:dyDescent="0.3">
      <c r="A2" s="197" t="s">
        <v>0</v>
      </c>
      <c r="B2" s="197" t="s">
        <v>1</v>
      </c>
      <c r="C2" s="197" t="s">
        <v>2</v>
      </c>
      <c r="D2" s="163" t="s">
        <v>3</v>
      </c>
      <c r="E2" s="163" t="s">
        <v>4</v>
      </c>
      <c r="F2" s="163" t="s">
        <v>5</v>
      </c>
      <c r="G2" s="163" t="s">
        <v>6</v>
      </c>
      <c r="H2" s="163" t="s">
        <v>3</v>
      </c>
      <c r="I2" s="165">
        <v>2020</v>
      </c>
      <c r="J2" s="166"/>
      <c r="K2" s="166"/>
      <c r="L2" s="166"/>
      <c r="M2" s="194">
        <v>2021</v>
      </c>
      <c r="N2" s="195"/>
      <c r="O2" s="195"/>
      <c r="P2" s="199"/>
      <c r="Q2" s="194">
        <v>2022</v>
      </c>
      <c r="R2" s="195"/>
      <c r="S2" s="195"/>
      <c r="T2" s="196"/>
      <c r="U2" s="194">
        <v>2023</v>
      </c>
      <c r="V2" s="195"/>
      <c r="W2" s="195"/>
      <c r="X2" s="196"/>
    </row>
    <row r="3" spans="1:24" s="3" customFormat="1" ht="50.25" customHeight="1" thickBot="1" x14ac:dyDescent="0.3">
      <c r="A3" s="198"/>
      <c r="B3" s="198"/>
      <c r="C3" s="198"/>
      <c r="D3" s="164"/>
      <c r="E3" s="164"/>
      <c r="F3" s="164"/>
      <c r="G3" s="164"/>
      <c r="H3" s="164"/>
      <c r="I3" s="74" t="s">
        <v>219</v>
      </c>
      <c r="J3" s="30" t="s">
        <v>249</v>
      </c>
      <c r="K3" s="75" t="s">
        <v>222</v>
      </c>
      <c r="L3" s="97" t="s">
        <v>226</v>
      </c>
      <c r="M3" s="74" t="s">
        <v>219</v>
      </c>
      <c r="N3" s="30" t="s">
        <v>249</v>
      </c>
      <c r="O3" s="75" t="s">
        <v>222</v>
      </c>
      <c r="P3" s="97" t="s">
        <v>226</v>
      </c>
      <c r="Q3" s="74" t="s">
        <v>219</v>
      </c>
      <c r="R3" s="30" t="s">
        <v>249</v>
      </c>
      <c r="S3" s="75" t="s">
        <v>222</v>
      </c>
      <c r="T3" s="76" t="s">
        <v>226</v>
      </c>
      <c r="U3" s="74" t="s">
        <v>219</v>
      </c>
      <c r="V3" s="30" t="s">
        <v>249</v>
      </c>
      <c r="W3" s="75" t="s">
        <v>222</v>
      </c>
      <c r="X3" s="76" t="s">
        <v>226</v>
      </c>
    </row>
    <row r="4" spans="1:24" s="1" customFormat="1" ht="60.75" customHeight="1" x14ac:dyDescent="0.25">
      <c r="A4" s="167" t="s">
        <v>7</v>
      </c>
      <c r="B4" s="167" t="s">
        <v>203</v>
      </c>
      <c r="C4" s="131" t="s">
        <v>8</v>
      </c>
      <c r="D4" s="12" t="s">
        <v>9</v>
      </c>
      <c r="E4" s="12" t="s">
        <v>10</v>
      </c>
      <c r="F4" s="7" t="s">
        <v>11</v>
      </c>
      <c r="G4" s="170" t="s">
        <v>204</v>
      </c>
      <c r="H4" s="168" t="s">
        <v>124</v>
      </c>
      <c r="I4" s="49" t="s">
        <v>225</v>
      </c>
      <c r="J4" s="106">
        <v>100563410</v>
      </c>
      <c r="K4" s="29"/>
      <c r="L4" s="82"/>
      <c r="M4" s="51" t="s">
        <v>264</v>
      </c>
      <c r="N4" s="108">
        <v>185000000</v>
      </c>
      <c r="O4" s="109"/>
      <c r="P4" s="110"/>
      <c r="Q4" s="189" t="s">
        <v>264</v>
      </c>
      <c r="R4" s="190">
        <v>198000000</v>
      </c>
      <c r="S4" s="201"/>
      <c r="T4" s="204"/>
      <c r="U4" s="189" t="s">
        <v>264</v>
      </c>
      <c r="V4" s="190">
        <v>200000000</v>
      </c>
      <c r="W4" s="201"/>
      <c r="X4" s="202"/>
    </row>
    <row r="5" spans="1:24" s="1" customFormat="1" ht="60.75" customHeight="1" x14ac:dyDescent="0.25">
      <c r="A5" s="136"/>
      <c r="B5" s="136"/>
      <c r="C5" s="121" t="s">
        <v>205</v>
      </c>
      <c r="D5" s="13" t="s">
        <v>170</v>
      </c>
      <c r="E5" s="13" t="s">
        <v>10</v>
      </c>
      <c r="F5" s="21" t="s">
        <v>17</v>
      </c>
      <c r="G5" s="138"/>
      <c r="H5" s="169"/>
      <c r="I5" s="50" t="s">
        <v>224</v>
      </c>
      <c r="J5" s="105">
        <v>0</v>
      </c>
      <c r="K5" s="22"/>
      <c r="L5" s="83" t="s">
        <v>234</v>
      </c>
      <c r="M5" s="51"/>
      <c r="N5" s="111"/>
      <c r="O5" s="22"/>
      <c r="P5" s="112"/>
      <c r="Q5" s="175"/>
      <c r="R5" s="188"/>
      <c r="S5" s="200"/>
      <c r="T5" s="205"/>
      <c r="U5" s="175"/>
      <c r="V5" s="188"/>
      <c r="W5" s="200"/>
      <c r="X5" s="203"/>
    </row>
    <row r="6" spans="1:24" s="1" customFormat="1" ht="51" x14ac:dyDescent="0.25">
      <c r="A6" s="136"/>
      <c r="B6" s="136"/>
      <c r="C6" s="121" t="s">
        <v>12</v>
      </c>
      <c r="D6" s="13" t="s">
        <v>13</v>
      </c>
      <c r="E6" s="13" t="s">
        <v>187</v>
      </c>
      <c r="F6" s="8" t="s">
        <v>11</v>
      </c>
      <c r="G6" s="138"/>
      <c r="H6" s="169"/>
      <c r="I6" s="51" t="s">
        <v>221</v>
      </c>
      <c r="J6" s="105">
        <v>16265555</v>
      </c>
      <c r="K6" s="22" t="s">
        <v>231</v>
      </c>
      <c r="L6" s="85"/>
      <c r="M6" s="51" t="s">
        <v>259</v>
      </c>
      <c r="N6" s="111">
        <v>3000000</v>
      </c>
      <c r="O6" s="113"/>
      <c r="P6" s="112"/>
      <c r="Q6" s="175" t="s">
        <v>262</v>
      </c>
      <c r="R6" s="188">
        <v>6000000</v>
      </c>
      <c r="S6" s="200"/>
      <c r="T6" s="205"/>
      <c r="U6" s="175" t="s">
        <v>225</v>
      </c>
      <c r="V6" s="188">
        <v>90000000</v>
      </c>
      <c r="W6" s="200"/>
      <c r="X6" s="203"/>
    </row>
    <row r="7" spans="1:24" s="1" customFormat="1" ht="58.5" customHeight="1" x14ac:dyDescent="0.25">
      <c r="A7" s="136"/>
      <c r="B7" s="136"/>
      <c r="C7" s="121" t="s">
        <v>214</v>
      </c>
      <c r="D7" s="13" t="s">
        <v>13</v>
      </c>
      <c r="E7" s="13" t="s">
        <v>14</v>
      </c>
      <c r="F7" s="8" t="s">
        <v>11</v>
      </c>
      <c r="G7" s="138"/>
      <c r="H7" s="169"/>
      <c r="I7" s="51" t="s">
        <v>236</v>
      </c>
      <c r="J7" s="105">
        <f>5000000+3153689.78</f>
        <v>8153689.7799999993</v>
      </c>
      <c r="K7" s="22" t="s">
        <v>248</v>
      </c>
      <c r="L7" s="85"/>
      <c r="M7" s="51" t="s">
        <v>259</v>
      </c>
      <c r="N7" s="111">
        <v>1000000</v>
      </c>
      <c r="O7" s="113"/>
      <c r="P7" s="112"/>
      <c r="Q7" s="175"/>
      <c r="R7" s="188"/>
      <c r="S7" s="200"/>
      <c r="T7" s="205"/>
      <c r="U7" s="175"/>
      <c r="V7" s="188"/>
      <c r="W7" s="200"/>
      <c r="X7" s="203"/>
    </row>
    <row r="8" spans="1:24" s="1" customFormat="1" ht="58.5" customHeight="1" x14ac:dyDescent="0.25">
      <c r="A8" s="136"/>
      <c r="B8" s="136"/>
      <c r="C8" s="121" t="s">
        <v>206</v>
      </c>
      <c r="D8" s="13" t="s">
        <v>19</v>
      </c>
      <c r="E8" s="13" t="s">
        <v>14</v>
      </c>
      <c r="F8" s="8" t="s">
        <v>17</v>
      </c>
      <c r="G8" s="138"/>
      <c r="H8" s="169"/>
      <c r="I8" s="50" t="s">
        <v>224</v>
      </c>
      <c r="J8" s="105">
        <v>0</v>
      </c>
      <c r="K8" s="22" t="s">
        <v>231</v>
      </c>
      <c r="L8" s="85"/>
      <c r="M8" s="51"/>
      <c r="N8" s="111"/>
      <c r="O8" s="113"/>
      <c r="P8" s="112"/>
      <c r="Q8" s="175"/>
      <c r="R8" s="188"/>
      <c r="S8" s="200"/>
      <c r="T8" s="205"/>
      <c r="U8" s="175"/>
      <c r="V8" s="188"/>
      <c r="W8" s="200"/>
      <c r="X8" s="203"/>
    </row>
    <row r="9" spans="1:24" s="1" customFormat="1" ht="47.25" customHeight="1" x14ac:dyDescent="0.25">
      <c r="A9" s="136"/>
      <c r="B9" s="136"/>
      <c r="C9" s="121" t="s">
        <v>15</v>
      </c>
      <c r="D9" s="13" t="s">
        <v>16</v>
      </c>
      <c r="E9" s="13" t="s">
        <v>10</v>
      </c>
      <c r="F9" s="8" t="s">
        <v>17</v>
      </c>
      <c r="G9" s="138"/>
      <c r="H9" s="169"/>
      <c r="I9" s="50" t="s">
        <v>224</v>
      </c>
      <c r="J9" s="105">
        <v>0</v>
      </c>
      <c r="K9" s="22" t="s">
        <v>223</v>
      </c>
      <c r="L9" s="85"/>
      <c r="M9" s="51"/>
      <c r="N9" s="111"/>
      <c r="O9" s="113"/>
      <c r="P9" s="112"/>
      <c r="Q9" s="175"/>
      <c r="R9" s="188"/>
      <c r="S9" s="200"/>
      <c r="T9" s="205"/>
      <c r="U9" s="175"/>
      <c r="V9" s="188"/>
      <c r="W9" s="200"/>
      <c r="X9" s="203"/>
    </row>
    <row r="10" spans="1:24" ht="64.5" customHeight="1" x14ac:dyDescent="0.25">
      <c r="A10" s="136"/>
      <c r="B10" s="136"/>
      <c r="C10" s="122" t="s">
        <v>18</v>
      </c>
      <c r="D10" s="16" t="s">
        <v>19</v>
      </c>
      <c r="E10" s="13" t="s">
        <v>188</v>
      </c>
      <c r="F10" s="8" t="s">
        <v>11</v>
      </c>
      <c r="G10" s="138"/>
      <c r="H10" s="169"/>
      <c r="I10" s="51" t="s">
        <v>221</v>
      </c>
      <c r="J10" s="107">
        <v>10000000</v>
      </c>
      <c r="K10" s="32" t="s">
        <v>223</v>
      </c>
      <c r="L10" s="124"/>
      <c r="M10" s="51" t="s">
        <v>258</v>
      </c>
      <c r="N10" s="111">
        <v>10000000</v>
      </c>
      <c r="O10" s="22"/>
      <c r="P10" s="112"/>
      <c r="Q10" s="175" t="s">
        <v>264</v>
      </c>
      <c r="R10" s="188">
        <v>57000000</v>
      </c>
      <c r="S10" s="200"/>
      <c r="T10" s="214"/>
      <c r="U10" s="175" t="s">
        <v>250</v>
      </c>
      <c r="V10" s="188">
        <v>90000000</v>
      </c>
      <c r="W10" s="200" t="s">
        <v>223</v>
      </c>
      <c r="X10" s="203"/>
    </row>
    <row r="11" spans="1:24" ht="64.5" customHeight="1" x14ac:dyDescent="0.25">
      <c r="A11" s="136"/>
      <c r="B11" s="136" t="s">
        <v>131</v>
      </c>
      <c r="C11" s="122" t="s">
        <v>132</v>
      </c>
      <c r="D11" s="16" t="s">
        <v>133</v>
      </c>
      <c r="E11" s="13" t="s">
        <v>98</v>
      </c>
      <c r="F11" s="9" t="s">
        <v>20</v>
      </c>
      <c r="G11" s="138" t="s">
        <v>127</v>
      </c>
      <c r="H11" s="161" t="s">
        <v>124</v>
      </c>
      <c r="I11" s="52" t="s">
        <v>224</v>
      </c>
      <c r="J11" s="107">
        <v>0</v>
      </c>
      <c r="K11" s="125"/>
      <c r="L11" s="126"/>
      <c r="M11" s="51" t="s">
        <v>258</v>
      </c>
      <c r="N11" s="111">
        <v>14000000</v>
      </c>
      <c r="O11" s="22"/>
      <c r="P11" s="112"/>
      <c r="Q11" s="175"/>
      <c r="R11" s="188"/>
      <c r="S11" s="200"/>
      <c r="T11" s="215"/>
      <c r="U11" s="175"/>
      <c r="V11" s="188"/>
      <c r="W11" s="200"/>
      <c r="X11" s="203"/>
    </row>
    <row r="12" spans="1:24" ht="77.25" customHeight="1" x14ac:dyDescent="0.25">
      <c r="A12" s="136"/>
      <c r="B12" s="136"/>
      <c r="C12" s="122" t="s">
        <v>208</v>
      </c>
      <c r="D12" s="13" t="s">
        <v>22</v>
      </c>
      <c r="E12" s="13" t="s">
        <v>10</v>
      </c>
      <c r="F12" s="9" t="s">
        <v>21</v>
      </c>
      <c r="G12" s="138"/>
      <c r="H12" s="162"/>
      <c r="I12" s="54" t="s">
        <v>225</v>
      </c>
      <c r="J12" s="107">
        <v>58000000</v>
      </c>
      <c r="K12" s="32"/>
      <c r="L12" s="126"/>
      <c r="M12" s="51" t="s">
        <v>258</v>
      </c>
      <c r="N12" s="111">
        <v>20000000</v>
      </c>
      <c r="O12" s="22"/>
      <c r="P12" s="112"/>
      <c r="Q12" s="175"/>
      <c r="R12" s="188"/>
      <c r="S12" s="200"/>
      <c r="T12" s="215"/>
      <c r="U12" s="175"/>
      <c r="V12" s="188"/>
      <c r="W12" s="200"/>
      <c r="X12" s="203"/>
    </row>
    <row r="13" spans="1:24" ht="62.25" customHeight="1" x14ac:dyDescent="0.25">
      <c r="A13" s="136"/>
      <c r="B13" s="136"/>
      <c r="C13" s="122" t="s">
        <v>23</v>
      </c>
      <c r="D13" s="13" t="s">
        <v>24</v>
      </c>
      <c r="E13" s="13" t="s">
        <v>10</v>
      </c>
      <c r="F13" s="9" t="s">
        <v>21</v>
      </c>
      <c r="G13" s="138"/>
      <c r="H13" s="162"/>
      <c r="I13" s="54" t="s">
        <v>229</v>
      </c>
      <c r="J13" s="107">
        <v>5000000</v>
      </c>
      <c r="K13" s="32"/>
      <c r="L13" s="126"/>
      <c r="M13" s="51" t="s">
        <v>258</v>
      </c>
      <c r="N13" s="111">
        <v>8000000</v>
      </c>
      <c r="O13" s="22"/>
      <c r="P13" s="112"/>
      <c r="Q13" s="175"/>
      <c r="R13" s="188"/>
      <c r="S13" s="200"/>
      <c r="T13" s="215"/>
      <c r="U13" s="175"/>
      <c r="V13" s="188"/>
      <c r="W13" s="200"/>
      <c r="X13" s="203"/>
    </row>
    <row r="14" spans="1:24" ht="72.75" customHeight="1" x14ac:dyDescent="0.25">
      <c r="A14" s="136"/>
      <c r="B14" s="136"/>
      <c r="C14" s="122" t="s">
        <v>134</v>
      </c>
      <c r="D14" s="16" t="s">
        <v>135</v>
      </c>
      <c r="E14" s="13" t="s">
        <v>25</v>
      </c>
      <c r="F14" s="9" t="s">
        <v>26</v>
      </c>
      <c r="G14" s="138"/>
      <c r="H14" s="162"/>
      <c r="I14" s="52" t="s">
        <v>224</v>
      </c>
      <c r="J14" s="107">
        <v>0</v>
      </c>
      <c r="K14" s="125"/>
      <c r="L14" s="126"/>
      <c r="M14" s="51" t="s">
        <v>260</v>
      </c>
      <c r="N14" s="111">
        <v>5000000</v>
      </c>
      <c r="O14" s="22"/>
      <c r="P14" s="112"/>
      <c r="Q14" s="175"/>
      <c r="R14" s="188"/>
      <c r="S14" s="200"/>
      <c r="T14" s="204"/>
      <c r="U14" s="175"/>
      <c r="V14" s="188"/>
      <c r="W14" s="200"/>
      <c r="X14" s="203"/>
    </row>
    <row r="15" spans="1:24" ht="22.5" customHeight="1" x14ac:dyDescent="0.25">
      <c r="A15" s="171"/>
      <c r="B15" s="172"/>
      <c r="C15" s="172"/>
      <c r="D15" s="172"/>
      <c r="E15" s="172"/>
      <c r="F15" s="172"/>
      <c r="G15" s="172"/>
      <c r="H15" s="173"/>
      <c r="I15" s="55" t="s">
        <v>241</v>
      </c>
      <c r="J15" s="38">
        <v>15000000</v>
      </c>
      <c r="K15" s="37"/>
      <c r="L15" s="88"/>
      <c r="M15" s="55" t="s">
        <v>241</v>
      </c>
      <c r="N15" s="38">
        <v>0</v>
      </c>
      <c r="O15" s="37"/>
      <c r="P15" s="88"/>
      <c r="Q15" s="55" t="s">
        <v>241</v>
      </c>
      <c r="R15" s="38">
        <f>+R10</f>
        <v>57000000</v>
      </c>
      <c r="S15" s="37"/>
      <c r="T15" s="88"/>
      <c r="U15" s="55" t="s">
        <v>241</v>
      </c>
      <c r="V15" s="38">
        <f>+V10</f>
        <v>90000000</v>
      </c>
      <c r="W15" s="37"/>
      <c r="X15" s="56"/>
    </row>
    <row r="16" spans="1:24" ht="23.25" customHeight="1" thickBot="1" x14ac:dyDescent="0.3">
      <c r="A16" s="143"/>
      <c r="B16" s="144"/>
      <c r="C16" s="144"/>
      <c r="D16" s="144"/>
      <c r="E16" s="144"/>
      <c r="F16" s="144"/>
      <c r="G16" s="144"/>
      <c r="H16" s="174"/>
      <c r="I16" s="70" t="s">
        <v>240</v>
      </c>
      <c r="J16" s="79">
        <f>SUM(J4:J14)</f>
        <v>197982654.78</v>
      </c>
      <c r="K16" s="80"/>
      <c r="L16" s="89"/>
      <c r="M16" s="57" t="s">
        <v>240</v>
      </c>
      <c r="N16" s="35">
        <f>SUM(N4:N14)</f>
        <v>246000000</v>
      </c>
      <c r="O16" s="34"/>
      <c r="P16" s="93"/>
      <c r="Q16" s="57" t="s">
        <v>240</v>
      </c>
      <c r="R16" s="35">
        <f>SUM(R4:R14)</f>
        <v>261000000</v>
      </c>
      <c r="S16" s="34"/>
      <c r="T16" s="93"/>
      <c r="U16" s="57" t="s">
        <v>240</v>
      </c>
      <c r="V16" s="35">
        <f>SUM(V4:V14)</f>
        <v>380000000</v>
      </c>
      <c r="W16" s="34"/>
      <c r="X16" s="58"/>
    </row>
    <row r="17" spans="1:24" ht="61.5" customHeight="1" x14ac:dyDescent="0.25">
      <c r="A17" s="136" t="s">
        <v>27</v>
      </c>
      <c r="B17" s="136" t="s">
        <v>136</v>
      </c>
      <c r="C17" s="122" t="s">
        <v>28</v>
      </c>
      <c r="D17" s="16" t="s">
        <v>13</v>
      </c>
      <c r="E17" s="16" t="s">
        <v>29</v>
      </c>
      <c r="F17" s="10" t="s">
        <v>17</v>
      </c>
      <c r="G17" s="137" t="s">
        <v>137</v>
      </c>
      <c r="H17" s="138" t="s">
        <v>125</v>
      </c>
      <c r="I17" s="49" t="s">
        <v>239</v>
      </c>
      <c r="J17" s="77">
        <v>3000000</v>
      </c>
      <c r="K17" s="78" t="s">
        <v>223</v>
      </c>
      <c r="L17" s="98"/>
      <c r="M17" s="51" t="s">
        <v>260</v>
      </c>
      <c r="N17" s="123">
        <v>2000000</v>
      </c>
      <c r="O17" s="23"/>
      <c r="P17" s="115"/>
      <c r="Q17" s="175" t="s">
        <v>264</v>
      </c>
      <c r="R17" s="178">
        <v>107000000</v>
      </c>
      <c r="S17" s="182" t="s">
        <v>223</v>
      </c>
      <c r="T17" s="208"/>
      <c r="U17" s="175" t="s">
        <v>250</v>
      </c>
      <c r="V17" s="178">
        <v>55000000</v>
      </c>
      <c r="W17" s="184" t="s">
        <v>223</v>
      </c>
      <c r="X17" s="216"/>
    </row>
    <row r="18" spans="1:24" ht="71.25" customHeight="1" x14ac:dyDescent="0.25">
      <c r="A18" s="136"/>
      <c r="B18" s="136"/>
      <c r="C18" s="122" t="s">
        <v>217</v>
      </c>
      <c r="D18" s="16" t="s">
        <v>13</v>
      </c>
      <c r="E18" s="16" t="s">
        <v>29</v>
      </c>
      <c r="F18" s="10" t="s">
        <v>17</v>
      </c>
      <c r="G18" s="137"/>
      <c r="H18" s="138"/>
      <c r="I18" s="51" t="s">
        <v>224</v>
      </c>
      <c r="J18" s="28">
        <v>0</v>
      </c>
      <c r="K18" s="23" t="s">
        <v>223</v>
      </c>
      <c r="L18" s="84"/>
      <c r="M18" s="51"/>
      <c r="N18" s="123"/>
      <c r="O18" s="23"/>
      <c r="P18" s="115"/>
      <c r="Q18" s="175"/>
      <c r="R18" s="178"/>
      <c r="S18" s="182"/>
      <c r="T18" s="209"/>
      <c r="U18" s="175"/>
      <c r="V18" s="178"/>
      <c r="W18" s="184"/>
      <c r="X18" s="217"/>
    </row>
    <row r="19" spans="1:24" ht="64.5" customHeight="1" x14ac:dyDescent="0.25">
      <c r="A19" s="136"/>
      <c r="B19" s="136"/>
      <c r="C19" s="122" t="s">
        <v>30</v>
      </c>
      <c r="D19" s="16" t="s">
        <v>31</v>
      </c>
      <c r="E19" s="16" t="s">
        <v>32</v>
      </c>
      <c r="F19" s="9" t="s">
        <v>33</v>
      </c>
      <c r="G19" s="137"/>
      <c r="H19" s="138"/>
      <c r="I19" s="54" t="s">
        <v>220</v>
      </c>
      <c r="J19" s="28">
        <v>30500000</v>
      </c>
      <c r="K19" s="25"/>
      <c r="L19" s="81"/>
      <c r="M19" s="51" t="s">
        <v>260</v>
      </c>
      <c r="N19" s="123">
        <v>60000000</v>
      </c>
      <c r="O19" s="23"/>
      <c r="P19" s="115"/>
      <c r="Q19" s="175"/>
      <c r="R19" s="178"/>
      <c r="S19" s="182"/>
      <c r="T19" s="209"/>
      <c r="U19" s="175"/>
      <c r="V19" s="178"/>
      <c r="W19" s="184"/>
      <c r="X19" s="217"/>
    </row>
    <row r="20" spans="1:24" ht="66.75" customHeight="1" x14ac:dyDescent="0.25">
      <c r="A20" s="136"/>
      <c r="B20" s="136"/>
      <c r="C20" s="122" t="s">
        <v>138</v>
      </c>
      <c r="D20" s="16" t="s">
        <v>139</v>
      </c>
      <c r="E20" s="16" t="s">
        <v>10</v>
      </c>
      <c r="F20" s="9" t="s">
        <v>33</v>
      </c>
      <c r="G20" s="137"/>
      <c r="H20" s="138"/>
      <c r="I20" s="54" t="s">
        <v>238</v>
      </c>
      <c r="J20" s="28">
        <f>7800000+5000000+5000000</f>
        <v>17800000</v>
      </c>
      <c r="K20" s="25" t="s">
        <v>223</v>
      </c>
      <c r="L20" s="81"/>
      <c r="M20" s="51" t="s">
        <v>260</v>
      </c>
      <c r="N20" s="123">
        <v>45000000</v>
      </c>
      <c r="O20" s="23"/>
      <c r="P20" s="115"/>
      <c r="Q20" s="175"/>
      <c r="R20" s="178"/>
      <c r="S20" s="182"/>
      <c r="T20" s="210"/>
      <c r="U20" s="175"/>
      <c r="V20" s="178"/>
      <c r="W20" s="184"/>
      <c r="X20" s="217"/>
    </row>
    <row r="21" spans="1:24" ht="45" customHeight="1" x14ac:dyDescent="0.25">
      <c r="A21" s="136"/>
      <c r="B21" s="136" t="s">
        <v>140</v>
      </c>
      <c r="C21" s="122" t="s">
        <v>209</v>
      </c>
      <c r="D21" s="16" t="s">
        <v>34</v>
      </c>
      <c r="E21" s="16" t="s">
        <v>35</v>
      </c>
      <c r="F21" s="9" t="s">
        <v>36</v>
      </c>
      <c r="G21" s="137" t="s">
        <v>141</v>
      </c>
      <c r="H21" s="138" t="s">
        <v>126</v>
      </c>
      <c r="I21" s="52" t="s">
        <v>224</v>
      </c>
      <c r="J21" s="28">
        <v>0</v>
      </c>
      <c r="K21" s="23"/>
      <c r="L21" s="86"/>
      <c r="M21" s="51"/>
      <c r="N21" s="123"/>
      <c r="O21" s="23"/>
      <c r="P21" s="115"/>
      <c r="Q21" s="175" t="s">
        <v>264</v>
      </c>
      <c r="R21" s="178">
        <v>15000000</v>
      </c>
      <c r="S21" s="182"/>
      <c r="T21" s="208"/>
      <c r="U21" s="175"/>
      <c r="V21" s="178"/>
      <c r="W21" s="184"/>
      <c r="X21" s="217"/>
    </row>
    <row r="22" spans="1:24" ht="65.25" customHeight="1" x14ac:dyDescent="0.25">
      <c r="A22" s="136"/>
      <c r="B22" s="136"/>
      <c r="C22" s="122" t="s">
        <v>210</v>
      </c>
      <c r="D22" s="16" t="s">
        <v>37</v>
      </c>
      <c r="E22" s="16" t="s">
        <v>10</v>
      </c>
      <c r="F22" s="9" t="s">
        <v>33</v>
      </c>
      <c r="G22" s="137"/>
      <c r="H22" s="140"/>
      <c r="I22" s="52" t="s">
        <v>224</v>
      </c>
      <c r="J22" s="28">
        <v>0</v>
      </c>
      <c r="K22" s="25"/>
      <c r="L22" s="81"/>
      <c r="M22" s="51" t="s">
        <v>260</v>
      </c>
      <c r="N22" s="123">
        <v>5000000</v>
      </c>
      <c r="O22" s="23"/>
      <c r="P22" s="115"/>
      <c r="Q22" s="175"/>
      <c r="R22" s="178"/>
      <c r="S22" s="182"/>
      <c r="T22" s="209"/>
      <c r="U22" s="175"/>
      <c r="V22" s="178"/>
      <c r="W22" s="184"/>
      <c r="X22" s="217"/>
    </row>
    <row r="23" spans="1:24" ht="59.25" customHeight="1" x14ac:dyDescent="0.25">
      <c r="A23" s="136"/>
      <c r="B23" s="136"/>
      <c r="C23" s="122" t="s">
        <v>38</v>
      </c>
      <c r="D23" s="16" t="s">
        <v>13</v>
      </c>
      <c r="E23" s="16" t="s">
        <v>39</v>
      </c>
      <c r="F23" s="10" t="s">
        <v>17</v>
      </c>
      <c r="G23" s="137"/>
      <c r="H23" s="140"/>
      <c r="I23" s="51" t="s">
        <v>221</v>
      </c>
      <c r="J23" s="28">
        <v>2000000</v>
      </c>
      <c r="K23" s="23" t="s">
        <v>223</v>
      </c>
      <c r="L23" s="84"/>
      <c r="M23" s="51" t="s">
        <v>260</v>
      </c>
      <c r="N23" s="123">
        <v>5000000</v>
      </c>
      <c r="O23" s="23"/>
      <c r="P23" s="115"/>
      <c r="Q23" s="175"/>
      <c r="R23" s="178"/>
      <c r="S23" s="182"/>
      <c r="T23" s="209"/>
      <c r="U23" s="175"/>
      <c r="V23" s="178"/>
      <c r="W23" s="184"/>
      <c r="X23" s="217"/>
    </row>
    <row r="24" spans="1:24" ht="45" x14ac:dyDescent="0.25">
      <c r="A24" s="136"/>
      <c r="B24" s="136"/>
      <c r="C24" s="122" t="s">
        <v>40</v>
      </c>
      <c r="D24" s="16" t="s">
        <v>41</v>
      </c>
      <c r="E24" s="16" t="s">
        <v>10</v>
      </c>
      <c r="F24" s="9" t="s">
        <v>33</v>
      </c>
      <c r="G24" s="137"/>
      <c r="H24" s="140"/>
      <c r="I24" s="52" t="s">
        <v>224</v>
      </c>
      <c r="J24" s="28">
        <v>0</v>
      </c>
      <c r="K24" s="25"/>
      <c r="L24" s="81"/>
      <c r="M24" s="51" t="s">
        <v>260</v>
      </c>
      <c r="N24" s="123">
        <v>2000000</v>
      </c>
      <c r="O24" s="23"/>
      <c r="P24" s="115"/>
      <c r="Q24" s="175"/>
      <c r="R24" s="178"/>
      <c r="S24" s="182"/>
      <c r="T24" s="209"/>
      <c r="U24" s="175"/>
      <c r="V24" s="178"/>
      <c r="W24" s="184"/>
      <c r="X24" s="217"/>
    </row>
    <row r="25" spans="1:24" ht="60" x14ac:dyDescent="0.25">
      <c r="A25" s="136"/>
      <c r="B25" s="136"/>
      <c r="C25" s="122" t="s">
        <v>142</v>
      </c>
      <c r="D25" s="16" t="s">
        <v>143</v>
      </c>
      <c r="E25" s="16" t="s">
        <v>42</v>
      </c>
      <c r="F25" s="10" t="s">
        <v>17</v>
      </c>
      <c r="G25" s="137"/>
      <c r="H25" s="140"/>
      <c r="I25" s="51" t="s">
        <v>224</v>
      </c>
      <c r="J25" s="28">
        <v>0</v>
      </c>
      <c r="K25" s="23" t="s">
        <v>223</v>
      </c>
      <c r="L25" s="84"/>
      <c r="M25" s="51"/>
      <c r="N25" s="123"/>
      <c r="O25" s="23"/>
      <c r="P25" s="115"/>
      <c r="Q25" s="175"/>
      <c r="R25" s="178"/>
      <c r="S25" s="182"/>
      <c r="T25" s="210"/>
      <c r="U25" s="175"/>
      <c r="V25" s="178"/>
      <c r="W25" s="184"/>
      <c r="X25" s="218"/>
    </row>
    <row r="26" spans="1:24" ht="62.25" customHeight="1" x14ac:dyDescent="0.25">
      <c r="A26" s="136"/>
      <c r="B26" s="136"/>
      <c r="C26" s="122" t="s">
        <v>43</v>
      </c>
      <c r="D26" s="16" t="s">
        <v>44</v>
      </c>
      <c r="E26" s="16" t="s">
        <v>189</v>
      </c>
      <c r="F26" s="9" t="s">
        <v>33</v>
      </c>
      <c r="G26" s="137"/>
      <c r="H26" s="140"/>
      <c r="I26" s="54" t="s">
        <v>220</v>
      </c>
      <c r="J26" s="28">
        <v>5000000</v>
      </c>
      <c r="K26" s="25"/>
      <c r="L26" s="81"/>
      <c r="M26" s="51" t="s">
        <v>225</v>
      </c>
      <c r="N26" s="123">
        <v>25000000</v>
      </c>
      <c r="O26" s="23"/>
      <c r="P26" s="115"/>
      <c r="Q26" s="175" t="s">
        <v>225</v>
      </c>
      <c r="R26" s="178">
        <v>255000000</v>
      </c>
      <c r="S26" s="211"/>
      <c r="T26" s="208"/>
      <c r="U26" s="175" t="s">
        <v>225</v>
      </c>
      <c r="V26" s="178">
        <v>260000000</v>
      </c>
      <c r="W26" s="184"/>
      <c r="X26" s="216"/>
    </row>
    <row r="27" spans="1:24" ht="60" customHeight="1" x14ac:dyDescent="0.25">
      <c r="A27" s="136"/>
      <c r="B27" s="136"/>
      <c r="C27" s="9" t="s">
        <v>144</v>
      </c>
      <c r="D27" s="16" t="s">
        <v>139</v>
      </c>
      <c r="E27" s="16" t="s">
        <v>10</v>
      </c>
      <c r="F27" s="9" t="s">
        <v>33</v>
      </c>
      <c r="G27" s="137"/>
      <c r="H27" s="140"/>
      <c r="I27" s="54" t="s">
        <v>220</v>
      </c>
      <c r="J27" s="28">
        <v>5000000</v>
      </c>
      <c r="K27" s="25"/>
      <c r="L27" s="81"/>
      <c r="M27" s="51"/>
      <c r="N27" s="114"/>
      <c r="O27" s="23"/>
      <c r="P27" s="115"/>
      <c r="Q27" s="175"/>
      <c r="R27" s="178"/>
      <c r="S27" s="212"/>
      <c r="T27" s="209"/>
      <c r="U27" s="175"/>
      <c r="V27" s="178"/>
      <c r="W27" s="184"/>
      <c r="X27" s="217"/>
    </row>
    <row r="28" spans="1:24" ht="45.75" customHeight="1" x14ac:dyDescent="0.25">
      <c r="A28" s="136"/>
      <c r="B28" s="136" t="s">
        <v>118</v>
      </c>
      <c r="C28" s="9" t="s">
        <v>145</v>
      </c>
      <c r="D28" s="16" t="s">
        <v>45</v>
      </c>
      <c r="E28" s="16" t="s">
        <v>86</v>
      </c>
      <c r="F28" s="10" t="s">
        <v>17</v>
      </c>
      <c r="G28" s="137" t="s">
        <v>215</v>
      </c>
      <c r="H28" s="138" t="s">
        <v>216</v>
      </c>
      <c r="I28" s="51" t="s">
        <v>224</v>
      </c>
      <c r="J28" s="28">
        <v>0</v>
      </c>
      <c r="K28" s="23" t="s">
        <v>223</v>
      </c>
      <c r="L28" s="84"/>
      <c r="M28" s="51"/>
      <c r="N28" s="114"/>
      <c r="O28" s="23"/>
      <c r="P28" s="115"/>
      <c r="Q28" s="175"/>
      <c r="R28" s="178"/>
      <c r="S28" s="212"/>
      <c r="T28" s="209"/>
      <c r="U28" s="175"/>
      <c r="V28" s="178"/>
      <c r="W28" s="184"/>
      <c r="X28" s="217"/>
    </row>
    <row r="29" spans="1:24" ht="75" customHeight="1" x14ac:dyDescent="0.25">
      <c r="A29" s="136"/>
      <c r="B29" s="136"/>
      <c r="C29" s="9" t="s">
        <v>146</v>
      </c>
      <c r="D29" s="16" t="s">
        <v>46</v>
      </c>
      <c r="E29" s="16" t="s">
        <v>190</v>
      </c>
      <c r="F29" s="10" t="s">
        <v>17</v>
      </c>
      <c r="G29" s="137"/>
      <c r="H29" s="138"/>
      <c r="I29" s="51" t="s">
        <v>224</v>
      </c>
      <c r="J29" s="28">
        <v>0</v>
      </c>
      <c r="K29" s="23" t="s">
        <v>223</v>
      </c>
      <c r="L29" s="84"/>
      <c r="M29" s="51"/>
      <c r="N29" s="114"/>
      <c r="O29" s="23"/>
      <c r="P29" s="115"/>
      <c r="Q29" s="175"/>
      <c r="R29" s="178"/>
      <c r="S29" s="212"/>
      <c r="T29" s="209"/>
      <c r="U29" s="175"/>
      <c r="V29" s="178"/>
      <c r="W29" s="184"/>
      <c r="X29" s="217"/>
    </row>
    <row r="30" spans="1:24" ht="30" customHeight="1" x14ac:dyDescent="0.25">
      <c r="A30" s="136"/>
      <c r="B30" s="136" t="s">
        <v>147</v>
      </c>
      <c r="C30" s="9" t="s">
        <v>47</v>
      </c>
      <c r="D30" s="16" t="s">
        <v>48</v>
      </c>
      <c r="E30" s="16" t="s">
        <v>49</v>
      </c>
      <c r="F30" s="10" t="s">
        <v>17</v>
      </c>
      <c r="G30" s="137" t="s">
        <v>128</v>
      </c>
      <c r="H30" s="138" t="s">
        <v>124</v>
      </c>
      <c r="I30" s="51" t="s">
        <v>224</v>
      </c>
      <c r="J30" s="28">
        <v>0</v>
      </c>
      <c r="K30" s="23" t="s">
        <v>223</v>
      </c>
      <c r="L30" s="84" t="s">
        <v>233</v>
      </c>
      <c r="M30" s="51"/>
      <c r="N30" s="114"/>
      <c r="O30" s="23"/>
      <c r="P30" s="115"/>
      <c r="Q30" s="175"/>
      <c r="R30" s="178"/>
      <c r="S30" s="212"/>
      <c r="T30" s="209"/>
      <c r="U30" s="175"/>
      <c r="V30" s="178"/>
      <c r="W30" s="184"/>
      <c r="X30" s="217"/>
    </row>
    <row r="31" spans="1:24" ht="30" customHeight="1" x14ac:dyDescent="0.25">
      <c r="A31" s="136"/>
      <c r="B31" s="136"/>
      <c r="C31" s="9" t="s">
        <v>50</v>
      </c>
      <c r="D31" s="16" t="s">
        <v>48</v>
      </c>
      <c r="E31" s="16" t="s">
        <v>49</v>
      </c>
      <c r="F31" s="10" t="s">
        <v>17</v>
      </c>
      <c r="G31" s="137"/>
      <c r="H31" s="138"/>
      <c r="I31" s="51" t="s">
        <v>224</v>
      </c>
      <c r="J31" s="28">
        <v>0</v>
      </c>
      <c r="K31" s="23" t="s">
        <v>223</v>
      </c>
      <c r="L31" s="84"/>
      <c r="M31" s="51"/>
      <c r="N31" s="114"/>
      <c r="O31" s="23"/>
      <c r="P31" s="115"/>
      <c r="Q31" s="175"/>
      <c r="R31" s="178"/>
      <c r="S31" s="212"/>
      <c r="T31" s="209"/>
      <c r="U31" s="175"/>
      <c r="V31" s="178"/>
      <c r="W31" s="184"/>
      <c r="X31" s="217"/>
    </row>
    <row r="32" spans="1:24" ht="60.75" customHeight="1" x14ac:dyDescent="0.25">
      <c r="A32" s="136"/>
      <c r="B32" s="136"/>
      <c r="C32" s="9" t="s">
        <v>148</v>
      </c>
      <c r="D32" s="16" t="s">
        <v>51</v>
      </c>
      <c r="E32" s="16" t="s">
        <v>191</v>
      </c>
      <c r="F32" s="10" t="s">
        <v>17</v>
      </c>
      <c r="G32" s="137"/>
      <c r="H32" s="138"/>
      <c r="I32" s="51" t="s">
        <v>224</v>
      </c>
      <c r="J32" s="28">
        <v>0</v>
      </c>
      <c r="K32" s="23" t="s">
        <v>223</v>
      </c>
      <c r="L32" s="84"/>
      <c r="M32" s="51"/>
      <c r="N32" s="114"/>
      <c r="O32" s="23"/>
      <c r="P32" s="115"/>
      <c r="Q32" s="175"/>
      <c r="R32" s="178"/>
      <c r="S32" s="212"/>
      <c r="T32" s="209"/>
      <c r="U32" s="175"/>
      <c r="V32" s="178"/>
      <c r="W32" s="184"/>
      <c r="X32" s="217"/>
    </row>
    <row r="33" spans="1:24" ht="60" customHeight="1" x14ac:dyDescent="0.25">
      <c r="A33" s="136"/>
      <c r="B33" s="136"/>
      <c r="C33" s="9" t="s">
        <v>149</v>
      </c>
      <c r="D33" s="16" t="s">
        <v>48</v>
      </c>
      <c r="E33" s="16" t="s">
        <v>52</v>
      </c>
      <c r="F33" s="10" t="s">
        <v>17</v>
      </c>
      <c r="G33" s="137"/>
      <c r="H33" s="138"/>
      <c r="I33" s="51" t="s">
        <v>224</v>
      </c>
      <c r="J33" s="28">
        <v>0</v>
      </c>
      <c r="K33" s="23" t="s">
        <v>223</v>
      </c>
      <c r="L33" s="84"/>
      <c r="M33" s="51"/>
      <c r="N33" s="114"/>
      <c r="O33" s="23"/>
      <c r="P33" s="115"/>
      <c r="Q33" s="175"/>
      <c r="R33" s="178"/>
      <c r="S33" s="212"/>
      <c r="T33" s="209"/>
      <c r="U33" s="175"/>
      <c r="V33" s="178"/>
      <c r="W33" s="184"/>
      <c r="X33" s="217"/>
    </row>
    <row r="34" spans="1:24" ht="66" customHeight="1" x14ac:dyDescent="0.25">
      <c r="A34" s="136"/>
      <c r="B34" s="136"/>
      <c r="C34" s="122" t="s">
        <v>53</v>
      </c>
      <c r="D34" s="16" t="s">
        <v>13</v>
      </c>
      <c r="E34" s="16" t="s">
        <v>192</v>
      </c>
      <c r="F34" s="10" t="s">
        <v>17</v>
      </c>
      <c r="G34" s="137"/>
      <c r="H34" s="138"/>
      <c r="I34" s="51" t="s">
        <v>224</v>
      </c>
      <c r="J34" s="28">
        <v>0</v>
      </c>
      <c r="K34" s="23" t="s">
        <v>223</v>
      </c>
      <c r="L34" s="84"/>
      <c r="M34" s="51" t="s">
        <v>225</v>
      </c>
      <c r="N34" s="123">
        <v>2000000</v>
      </c>
      <c r="O34" s="23"/>
      <c r="P34" s="115"/>
      <c r="Q34" s="175"/>
      <c r="R34" s="178"/>
      <c r="S34" s="213"/>
      <c r="T34" s="210"/>
      <c r="U34" s="175"/>
      <c r="V34" s="178"/>
      <c r="W34" s="184"/>
      <c r="X34" s="218"/>
    </row>
    <row r="35" spans="1:24" ht="24.75" customHeight="1" x14ac:dyDescent="0.25">
      <c r="A35" s="141"/>
      <c r="B35" s="142"/>
      <c r="C35" s="142"/>
      <c r="D35" s="142"/>
      <c r="E35" s="142"/>
      <c r="F35" s="142"/>
      <c r="G35" s="142"/>
      <c r="H35" s="142"/>
      <c r="I35" s="59" t="s">
        <v>242</v>
      </c>
      <c r="J35" s="38">
        <f>22800000-7800000</f>
        <v>15000000</v>
      </c>
      <c r="K35" s="36"/>
      <c r="L35" s="90"/>
      <c r="M35" s="59" t="s">
        <v>242</v>
      </c>
      <c r="N35" s="38">
        <v>0</v>
      </c>
      <c r="O35" s="36"/>
      <c r="P35" s="90"/>
      <c r="Q35" s="59" t="s">
        <v>242</v>
      </c>
      <c r="R35" s="38">
        <f>+R17</f>
        <v>107000000</v>
      </c>
      <c r="S35" s="36"/>
      <c r="T35" s="90"/>
      <c r="U35" s="59" t="s">
        <v>242</v>
      </c>
      <c r="V35" s="38">
        <f>+V17</f>
        <v>55000000</v>
      </c>
      <c r="W35" s="36"/>
      <c r="X35" s="60"/>
    </row>
    <row r="36" spans="1:24" ht="23.25" customHeight="1" x14ac:dyDescent="0.25">
      <c r="A36" s="143"/>
      <c r="B36" s="144"/>
      <c r="C36" s="144"/>
      <c r="D36" s="144"/>
      <c r="E36" s="144"/>
      <c r="F36" s="144"/>
      <c r="G36" s="144"/>
      <c r="H36" s="144"/>
      <c r="I36" s="61" t="s">
        <v>243</v>
      </c>
      <c r="J36" s="35">
        <f>SUM(J17:J34)</f>
        <v>63300000</v>
      </c>
      <c r="K36" s="33"/>
      <c r="L36" s="91"/>
      <c r="M36" s="61" t="s">
        <v>243</v>
      </c>
      <c r="N36" s="35">
        <f>SUM(N17:N34)</f>
        <v>146000000</v>
      </c>
      <c r="O36" s="33"/>
      <c r="P36" s="91"/>
      <c r="Q36" s="61" t="s">
        <v>243</v>
      </c>
      <c r="R36" s="35">
        <f>SUM(R17:R34)</f>
        <v>377000000</v>
      </c>
      <c r="S36" s="33"/>
      <c r="T36" s="91"/>
      <c r="U36" s="61" t="s">
        <v>243</v>
      </c>
      <c r="V36" s="35">
        <f>SUM(V17:V34)</f>
        <v>315000000</v>
      </c>
      <c r="W36" s="33"/>
      <c r="X36" s="62"/>
    </row>
    <row r="37" spans="1:24" ht="60" customHeight="1" x14ac:dyDescent="0.25">
      <c r="A37" s="136" t="s">
        <v>150</v>
      </c>
      <c r="B37" s="136" t="s">
        <v>151</v>
      </c>
      <c r="C37" s="122" t="s">
        <v>152</v>
      </c>
      <c r="D37" s="16" t="s">
        <v>54</v>
      </c>
      <c r="E37" s="16" t="s">
        <v>10</v>
      </c>
      <c r="F37" s="9" t="s">
        <v>33</v>
      </c>
      <c r="G37" s="137" t="s">
        <v>153</v>
      </c>
      <c r="H37" s="138" t="s">
        <v>154</v>
      </c>
      <c r="I37" s="54" t="s">
        <v>220</v>
      </c>
      <c r="J37" s="28">
        <v>5000000</v>
      </c>
      <c r="K37" s="25"/>
      <c r="L37" s="81"/>
      <c r="M37" s="127" t="s">
        <v>220</v>
      </c>
      <c r="N37" s="119">
        <v>25000000</v>
      </c>
      <c r="O37" s="117"/>
      <c r="P37" s="118"/>
      <c r="Q37" s="177" t="s">
        <v>254</v>
      </c>
      <c r="R37" s="178">
        <v>70000000</v>
      </c>
      <c r="S37" s="179"/>
      <c r="T37" s="191"/>
      <c r="U37" s="177" t="s">
        <v>254</v>
      </c>
      <c r="V37" s="178">
        <v>70000000</v>
      </c>
      <c r="W37" s="184"/>
      <c r="X37" s="183"/>
    </row>
    <row r="38" spans="1:24" ht="45" x14ac:dyDescent="0.25">
      <c r="A38" s="136"/>
      <c r="B38" s="136"/>
      <c r="C38" s="122" t="s">
        <v>55</v>
      </c>
      <c r="D38" s="16" t="s">
        <v>56</v>
      </c>
      <c r="E38" s="16" t="s">
        <v>57</v>
      </c>
      <c r="F38" s="9" t="s">
        <v>33</v>
      </c>
      <c r="G38" s="137"/>
      <c r="H38" s="138"/>
      <c r="I38" s="54" t="s">
        <v>220</v>
      </c>
      <c r="J38" s="28">
        <v>10000000</v>
      </c>
      <c r="K38" s="25"/>
      <c r="L38" s="81"/>
      <c r="M38" s="127" t="s">
        <v>220</v>
      </c>
      <c r="N38" s="119">
        <v>15000000</v>
      </c>
      <c r="O38" s="117"/>
      <c r="P38" s="118"/>
      <c r="Q38" s="177"/>
      <c r="R38" s="178"/>
      <c r="S38" s="180"/>
      <c r="T38" s="191"/>
      <c r="U38" s="177"/>
      <c r="V38" s="178"/>
      <c r="W38" s="184"/>
      <c r="X38" s="183"/>
    </row>
    <row r="39" spans="1:24" ht="45" x14ac:dyDescent="0.25">
      <c r="A39" s="136"/>
      <c r="B39" s="136"/>
      <c r="C39" s="122" t="s">
        <v>155</v>
      </c>
      <c r="D39" s="16" t="s">
        <v>139</v>
      </c>
      <c r="E39" s="16" t="s">
        <v>10</v>
      </c>
      <c r="F39" s="9" t="s">
        <v>33</v>
      </c>
      <c r="G39" s="137"/>
      <c r="H39" s="138"/>
      <c r="I39" s="52" t="s">
        <v>224</v>
      </c>
      <c r="J39" s="28">
        <v>0</v>
      </c>
      <c r="K39" s="25"/>
      <c r="L39" s="81"/>
      <c r="M39" s="127"/>
      <c r="N39" s="119"/>
      <c r="O39" s="117"/>
      <c r="P39" s="118"/>
      <c r="Q39" s="177"/>
      <c r="R39" s="178"/>
      <c r="S39" s="180"/>
      <c r="T39" s="191"/>
      <c r="U39" s="177"/>
      <c r="V39" s="178"/>
      <c r="W39" s="184"/>
      <c r="X39" s="183"/>
    </row>
    <row r="40" spans="1:24" ht="45" x14ac:dyDescent="0.25">
      <c r="A40" s="136"/>
      <c r="B40" s="136"/>
      <c r="C40" s="122" t="s">
        <v>58</v>
      </c>
      <c r="D40" s="16" t="s">
        <v>59</v>
      </c>
      <c r="E40" s="16" t="s">
        <v>10</v>
      </c>
      <c r="F40" s="9" t="s">
        <v>33</v>
      </c>
      <c r="G40" s="137"/>
      <c r="H40" s="138"/>
      <c r="I40" s="52" t="s">
        <v>224</v>
      </c>
      <c r="J40" s="28">
        <v>0</v>
      </c>
      <c r="K40" s="25"/>
      <c r="L40" s="81"/>
      <c r="M40" s="51" t="s">
        <v>225</v>
      </c>
      <c r="N40" s="119">
        <v>10000000</v>
      </c>
      <c r="O40" s="117"/>
      <c r="P40" s="118"/>
      <c r="Q40" s="177"/>
      <c r="R40" s="178"/>
      <c r="S40" s="180"/>
      <c r="T40" s="191"/>
      <c r="U40" s="177"/>
      <c r="V40" s="178"/>
      <c r="W40" s="184"/>
      <c r="X40" s="183"/>
    </row>
    <row r="41" spans="1:24" ht="56.25" customHeight="1" x14ac:dyDescent="0.25">
      <c r="A41" s="136"/>
      <c r="B41" s="136"/>
      <c r="C41" s="122" t="s">
        <v>60</v>
      </c>
      <c r="D41" s="16" t="s">
        <v>61</v>
      </c>
      <c r="E41" s="16" t="s">
        <v>10</v>
      </c>
      <c r="F41" s="9" t="s">
        <v>33</v>
      </c>
      <c r="G41" s="137"/>
      <c r="H41" s="138"/>
      <c r="I41" s="54" t="s">
        <v>221</v>
      </c>
      <c r="J41" s="28">
        <v>2000000</v>
      </c>
      <c r="K41" s="25" t="s">
        <v>223</v>
      </c>
      <c r="L41" s="81"/>
      <c r="M41" s="51" t="s">
        <v>225</v>
      </c>
      <c r="N41" s="119">
        <v>3000000</v>
      </c>
      <c r="O41" s="117"/>
      <c r="P41" s="118"/>
      <c r="Q41" s="177"/>
      <c r="R41" s="178"/>
      <c r="S41" s="180"/>
      <c r="T41" s="191"/>
      <c r="U41" s="177"/>
      <c r="V41" s="178"/>
      <c r="W41" s="184"/>
      <c r="X41" s="183"/>
    </row>
    <row r="42" spans="1:24" ht="82.5" customHeight="1" x14ac:dyDescent="0.25">
      <c r="A42" s="136"/>
      <c r="B42" s="136"/>
      <c r="C42" s="9" t="s">
        <v>207</v>
      </c>
      <c r="D42" s="16" t="s">
        <v>143</v>
      </c>
      <c r="E42" s="16" t="s">
        <v>201</v>
      </c>
      <c r="F42" s="9" t="s">
        <v>17</v>
      </c>
      <c r="G42" s="137"/>
      <c r="H42" s="138"/>
      <c r="I42" s="51" t="s">
        <v>224</v>
      </c>
      <c r="J42" s="28">
        <v>0</v>
      </c>
      <c r="K42" s="23" t="s">
        <v>223</v>
      </c>
      <c r="L42" s="84"/>
      <c r="M42" s="54"/>
      <c r="N42" s="116"/>
      <c r="O42" s="117"/>
      <c r="P42" s="118"/>
      <c r="Q42" s="177"/>
      <c r="R42" s="178"/>
      <c r="S42" s="180"/>
      <c r="T42" s="191"/>
      <c r="U42" s="177"/>
      <c r="V42" s="178"/>
      <c r="W42" s="184"/>
      <c r="X42" s="183"/>
    </row>
    <row r="43" spans="1:24" ht="45" x14ac:dyDescent="0.25">
      <c r="A43" s="136"/>
      <c r="B43" s="136"/>
      <c r="C43" s="9" t="s">
        <v>156</v>
      </c>
      <c r="D43" s="16" t="s">
        <v>62</v>
      </c>
      <c r="E43" s="16" t="s">
        <v>10</v>
      </c>
      <c r="F43" s="9" t="s">
        <v>33</v>
      </c>
      <c r="G43" s="137"/>
      <c r="H43" s="138"/>
      <c r="I43" s="52" t="s">
        <v>224</v>
      </c>
      <c r="J43" s="28">
        <v>0</v>
      </c>
      <c r="K43" s="25"/>
      <c r="L43" s="81"/>
      <c r="M43" s="54"/>
      <c r="N43" s="116"/>
      <c r="O43" s="117"/>
      <c r="P43" s="118"/>
      <c r="Q43" s="177"/>
      <c r="R43" s="178"/>
      <c r="S43" s="180"/>
      <c r="T43" s="191"/>
      <c r="U43" s="177"/>
      <c r="V43" s="178"/>
      <c r="W43" s="184"/>
      <c r="X43" s="183"/>
    </row>
    <row r="44" spans="1:24" ht="75.75" customHeight="1" x14ac:dyDescent="0.25">
      <c r="A44" s="136"/>
      <c r="B44" s="136"/>
      <c r="C44" s="122" t="s">
        <v>157</v>
      </c>
      <c r="D44" s="16" t="s">
        <v>158</v>
      </c>
      <c r="E44" s="16" t="s">
        <v>63</v>
      </c>
      <c r="F44" s="9" t="s">
        <v>261</v>
      </c>
      <c r="G44" s="137"/>
      <c r="H44" s="138"/>
      <c r="I44" s="14" t="s">
        <v>228</v>
      </c>
      <c r="J44" s="40">
        <v>13200000</v>
      </c>
      <c r="K44" s="23" t="s">
        <v>244</v>
      </c>
      <c r="L44" s="81"/>
      <c r="M44" s="127" t="s">
        <v>262</v>
      </c>
      <c r="N44" s="119">
        <v>35000000</v>
      </c>
      <c r="O44" s="117"/>
      <c r="P44" s="118"/>
      <c r="Q44" s="177"/>
      <c r="R44" s="178"/>
      <c r="S44" s="181"/>
      <c r="T44" s="191"/>
      <c r="U44" s="177"/>
      <c r="V44" s="178"/>
      <c r="W44" s="184"/>
      <c r="X44" s="183"/>
    </row>
    <row r="45" spans="1:24" ht="23.25" customHeight="1" x14ac:dyDescent="0.25">
      <c r="A45" s="158"/>
      <c r="B45" s="159"/>
      <c r="C45" s="159"/>
      <c r="D45" s="159"/>
      <c r="E45" s="159"/>
      <c r="F45" s="159"/>
      <c r="G45" s="159"/>
      <c r="H45" s="159"/>
      <c r="I45" s="63" t="s">
        <v>241</v>
      </c>
      <c r="J45" s="42">
        <v>2000000</v>
      </c>
      <c r="K45" s="41"/>
      <c r="L45" s="92"/>
      <c r="M45" s="63" t="s">
        <v>241</v>
      </c>
      <c r="N45" s="42">
        <f>N44</f>
        <v>35000000</v>
      </c>
      <c r="O45" s="41"/>
      <c r="P45" s="92"/>
      <c r="Q45" s="63" t="s">
        <v>241</v>
      </c>
      <c r="R45" s="42">
        <v>0</v>
      </c>
      <c r="S45" s="41"/>
      <c r="T45" s="92"/>
      <c r="U45" s="63" t="s">
        <v>241</v>
      </c>
      <c r="V45" s="42">
        <v>0</v>
      </c>
      <c r="W45" s="41"/>
      <c r="X45" s="64"/>
    </row>
    <row r="46" spans="1:24" ht="24.75" customHeight="1" x14ac:dyDescent="0.25">
      <c r="A46" s="145"/>
      <c r="B46" s="146"/>
      <c r="C46" s="146"/>
      <c r="D46" s="146"/>
      <c r="E46" s="146"/>
      <c r="F46" s="146"/>
      <c r="G46" s="146"/>
      <c r="H46" s="146"/>
      <c r="I46" s="57" t="s">
        <v>240</v>
      </c>
      <c r="J46" s="35">
        <f>SUM(J37:J44)</f>
        <v>30200000</v>
      </c>
      <c r="K46" s="34"/>
      <c r="L46" s="93"/>
      <c r="M46" s="57" t="s">
        <v>240</v>
      </c>
      <c r="N46" s="35">
        <f>SUM(N37:N44)</f>
        <v>88000000</v>
      </c>
      <c r="O46" s="34"/>
      <c r="P46" s="93"/>
      <c r="Q46" s="57" t="s">
        <v>240</v>
      </c>
      <c r="R46" s="35">
        <f>SUM(R37:R44)</f>
        <v>70000000</v>
      </c>
      <c r="S46" s="34"/>
      <c r="T46" s="93"/>
      <c r="U46" s="57" t="s">
        <v>240</v>
      </c>
      <c r="V46" s="35">
        <f>SUM(V37:V44)</f>
        <v>70000000</v>
      </c>
      <c r="W46" s="34"/>
      <c r="X46" s="58"/>
    </row>
    <row r="47" spans="1:24" ht="113.25" customHeight="1" x14ac:dyDescent="0.25">
      <c r="A47" s="39" t="s">
        <v>64</v>
      </c>
      <c r="B47" s="39"/>
      <c r="C47" s="122" t="s">
        <v>160</v>
      </c>
      <c r="D47" s="16" t="s">
        <v>65</v>
      </c>
      <c r="E47" s="16" t="s">
        <v>25</v>
      </c>
      <c r="F47" s="9" t="s">
        <v>26</v>
      </c>
      <c r="G47" s="9" t="s">
        <v>161</v>
      </c>
      <c r="H47" s="19" t="s">
        <v>129</v>
      </c>
      <c r="I47" s="54" t="s">
        <v>225</v>
      </c>
      <c r="J47" s="28">
        <v>4000000</v>
      </c>
      <c r="K47" s="24"/>
      <c r="L47" s="81"/>
      <c r="M47" s="127" t="s">
        <v>225</v>
      </c>
      <c r="N47" s="128">
        <v>4000000</v>
      </c>
      <c r="O47" s="24"/>
      <c r="P47" s="81"/>
      <c r="Q47" s="54" t="s">
        <v>225</v>
      </c>
      <c r="R47" s="28">
        <v>85000000</v>
      </c>
      <c r="S47" s="24"/>
      <c r="T47" s="81"/>
      <c r="U47" s="54" t="s">
        <v>225</v>
      </c>
      <c r="V47" s="28">
        <v>88000000</v>
      </c>
      <c r="W47" s="24"/>
      <c r="X47" s="53"/>
    </row>
    <row r="48" spans="1:24" ht="28.5" customHeight="1" x14ac:dyDescent="0.25">
      <c r="A48" s="156"/>
      <c r="B48" s="157"/>
      <c r="C48" s="157"/>
      <c r="D48" s="157"/>
      <c r="E48" s="157"/>
      <c r="F48" s="157"/>
      <c r="G48" s="157"/>
      <c r="H48" s="157"/>
      <c r="I48" s="63" t="s">
        <v>241</v>
      </c>
      <c r="J48" s="42">
        <v>0</v>
      </c>
      <c r="K48" s="41"/>
      <c r="L48" s="92"/>
      <c r="M48" s="63" t="s">
        <v>241</v>
      </c>
      <c r="N48" s="42">
        <v>0</v>
      </c>
      <c r="O48" s="41"/>
      <c r="P48" s="92"/>
      <c r="Q48" s="63" t="s">
        <v>241</v>
      </c>
      <c r="R48" s="42">
        <v>0</v>
      </c>
      <c r="S48" s="41"/>
      <c r="T48" s="92"/>
      <c r="U48" s="63" t="s">
        <v>241</v>
      </c>
      <c r="V48" s="42">
        <v>0</v>
      </c>
      <c r="W48" s="41"/>
      <c r="X48" s="64"/>
    </row>
    <row r="49" spans="1:24" ht="26.25" customHeight="1" x14ac:dyDescent="0.25">
      <c r="A49" s="145"/>
      <c r="B49" s="146"/>
      <c r="C49" s="146"/>
      <c r="D49" s="146"/>
      <c r="E49" s="146"/>
      <c r="F49" s="146"/>
      <c r="G49" s="146"/>
      <c r="H49" s="146"/>
      <c r="I49" s="57" t="s">
        <v>240</v>
      </c>
      <c r="J49" s="35">
        <v>4000000</v>
      </c>
      <c r="K49" s="34"/>
      <c r="L49" s="93"/>
      <c r="M49" s="57" t="s">
        <v>240</v>
      </c>
      <c r="N49" s="35">
        <f>+N47</f>
        <v>4000000</v>
      </c>
      <c r="O49" s="34"/>
      <c r="P49" s="93"/>
      <c r="Q49" s="57" t="s">
        <v>240</v>
      </c>
      <c r="R49" s="35">
        <f>+R47</f>
        <v>85000000</v>
      </c>
      <c r="S49" s="34"/>
      <c r="T49" s="93"/>
      <c r="U49" s="57" t="s">
        <v>240</v>
      </c>
      <c r="V49" s="35">
        <f>+V47</f>
        <v>88000000</v>
      </c>
      <c r="W49" s="34"/>
      <c r="X49" s="58"/>
    </row>
    <row r="50" spans="1:24" ht="82.5" customHeight="1" x14ac:dyDescent="0.25">
      <c r="A50" s="136" t="s">
        <v>66</v>
      </c>
      <c r="B50" s="147" t="s">
        <v>159</v>
      </c>
      <c r="C50" s="122" t="s">
        <v>162</v>
      </c>
      <c r="D50" s="16" t="s">
        <v>67</v>
      </c>
      <c r="E50" s="16" t="s">
        <v>68</v>
      </c>
      <c r="F50" s="9" t="s">
        <v>69</v>
      </c>
      <c r="G50" s="150" t="s">
        <v>245</v>
      </c>
      <c r="H50" s="153" t="s">
        <v>129</v>
      </c>
      <c r="I50" s="54" t="s">
        <v>225</v>
      </c>
      <c r="J50" s="40">
        <v>16520000</v>
      </c>
      <c r="K50" s="43"/>
      <c r="L50" s="81"/>
      <c r="M50" s="127" t="s">
        <v>225</v>
      </c>
      <c r="N50" s="119">
        <v>51750000</v>
      </c>
      <c r="O50" s="32"/>
      <c r="P50" s="115"/>
      <c r="Q50" s="177" t="s">
        <v>250</v>
      </c>
      <c r="R50" s="187">
        <v>50000000</v>
      </c>
      <c r="S50" s="185" t="s">
        <v>223</v>
      </c>
      <c r="T50" s="216"/>
      <c r="U50" s="177" t="s">
        <v>250</v>
      </c>
      <c r="V50" s="187">
        <v>45000000</v>
      </c>
      <c r="W50" s="185" t="s">
        <v>223</v>
      </c>
      <c r="X50" s="183"/>
    </row>
    <row r="51" spans="1:24" ht="81.75" customHeight="1" x14ac:dyDescent="0.25">
      <c r="A51" s="136"/>
      <c r="B51" s="148"/>
      <c r="C51" s="122" t="s">
        <v>70</v>
      </c>
      <c r="D51" s="16" t="s">
        <v>71</v>
      </c>
      <c r="E51" s="16" t="s">
        <v>72</v>
      </c>
      <c r="F51" s="9" t="s">
        <v>73</v>
      </c>
      <c r="G51" s="151"/>
      <c r="H51" s="154"/>
      <c r="I51" s="54" t="s">
        <v>224</v>
      </c>
      <c r="J51" s="27">
        <v>0</v>
      </c>
      <c r="K51" s="24"/>
      <c r="L51" s="81"/>
      <c r="M51" s="127" t="s">
        <v>225</v>
      </c>
      <c r="N51" s="119">
        <v>24000000</v>
      </c>
      <c r="O51" s="32"/>
      <c r="P51" s="115"/>
      <c r="Q51" s="177"/>
      <c r="R51" s="187"/>
      <c r="S51" s="185"/>
      <c r="T51" s="217"/>
      <c r="U51" s="177"/>
      <c r="V51" s="187"/>
      <c r="W51" s="185"/>
      <c r="X51" s="183"/>
    </row>
    <row r="52" spans="1:24" ht="59.25" customHeight="1" x14ac:dyDescent="0.25">
      <c r="A52" s="136"/>
      <c r="B52" s="148"/>
      <c r="C52" s="122" t="s">
        <v>163</v>
      </c>
      <c r="D52" s="16" t="s">
        <v>74</v>
      </c>
      <c r="E52" s="16" t="s">
        <v>35</v>
      </c>
      <c r="F52" s="9" t="s">
        <v>36</v>
      </c>
      <c r="G52" s="151"/>
      <c r="H52" s="154"/>
      <c r="I52" s="54" t="s">
        <v>225</v>
      </c>
      <c r="J52" s="28">
        <v>334224000</v>
      </c>
      <c r="K52" s="23"/>
      <c r="L52" s="86" t="s">
        <v>227</v>
      </c>
      <c r="M52" s="127" t="s">
        <v>225</v>
      </c>
      <c r="N52" s="119">
        <v>334224400</v>
      </c>
      <c r="O52" s="32"/>
      <c r="P52" s="130">
        <v>1965775600</v>
      </c>
      <c r="Q52" s="177"/>
      <c r="R52" s="187"/>
      <c r="S52" s="185"/>
      <c r="T52" s="217"/>
      <c r="U52" s="177"/>
      <c r="V52" s="187"/>
      <c r="W52" s="185"/>
      <c r="X52" s="183"/>
    </row>
    <row r="53" spans="1:24" ht="30" x14ac:dyDescent="0.25">
      <c r="A53" s="136"/>
      <c r="B53" s="148"/>
      <c r="C53" s="122" t="s">
        <v>263</v>
      </c>
      <c r="D53" s="16" t="s">
        <v>75</v>
      </c>
      <c r="E53" s="16" t="s">
        <v>68</v>
      </c>
      <c r="F53" s="9" t="s">
        <v>36</v>
      </c>
      <c r="G53" s="151"/>
      <c r="H53" s="154"/>
      <c r="I53" s="65" t="s">
        <v>224</v>
      </c>
      <c r="J53" s="31">
        <v>0</v>
      </c>
      <c r="K53" s="24"/>
      <c r="L53" s="81"/>
      <c r="M53" s="127" t="s">
        <v>220</v>
      </c>
      <c r="N53" s="119">
        <v>100000000</v>
      </c>
      <c r="O53" s="32"/>
      <c r="P53" s="115"/>
      <c r="Q53" s="177"/>
      <c r="R53" s="187"/>
      <c r="S53" s="185"/>
      <c r="T53" s="217"/>
      <c r="U53" s="177"/>
      <c r="V53" s="187"/>
      <c r="W53" s="185"/>
      <c r="X53" s="183"/>
    </row>
    <row r="54" spans="1:24" ht="48.75" customHeight="1" x14ac:dyDescent="0.25">
      <c r="A54" s="136"/>
      <c r="B54" s="148"/>
      <c r="C54" s="122" t="s">
        <v>76</v>
      </c>
      <c r="D54" s="16" t="s">
        <v>77</v>
      </c>
      <c r="E54" s="16" t="s">
        <v>78</v>
      </c>
      <c r="F54" s="9" t="s">
        <v>36</v>
      </c>
      <c r="G54" s="151"/>
      <c r="H54" s="154"/>
      <c r="I54" s="52" t="s">
        <v>225</v>
      </c>
      <c r="J54" s="28">
        <v>15000000</v>
      </c>
      <c r="K54" s="26"/>
      <c r="L54" s="87"/>
      <c r="M54" s="127" t="s">
        <v>264</v>
      </c>
      <c r="N54" s="119">
        <v>6000000</v>
      </c>
      <c r="O54" s="32"/>
      <c r="P54" s="115"/>
      <c r="Q54" s="177"/>
      <c r="R54" s="187"/>
      <c r="S54" s="185"/>
      <c r="T54" s="218"/>
      <c r="U54" s="177"/>
      <c r="V54" s="187"/>
      <c r="W54" s="185"/>
      <c r="X54" s="183"/>
    </row>
    <row r="55" spans="1:24" ht="39" customHeight="1" x14ac:dyDescent="0.25">
      <c r="A55" s="136"/>
      <c r="B55" s="148"/>
      <c r="C55" s="122" t="s">
        <v>164</v>
      </c>
      <c r="D55" s="16" t="s">
        <v>51</v>
      </c>
      <c r="E55" s="16" t="s">
        <v>98</v>
      </c>
      <c r="F55" s="10" t="s">
        <v>17</v>
      </c>
      <c r="G55" s="151"/>
      <c r="H55" s="154"/>
      <c r="I55" s="51" t="s">
        <v>224</v>
      </c>
      <c r="J55" s="28">
        <v>0</v>
      </c>
      <c r="K55" s="23" t="s">
        <v>223</v>
      </c>
      <c r="L55" s="84"/>
      <c r="M55" s="127"/>
      <c r="N55" s="119"/>
      <c r="O55" s="32"/>
      <c r="P55" s="115"/>
      <c r="Q55" s="177" t="s">
        <v>225</v>
      </c>
      <c r="R55" s="187">
        <f>140000000+90000000</f>
        <v>230000000</v>
      </c>
      <c r="S55" s="185"/>
      <c r="T55" s="216"/>
      <c r="U55" s="177" t="s">
        <v>225</v>
      </c>
      <c r="V55" s="186">
        <f>130000000+90000000</f>
        <v>220000000</v>
      </c>
      <c r="W55" s="185"/>
      <c r="X55" s="183"/>
    </row>
    <row r="56" spans="1:24" ht="30" x14ac:dyDescent="0.25">
      <c r="A56" s="136"/>
      <c r="B56" s="148"/>
      <c r="C56" s="9" t="s">
        <v>79</v>
      </c>
      <c r="D56" s="16" t="s">
        <v>80</v>
      </c>
      <c r="E56" s="16" t="s">
        <v>98</v>
      </c>
      <c r="F56" s="10" t="s">
        <v>17</v>
      </c>
      <c r="G56" s="151"/>
      <c r="H56" s="154"/>
      <c r="I56" s="51" t="s">
        <v>224</v>
      </c>
      <c r="J56" s="28">
        <v>0</v>
      </c>
      <c r="K56" s="23" t="s">
        <v>223</v>
      </c>
      <c r="L56" s="84"/>
      <c r="M56" s="54"/>
      <c r="N56" s="119"/>
      <c r="O56" s="32"/>
      <c r="P56" s="115"/>
      <c r="Q56" s="177"/>
      <c r="R56" s="187"/>
      <c r="S56" s="185"/>
      <c r="T56" s="217"/>
      <c r="U56" s="177"/>
      <c r="V56" s="186"/>
      <c r="W56" s="185"/>
      <c r="X56" s="183"/>
    </row>
    <row r="57" spans="1:24" ht="68.25" customHeight="1" x14ac:dyDescent="0.25">
      <c r="A57" s="136"/>
      <c r="B57" s="148"/>
      <c r="C57" s="122" t="s">
        <v>81</v>
      </c>
      <c r="D57" s="16" t="s">
        <v>82</v>
      </c>
      <c r="E57" s="16" t="s">
        <v>32</v>
      </c>
      <c r="F57" s="9" t="s">
        <v>11</v>
      </c>
      <c r="G57" s="151"/>
      <c r="H57" s="154"/>
      <c r="I57" s="51" t="s">
        <v>221</v>
      </c>
      <c r="J57" s="104">
        <f>25000000+14458271</f>
        <v>39458271</v>
      </c>
      <c r="K57" s="32" t="s">
        <v>232</v>
      </c>
      <c r="L57" s="84"/>
      <c r="M57" s="127" t="s">
        <v>262</v>
      </c>
      <c r="N57" s="119">
        <v>25000000</v>
      </c>
      <c r="O57" s="32"/>
      <c r="P57" s="115"/>
      <c r="Q57" s="177"/>
      <c r="R57" s="187"/>
      <c r="S57" s="185"/>
      <c r="T57" s="217"/>
      <c r="U57" s="177"/>
      <c r="V57" s="186"/>
      <c r="W57" s="185"/>
      <c r="X57" s="183"/>
    </row>
    <row r="58" spans="1:24" ht="52.5" customHeight="1" x14ac:dyDescent="0.25">
      <c r="A58" s="136"/>
      <c r="B58" s="149"/>
      <c r="C58" s="122" t="s">
        <v>83</v>
      </c>
      <c r="D58" s="16" t="s">
        <v>84</v>
      </c>
      <c r="E58" s="16" t="s">
        <v>98</v>
      </c>
      <c r="F58" s="9" t="s">
        <v>11</v>
      </c>
      <c r="G58" s="152"/>
      <c r="H58" s="155"/>
      <c r="I58" s="51" t="s">
        <v>229</v>
      </c>
      <c r="J58" s="28">
        <v>15000000</v>
      </c>
      <c r="K58" s="23"/>
      <c r="L58" s="84"/>
      <c r="M58" s="127" t="s">
        <v>264</v>
      </c>
      <c r="N58" s="119">
        <v>7000000</v>
      </c>
      <c r="O58" s="32"/>
      <c r="P58" s="115"/>
      <c r="Q58" s="177"/>
      <c r="R58" s="187"/>
      <c r="S58" s="185"/>
      <c r="T58" s="218"/>
      <c r="U58" s="177"/>
      <c r="V58" s="186"/>
      <c r="W58" s="185"/>
      <c r="X58" s="183"/>
    </row>
    <row r="59" spans="1:24" ht="26.25" customHeight="1" x14ac:dyDescent="0.25">
      <c r="A59" s="158"/>
      <c r="B59" s="159"/>
      <c r="C59" s="159"/>
      <c r="D59" s="159"/>
      <c r="E59" s="159"/>
      <c r="F59" s="159"/>
      <c r="G59" s="159"/>
      <c r="H59" s="159"/>
      <c r="I59" s="63" t="s">
        <v>241</v>
      </c>
      <c r="J59" s="42">
        <v>25000000</v>
      </c>
      <c r="K59" s="44"/>
      <c r="L59" s="94"/>
      <c r="M59" s="63" t="s">
        <v>241</v>
      </c>
      <c r="N59" s="42">
        <f>N57</f>
        <v>25000000</v>
      </c>
      <c r="O59" s="44"/>
      <c r="P59" s="94"/>
      <c r="Q59" s="63" t="s">
        <v>241</v>
      </c>
      <c r="R59" s="42">
        <f>+R50</f>
        <v>50000000</v>
      </c>
      <c r="S59" s="44"/>
      <c r="T59" s="94"/>
      <c r="U59" s="63" t="s">
        <v>241</v>
      </c>
      <c r="V59" s="42">
        <f>+V50</f>
        <v>45000000</v>
      </c>
      <c r="W59" s="44"/>
      <c r="X59" s="66"/>
    </row>
    <row r="60" spans="1:24" ht="28.5" customHeight="1" x14ac:dyDescent="0.25">
      <c r="A60" s="145"/>
      <c r="B60" s="146"/>
      <c r="C60" s="146"/>
      <c r="D60" s="146"/>
      <c r="E60" s="146"/>
      <c r="F60" s="146"/>
      <c r="G60" s="146"/>
      <c r="H60" s="146"/>
      <c r="I60" s="57" t="s">
        <v>240</v>
      </c>
      <c r="J60" s="35">
        <f>SUM(J50:J58)</f>
        <v>420202271</v>
      </c>
      <c r="K60" s="33"/>
      <c r="L60" s="91"/>
      <c r="M60" s="57" t="s">
        <v>240</v>
      </c>
      <c r="N60" s="35">
        <f>SUM(N50:N58)</f>
        <v>547974400</v>
      </c>
      <c r="O60" s="33"/>
      <c r="P60" s="91"/>
      <c r="Q60" s="57" t="s">
        <v>240</v>
      </c>
      <c r="R60" s="35">
        <f>SUM(R50:R58)</f>
        <v>280000000</v>
      </c>
      <c r="S60" s="33"/>
      <c r="T60" s="91"/>
      <c r="U60" s="57" t="s">
        <v>240</v>
      </c>
      <c r="V60" s="35">
        <f>SUM(V50:V58)</f>
        <v>265000000</v>
      </c>
      <c r="W60" s="33"/>
      <c r="X60" s="62"/>
    </row>
    <row r="61" spans="1:24" ht="77.25" customHeight="1" x14ac:dyDescent="0.25">
      <c r="A61" s="160" t="s">
        <v>85</v>
      </c>
      <c r="B61" s="136" t="s">
        <v>165</v>
      </c>
      <c r="C61" s="9" t="s">
        <v>265</v>
      </c>
      <c r="D61" s="16" t="s">
        <v>86</v>
      </c>
      <c r="E61" s="16" t="s">
        <v>98</v>
      </c>
      <c r="F61" s="10" t="s">
        <v>17</v>
      </c>
      <c r="G61" s="137" t="s">
        <v>166</v>
      </c>
      <c r="H61" s="138" t="s">
        <v>167</v>
      </c>
      <c r="I61" s="51" t="s">
        <v>224</v>
      </c>
      <c r="J61" s="28">
        <v>0</v>
      </c>
      <c r="K61" s="23" t="s">
        <v>223</v>
      </c>
      <c r="L61" s="84"/>
      <c r="M61" s="51"/>
      <c r="N61" s="120"/>
      <c r="O61" s="23"/>
      <c r="P61" s="118"/>
      <c r="Q61" s="175" t="s">
        <v>252</v>
      </c>
      <c r="R61" s="176">
        <v>169000000</v>
      </c>
      <c r="S61" s="179"/>
      <c r="T61" s="191"/>
      <c r="U61" s="175" t="s">
        <v>252</v>
      </c>
      <c r="V61" s="176">
        <v>167000000</v>
      </c>
      <c r="W61" s="184"/>
      <c r="X61" s="216"/>
    </row>
    <row r="62" spans="1:24" ht="60" customHeight="1" x14ac:dyDescent="0.25">
      <c r="A62" s="160"/>
      <c r="B62" s="136"/>
      <c r="C62" s="10" t="s">
        <v>87</v>
      </c>
      <c r="D62" s="17" t="s">
        <v>88</v>
      </c>
      <c r="E62" s="16" t="s">
        <v>98</v>
      </c>
      <c r="F62" s="10" t="s">
        <v>17</v>
      </c>
      <c r="G62" s="137"/>
      <c r="H62" s="138"/>
      <c r="I62" s="51" t="s">
        <v>237</v>
      </c>
      <c r="J62" s="28">
        <v>5000000</v>
      </c>
      <c r="K62" s="23" t="s">
        <v>223</v>
      </c>
      <c r="L62" s="84"/>
      <c r="M62" s="51"/>
      <c r="N62" s="120"/>
      <c r="O62" s="23"/>
      <c r="P62" s="118"/>
      <c r="Q62" s="175"/>
      <c r="R62" s="176"/>
      <c r="S62" s="180"/>
      <c r="T62" s="191"/>
      <c r="U62" s="175"/>
      <c r="V62" s="176"/>
      <c r="W62" s="184"/>
      <c r="X62" s="217"/>
    </row>
    <row r="63" spans="1:24" ht="39" customHeight="1" x14ac:dyDescent="0.25">
      <c r="A63" s="160"/>
      <c r="B63" s="136" t="s">
        <v>119</v>
      </c>
      <c r="C63" s="9" t="s">
        <v>89</v>
      </c>
      <c r="D63" s="17" t="s">
        <v>90</v>
      </c>
      <c r="E63" s="17" t="s">
        <v>49</v>
      </c>
      <c r="F63" s="10" t="s">
        <v>17</v>
      </c>
      <c r="G63" s="137" t="s">
        <v>168</v>
      </c>
      <c r="H63" s="138" t="s">
        <v>130</v>
      </c>
      <c r="I63" s="51" t="s">
        <v>224</v>
      </c>
      <c r="J63" s="28">
        <v>0</v>
      </c>
      <c r="K63" s="23" t="s">
        <v>223</v>
      </c>
      <c r="L63" s="84"/>
      <c r="M63" s="51"/>
      <c r="N63" s="120"/>
      <c r="O63" s="23"/>
      <c r="P63" s="118"/>
      <c r="Q63" s="175"/>
      <c r="R63" s="176"/>
      <c r="S63" s="180"/>
      <c r="T63" s="191"/>
      <c r="U63" s="175"/>
      <c r="V63" s="176"/>
      <c r="W63" s="184"/>
      <c r="X63" s="217"/>
    </row>
    <row r="64" spans="1:24" ht="53.25" customHeight="1" x14ac:dyDescent="0.25">
      <c r="A64" s="160"/>
      <c r="B64" s="136"/>
      <c r="C64" s="9" t="s">
        <v>169</v>
      </c>
      <c r="D64" s="17" t="s">
        <v>82</v>
      </c>
      <c r="E64" s="17" t="s">
        <v>49</v>
      </c>
      <c r="F64" s="10" t="s">
        <v>17</v>
      </c>
      <c r="G64" s="137"/>
      <c r="H64" s="138"/>
      <c r="I64" s="51" t="s">
        <v>224</v>
      </c>
      <c r="J64" s="28">
        <v>0</v>
      </c>
      <c r="K64" s="23" t="s">
        <v>223</v>
      </c>
      <c r="L64" s="84"/>
      <c r="M64" s="51"/>
      <c r="N64" s="120"/>
      <c r="O64" s="23"/>
      <c r="P64" s="118"/>
      <c r="Q64" s="175"/>
      <c r="R64" s="176"/>
      <c r="S64" s="180"/>
      <c r="T64" s="191"/>
      <c r="U64" s="175"/>
      <c r="V64" s="176"/>
      <c r="W64" s="184"/>
      <c r="X64" s="217"/>
    </row>
    <row r="65" spans="1:24" ht="60" x14ac:dyDescent="0.25">
      <c r="A65" s="160"/>
      <c r="B65" s="136"/>
      <c r="C65" s="9" t="s">
        <v>91</v>
      </c>
      <c r="D65" s="16" t="s">
        <v>170</v>
      </c>
      <c r="E65" s="16" t="s">
        <v>10</v>
      </c>
      <c r="F65" s="9" t="s">
        <v>11</v>
      </c>
      <c r="G65" s="137"/>
      <c r="H65" s="138"/>
      <c r="I65" s="51" t="s">
        <v>224</v>
      </c>
      <c r="J65" s="28">
        <v>0</v>
      </c>
      <c r="K65" s="23" t="s">
        <v>223</v>
      </c>
      <c r="L65" s="84"/>
      <c r="M65" s="51"/>
      <c r="N65" s="120"/>
      <c r="O65" s="23"/>
      <c r="P65" s="118"/>
      <c r="Q65" s="175"/>
      <c r="R65" s="176"/>
      <c r="S65" s="180"/>
      <c r="T65" s="191"/>
      <c r="U65" s="175"/>
      <c r="V65" s="176"/>
      <c r="W65" s="184"/>
      <c r="X65" s="217"/>
    </row>
    <row r="66" spans="1:24" ht="90.75" customHeight="1" x14ac:dyDescent="0.25">
      <c r="A66" s="160"/>
      <c r="B66" s="136" t="s">
        <v>120</v>
      </c>
      <c r="C66" s="122" t="s">
        <v>171</v>
      </c>
      <c r="D66" s="16" t="s">
        <v>19</v>
      </c>
      <c r="E66" s="16" t="s">
        <v>57</v>
      </c>
      <c r="F66" s="9" t="s">
        <v>11</v>
      </c>
      <c r="G66" s="137" t="s">
        <v>172</v>
      </c>
      <c r="H66" s="138" t="s">
        <v>173</v>
      </c>
      <c r="I66" s="54" t="s">
        <v>221</v>
      </c>
      <c r="J66" s="28">
        <f>33404230+22500000</f>
        <v>55904230</v>
      </c>
      <c r="K66" s="32" t="s">
        <v>223</v>
      </c>
      <c r="L66" s="84"/>
      <c r="M66" s="127" t="s">
        <v>262</v>
      </c>
      <c r="N66" s="129">
        <v>20750000</v>
      </c>
      <c r="O66" s="23"/>
      <c r="P66" s="118"/>
      <c r="Q66" s="175"/>
      <c r="R66" s="176"/>
      <c r="S66" s="180"/>
      <c r="T66" s="191"/>
      <c r="U66" s="175"/>
      <c r="V66" s="176"/>
      <c r="W66" s="184"/>
      <c r="X66" s="217"/>
    </row>
    <row r="67" spans="1:24" ht="62.25" customHeight="1" x14ac:dyDescent="0.25">
      <c r="A67" s="160"/>
      <c r="B67" s="136"/>
      <c r="C67" s="9" t="s">
        <v>174</v>
      </c>
      <c r="D67" s="16" t="s">
        <v>170</v>
      </c>
      <c r="E67" s="16" t="s">
        <v>14</v>
      </c>
      <c r="F67" s="9" t="s">
        <v>11</v>
      </c>
      <c r="G67" s="137"/>
      <c r="H67" s="140"/>
      <c r="I67" s="52" t="s">
        <v>224</v>
      </c>
      <c r="J67" s="28">
        <v>0</v>
      </c>
      <c r="K67" s="23" t="s">
        <v>223</v>
      </c>
      <c r="L67" s="84"/>
      <c r="M67" s="51"/>
      <c r="N67" s="129"/>
      <c r="O67" s="23"/>
      <c r="P67" s="118"/>
      <c r="Q67" s="175"/>
      <c r="R67" s="176"/>
      <c r="S67" s="180"/>
      <c r="T67" s="191"/>
      <c r="U67" s="175"/>
      <c r="V67" s="176"/>
      <c r="W67" s="184"/>
      <c r="X67" s="217"/>
    </row>
    <row r="68" spans="1:24" ht="94.5" customHeight="1" x14ac:dyDescent="0.25">
      <c r="A68" s="160"/>
      <c r="B68" s="136"/>
      <c r="C68" s="122" t="s">
        <v>92</v>
      </c>
      <c r="D68" s="16" t="s">
        <v>93</v>
      </c>
      <c r="E68" s="16" t="s">
        <v>10</v>
      </c>
      <c r="F68" s="9" t="s">
        <v>11</v>
      </c>
      <c r="G68" s="137"/>
      <c r="H68" s="140"/>
      <c r="I68" s="54" t="s">
        <v>224</v>
      </c>
      <c r="J68" s="28">
        <v>0</v>
      </c>
      <c r="K68" s="23" t="s">
        <v>251</v>
      </c>
      <c r="L68" s="84"/>
      <c r="M68" s="51" t="s">
        <v>264</v>
      </c>
      <c r="N68" s="129">
        <v>20000000</v>
      </c>
      <c r="O68" s="23"/>
      <c r="P68" s="118"/>
      <c r="Q68" s="175"/>
      <c r="R68" s="176"/>
      <c r="S68" s="180"/>
      <c r="T68" s="191"/>
      <c r="U68" s="175"/>
      <c r="V68" s="176"/>
      <c r="W68" s="184"/>
      <c r="X68" s="217"/>
    </row>
    <row r="69" spans="1:24" ht="54.75" customHeight="1" x14ac:dyDescent="0.25">
      <c r="A69" s="160"/>
      <c r="B69" s="136"/>
      <c r="C69" s="9" t="s">
        <v>94</v>
      </c>
      <c r="D69" s="16" t="s">
        <v>95</v>
      </c>
      <c r="E69" s="16" t="s">
        <v>10</v>
      </c>
      <c r="F69" s="10" t="s">
        <v>17</v>
      </c>
      <c r="G69" s="137"/>
      <c r="H69" s="140"/>
      <c r="I69" s="52" t="s">
        <v>224</v>
      </c>
      <c r="J69" s="28">
        <v>0</v>
      </c>
      <c r="K69" s="23" t="s">
        <v>223</v>
      </c>
      <c r="L69" s="84"/>
      <c r="M69" s="51"/>
      <c r="N69" s="129"/>
      <c r="O69" s="23"/>
      <c r="P69" s="118"/>
      <c r="Q69" s="175"/>
      <c r="R69" s="176"/>
      <c r="S69" s="180"/>
      <c r="T69" s="191"/>
      <c r="U69" s="175"/>
      <c r="V69" s="176"/>
      <c r="W69" s="184"/>
      <c r="X69" s="217"/>
    </row>
    <row r="70" spans="1:24" ht="45" x14ac:dyDescent="0.25">
      <c r="A70" s="160"/>
      <c r="B70" s="136"/>
      <c r="C70" s="9" t="s">
        <v>175</v>
      </c>
      <c r="D70" s="16" t="s">
        <v>96</v>
      </c>
      <c r="E70" s="16" t="s">
        <v>98</v>
      </c>
      <c r="F70" s="10" t="s">
        <v>17</v>
      </c>
      <c r="G70" s="137"/>
      <c r="H70" s="140"/>
      <c r="I70" s="52" t="s">
        <v>224</v>
      </c>
      <c r="J70" s="28">
        <v>0</v>
      </c>
      <c r="K70" s="23" t="s">
        <v>223</v>
      </c>
      <c r="L70" s="84"/>
      <c r="M70" s="51"/>
      <c r="N70" s="129"/>
      <c r="O70" s="23"/>
      <c r="P70" s="118"/>
      <c r="Q70" s="175"/>
      <c r="R70" s="176"/>
      <c r="S70" s="180"/>
      <c r="T70" s="191"/>
      <c r="U70" s="175"/>
      <c r="V70" s="176"/>
      <c r="W70" s="184"/>
      <c r="X70" s="217"/>
    </row>
    <row r="71" spans="1:24" ht="92.25" customHeight="1" x14ac:dyDescent="0.25">
      <c r="A71" s="160"/>
      <c r="B71" s="136"/>
      <c r="C71" s="122" t="s">
        <v>176</v>
      </c>
      <c r="D71" s="16" t="s">
        <v>19</v>
      </c>
      <c r="E71" s="16" t="s">
        <v>57</v>
      </c>
      <c r="F71" s="9" t="s">
        <v>11</v>
      </c>
      <c r="G71" s="137"/>
      <c r="H71" s="140"/>
      <c r="I71" s="52" t="s">
        <v>224</v>
      </c>
      <c r="J71" s="28">
        <v>0</v>
      </c>
      <c r="K71" s="23" t="s">
        <v>223</v>
      </c>
      <c r="L71" s="84"/>
      <c r="M71" s="51" t="s">
        <v>225</v>
      </c>
      <c r="N71" s="129">
        <v>25000000</v>
      </c>
      <c r="O71" s="23"/>
      <c r="P71" s="118"/>
      <c r="Q71" s="175"/>
      <c r="R71" s="176"/>
      <c r="S71" s="181"/>
      <c r="T71" s="191"/>
      <c r="U71" s="175"/>
      <c r="V71" s="176"/>
      <c r="W71" s="184"/>
      <c r="X71" s="218"/>
    </row>
    <row r="72" spans="1:24" ht="81" customHeight="1" x14ac:dyDescent="0.25">
      <c r="A72" s="160"/>
      <c r="B72" s="136" t="s">
        <v>121</v>
      </c>
      <c r="C72" s="9" t="s">
        <v>177</v>
      </c>
      <c r="D72" s="16" t="s">
        <v>97</v>
      </c>
      <c r="E72" s="16" t="s">
        <v>98</v>
      </c>
      <c r="F72" s="9" t="s">
        <v>17</v>
      </c>
      <c r="G72" s="137" t="s">
        <v>172</v>
      </c>
      <c r="H72" s="161" t="s">
        <v>173</v>
      </c>
      <c r="I72" s="52" t="s">
        <v>224</v>
      </c>
      <c r="J72" s="28">
        <v>0</v>
      </c>
      <c r="K72" s="23" t="s">
        <v>223</v>
      </c>
      <c r="L72" s="84"/>
      <c r="M72" s="51"/>
      <c r="N72" s="120"/>
      <c r="O72" s="23"/>
      <c r="P72" s="118"/>
      <c r="Q72" s="175" t="s">
        <v>225</v>
      </c>
      <c r="R72" s="176">
        <v>711000000</v>
      </c>
      <c r="S72" s="179"/>
      <c r="T72" s="191"/>
      <c r="U72" s="175" t="s">
        <v>225</v>
      </c>
      <c r="V72" s="176">
        <v>557000000</v>
      </c>
      <c r="W72" s="184"/>
      <c r="X72" s="216"/>
    </row>
    <row r="73" spans="1:24" ht="88.5" customHeight="1" x14ac:dyDescent="0.25">
      <c r="A73" s="160"/>
      <c r="B73" s="136"/>
      <c r="C73" s="9" t="s">
        <v>202</v>
      </c>
      <c r="D73" s="16" t="s">
        <v>194</v>
      </c>
      <c r="E73" s="16" t="s">
        <v>98</v>
      </c>
      <c r="F73" s="9" t="s">
        <v>17</v>
      </c>
      <c r="G73" s="137"/>
      <c r="H73" s="161"/>
      <c r="I73" s="52" t="s">
        <v>224</v>
      </c>
      <c r="J73" s="28">
        <v>0</v>
      </c>
      <c r="K73" s="23" t="s">
        <v>223</v>
      </c>
      <c r="L73" s="84"/>
      <c r="M73" s="51"/>
      <c r="N73" s="120"/>
      <c r="O73" s="23"/>
      <c r="P73" s="118"/>
      <c r="Q73" s="175"/>
      <c r="R73" s="176"/>
      <c r="S73" s="180"/>
      <c r="T73" s="191"/>
      <c r="U73" s="175"/>
      <c r="V73" s="176"/>
      <c r="W73" s="184"/>
      <c r="X73" s="217"/>
    </row>
    <row r="74" spans="1:24" ht="61.5" customHeight="1" x14ac:dyDescent="0.25">
      <c r="A74" s="160"/>
      <c r="B74" s="136"/>
      <c r="C74" s="9" t="s">
        <v>195</v>
      </c>
      <c r="D74" s="16" t="s">
        <v>99</v>
      </c>
      <c r="E74" s="16" t="s">
        <v>98</v>
      </c>
      <c r="F74" s="9" t="s">
        <v>17</v>
      </c>
      <c r="G74" s="137"/>
      <c r="H74" s="162"/>
      <c r="I74" s="52" t="s">
        <v>224</v>
      </c>
      <c r="J74" s="28">
        <v>0</v>
      </c>
      <c r="K74" s="23" t="s">
        <v>223</v>
      </c>
      <c r="L74" s="84"/>
      <c r="M74" s="51"/>
      <c r="N74" s="120"/>
      <c r="O74" s="23"/>
      <c r="P74" s="118"/>
      <c r="Q74" s="175"/>
      <c r="R74" s="176"/>
      <c r="S74" s="180"/>
      <c r="T74" s="191"/>
      <c r="U74" s="175"/>
      <c r="V74" s="176"/>
      <c r="W74" s="184"/>
      <c r="X74" s="217"/>
    </row>
    <row r="75" spans="1:24" ht="87" customHeight="1" x14ac:dyDescent="0.25">
      <c r="A75" s="160"/>
      <c r="B75" s="136"/>
      <c r="C75" s="9" t="s">
        <v>100</v>
      </c>
      <c r="D75" s="16" t="s">
        <v>101</v>
      </c>
      <c r="E75" s="16" t="s">
        <v>98</v>
      </c>
      <c r="F75" s="9" t="s">
        <v>11</v>
      </c>
      <c r="G75" s="137"/>
      <c r="H75" s="162"/>
      <c r="I75" s="54" t="s">
        <v>221</v>
      </c>
      <c r="J75" s="28">
        <v>0</v>
      </c>
      <c r="K75" s="25" t="s">
        <v>223</v>
      </c>
      <c r="L75" s="99"/>
      <c r="M75" s="51"/>
      <c r="N75" s="120"/>
      <c r="O75" s="23"/>
      <c r="P75" s="118"/>
      <c r="Q75" s="175"/>
      <c r="R75" s="176"/>
      <c r="S75" s="181"/>
      <c r="T75" s="191"/>
      <c r="U75" s="175"/>
      <c r="V75" s="176"/>
      <c r="W75" s="184"/>
      <c r="X75" s="218"/>
    </row>
    <row r="76" spans="1:24" ht="34.5" customHeight="1" x14ac:dyDescent="0.25">
      <c r="A76" s="158"/>
      <c r="B76" s="159"/>
      <c r="C76" s="159"/>
      <c r="D76" s="159"/>
      <c r="E76" s="159"/>
      <c r="F76" s="159"/>
      <c r="G76" s="159"/>
      <c r="H76" s="159"/>
      <c r="I76" s="63" t="s">
        <v>241</v>
      </c>
      <c r="J76" s="42">
        <f>+J66+J62+J75</f>
        <v>60904230</v>
      </c>
      <c r="K76" s="44"/>
      <c r="L76" s="95"/>
      <c r="M76" s="63" t="s">
        <v>241</v>
      </c>
      <c r="N76" s="42">
        <f>N66</f>
        <v>20750000</v>
      </c>
      <c r="O76" s="44"/>
      <c r="P76" s="95"/>
      <c r="Q76" s="63" t="s">
        <v>241</v>
      </c>
      <c r="R76" s="42">
        <v>0</v>
      </c>
      <c r="S76" s="44"/>
      <c r="T76" s="95"/>
      <c r="U76" s="63" t="s">
        <v>241</v>
      </c>
      <c r="V76" s="42">
        <v>0</v>
      </c>
      <c r="W76" s="44"/>
      <c r="X76" s="67"/>
    </row>
    <row r="77" spans="1:24" ht="32.25" customHeight="1" x14ac:dyDescent="0.25">
      <c r="A77" s="145"/>
      <c r="B77" s="146"/>
      <c r="C77" s="146"/>
      <c r="D77" s="146"/>
      <c r="E77" s="146"/>
      <c r="F77" s="146"/>
      <c r="G77" s="146"/>
      <c r="H77" s="146"/>
      <c r="I77" s="57" t="s">
        <v>240</v>
      </c>
      <c r="J77" s="35">
        <f>+J75+J74+J73+J72+J71+J70+J69+J68+J67+J66+J65+J64+J63+J62+J61</f>
        <v>60904230</v>
      </c>
      <c r="K77" s="33"/>
      <c r="L77" s="96"/>
      <c r="M77" s="57" t="s">
        <v>240</v>
      </c>
      <c r="N77" s="35">
        <f>SUM(N61:N75)</f>
        <v>65750000</v>
      </c>
      <c r="O77" s="33"/>
      <c r="P77" s="96"/>
      <c r="Q77" s="57" t="s">
        <v>240</v>
      </c>
      <c r="R77" s="35">
        <f>+R72+R61</f>
        <v>880000000</v>
      </c>
      <c r="S77" s="33"/>
      <c r="T77" s="96"/>
      <c r="U77" s="57" t="s">
        <v>240</v>
      </c>
      <c r="V77" s="35">
        <f>+V72+V61</f>
        <v>724000000</v>
      </c>
      <c r="W77" s="33"/>
      <c r="X77" s="68"/>
    </row>
    <row r="78" spans="1:24" ht="60" customHeight="1" x14ac:dyDescent="0.25">
      <c r="A78" s="160" t="s">
        <v>102</v>
      </c>
      <c r="B78" s="136" t="s">
        <v>122</v>
      </c>
      <c r="C78" s="122" t="s">
        <v>103</v>
      </c>
      <c r="D78" s="16" t="s">
        <v>104</v>
      </c>
      <c r="E78" s="16" t="s">
        <v>105</v>
      </c>
      <c r="F78" s="9" t="s">
        <v>106</v>
      </c>
      <c r="G78" s="137" t="s">
        <v>178</v>
      </c>
      <c r="H78" s="138" t="s">
        <v>179</v>
      </c>
      <c r="I78" s="52" t="s">
        <v>224</v>
      </c>
      <c r="J78" s="28">
        <v>0</v>
      </c>
      <c r="K78" s="24"/>
      <c r="L78" s="81"/>
      <c r="M78" s="127" t="s">
        <v>264</v>
      </c>
      <c r="N78" s="129">
        <v>12000000</v>
      </c>
      <c r="O78" s="121"/>
      <c r="P78" s="115"/>
      <c r="Q78" s="177" t="s">
        <v>252</v>
      </c>
      <c r="R78" s="178">
        <v>30000000</v>
      </c>
      <c r="S78" s="206"/>
      <c r="T78" s="208"/>
      <c r="U78" s="177" t="s">
        <v>252</v>
      </c>
      <c r="V78" s="178">
        <v>32000000</v>
      </c>
      <c r="W78" s="200"/>
      <c r="X78" s="216"/>
    </row>
    <row r="79" spans="1:24" ht="67.5" customHeight="1" x14ac:dyDescent="0.25">
      <c r="A79" s="160"/>
      <c r="B79" s="136"/>
      <c r="C79" s="122" t="s">
        <v>180</v>
      </c>
      <c r="D79" s="16" t="s">
        <v>181</v>
      </c>
      <c r="E79" s="16" t="s">
        <v>72</v>
      </c>
      <c r="F79" s="9" t="s">
        <v>106</v>
      </c>
      <c r="G79" s="137"/>
      <c r="H79" s="138"/>
      <c r="I79" s="52" t="s">
        <v>224</v>
      </c>
      <c r="J79" s="28">
        <v>0</v>
      </c>
      <c r="K79" s="24"/>
      <c r="L79" s="81"/>
      <c r="M79" s="127" t="s">
        <v>264</v>
      </c>
      <c r="N79" s="129">
        <v>5000000</v>
      </c>
      <c r="O79" s="121"/>
      <c r="P79" s="115"/>
      <c r="Q79" s="177"/>
      <c r="R79" s="178"/>
      <c r="S79" s="207"/>
      <c r="T79" s="209"/>
      <c r="U79" s="177"/>
      <c r="V79" s="178"/>
      <c r="W79" s="200"/>
      <c r="X79" s="217"/>
    </row>
    <row r="80" spans="1:24" ht="45.75" customHeight="1" x14ac:dyDescent="0.25">
      <c r="A80" s="160"/>
      <c r="B80" s="136"/>
      <c r="C80" s="122" t="s">
        <v>107</v>
      </c>
      <c r="D80" s="16" t="s">
        <v>182</v>
      </c>
      <c r="E80" s="16" t="s">
        <v>108</v>
      </c>
      <c r="F80" s="9" t="s">
        <v>109</v>
      </c>
      <c r="G80" s="137"/>
      <c r="H80" s="138"/>
      <c r="I80" s="69" t="s">
        <v>224</v>
      </c>
      <c r="J80" s="28">
        <v>0</v>
      </c>
      <c r="K80" s="24"/>
      <c r="L80" s="81"/>
      <c r="M80" s="127" t="s">
        <v>264</v>
      </c>
      <c r="N80" s="129">
        <v>10000000</v>
      </c>
      <c r="O80" s="121"/>
      <c r="P80" s="115"/>
      <c r="Q80" s="177"/>
      <c r="R80" s="178"/>
      <c r="S80" s="207"/>
      <c r="T80" s="209"/>
      <c r="U80" s="177"/>
      <c r="V80" s="178"/>
      <c r="W80" s="200"/>
      <c r="X80" s="217"/>
    </row>
    <row r="81" spans="1:25" ht="96.75" customHeight="1" x14ac:dyDescent="0.25">
      <c r="A81" s="160"/>
      <c r="B81" s="136"/>
      <c r="C81" s="122" t="s">
        <v>110</v>
      </c>
      <c r="D81" s="16" t="s">
        <v>111</v>
      </c>
      <c r="E81" s="18" t="s">
        <v>112</v>
      </c>
      <c r="F81" s="9" t="s">
        <v>106</v>
      </c>
      <c r="G81" s="137"/>
      <c r="H81" s="138"/>
      <c r="I81" s="52" t="s">
        <v>224</v>
      </c>
      <c r="J81" s="28">
        <v>0</v>
      </c>
      <c r="K81" s="24"/>
      <c r="L81" s="81"/>
      <c r="M81" s="127" t="s">
        <v>264</v>
      </c>
      <c r="N81" s="129">
        <v>5000000</v>
      </c>
      <c r="O81" s="121"/>
      <c r="P81" s="115"/>
      <c r="Q81" s="177"/>
      <c r="R81" s="178"/>
      <c r="S81" s="207"/>
      <c r="T81" s="209"/>
      <c r="U81" s="177"/>
      <c r="V81" s="178"/>
      <c r="W81" s="200"/>
      <c r="X81" s="217"/>
    </row>
    <row r="82" spans="1:25" ht="72.75" customHeight="1" x14ac:dyDescent="0.25">
      <c r="A82" s="160"/>
      <c r="B82" s="136"/>
      <c r="C82" s="9" t="s">
        <v>183</v>
      </c>
      <c r="D82" s="16" t="s">
        <v>184</v>
      </c>
      <c r="E82" s="16" t="s">
        <v>113</v>
      </c>
      <c r="F82" s="10" t="s">
        <v>17</v>
      </c>
      <c r="G82" s="137"/>
      <c r="H82" s="138"/>
      <c r="I82" s="52" t="s">
        <v>224</v>
      </c>
      <c r="J82" s="28">
        <v>0</v>
      </c>
      <c r="K82" s="23"/>
      <c r="L82" s="99" t="s">
        <v>223</v>
      </c>
      <c r="M82" s="54"/>
      <c r="N82" s="120"/>
      <c r="O82" s="121"/>
      <c r="P82" s="115"/>
      <c r="Q82" s="177"/>
      <c r="R82" s="178"/>
      <c r="S82" s="201"/>
      <c r="T82" s="210"/>
      <c r="U82" s="177"/>
      <c r="V82" s="178"/>
      <c r="W82" s="200"/>
      <c r="X82" s="218"/>
    </row>
    <row r="83" spans="1:25" ht="76.5" customHeight="1" x14ac:dyDescent="0.25">
      <c r="A83" s="160"/>
      <c r="B83" s="136"/>
      <c r="C83" s="122" t="s">
        <v>114</v>
      </c>
      <c r="D83" s="16" t="s">
        <v>115</v>
      </c>
      <c r="E83" s="16" t="s">
        <v>116</v>
      </c>
      <c r="F83" s="9" t="s">
        <v>106</v>
      </c>
      <c r="G83" s="137"/>
      <c r="H83" s="138"/>
      <c r="I83" s="52" t="s">
        <v>230</v>
      </c>
      <c r="J83" s="28">
        <v>100000000</v>
      </c>
      <c r="K83" s="23"/>
      <c r="L83" s="86" t="s">
        <v>235</v>
      </c>
      <c r="M83" s="127" t="s">
        <v>253</v>
      </c>
      <c r="N83" s="129">
        <v>1000000</v>
      </c>
      <c r="O83" s="121"/>
      <c r="P83" s="115"/>
      <c r="Q83" s="177" t="s">
        <v>225</v>
      </c>
      <c r="R83" s="178">
        <v>205000000</v>
      </c>
      <c r="S83" s="206"/>
      <c r="T83" s="208"/>
      <c r="U83" s="177" t="s">
        <v>225</v>
      </c>
      <c r="V83" s="178">
        <v>207000000</v>
      </c>
      <c r="W83" s="200"/>
      <c r="X83" s="216"/>
    </row>
    <row r="84" spans="1:25" ht="60" customHeight="1" x14ac:dyDescent="0.25">
      <c r="A84" s="160"/>
      <c r="B84" s="136"/>
      <c r="C84" s="122" t="s">
        <v>117</v>
      </c>
      <c r="D84" s="16" t="s">
        <v>19</v>
      </c>
      <c r="E84" s="16" t="s">
        <v>193</v>
      </c>
      <c r="F84" s="9" t="s">
        <v>106</v>
      </c>
      <c r="G84" s="137"/>
      <c r="H84" s="138"/>
      <c r="I84" s="52" t="s">
        <v>224</v>
      </c>
      <c r="J84" s="28">
        <v>0</v>
      </c>
      <c r="K84" s="24"/>
      <c r="L84" s="81"/>
      <c r="M84" s="127" t="s">
        <v>253</v>
      </c>
      <c r="N84" s="129">
        <v>10000000</v>
      </c>
      <c r="O84" s="121"/>
      <c r="P84" s="115"/>
      <c r="Q84" s="177"/>
      <c r="R84" s="178"/>
      <c r="S84" s="207"/>
      <c r="T84" s="209"/>
      <c r="U84" s="177"/>
      <c r="V84" s="178"/>
      <c r="W84" s="200"/>
      <c r="X84" s="217"/>
    </row>
    <row r="85" spans="1:25" ht="98.25" customHeight="1" x14ac:dyDescent="0.25">
      <c r="A85" s="160"/>
      <c r="B85" s="136" t="s">
        <v>123</v>
      </c>
      <c r="C85" s="9" t="s">
        <v>212</v>
      </c>
      <c r="D85" s="16" t="s">
        <v>218</v>
      </c>
      <c r="E85" s="16" t="s">
        <v>49</v>
      </c>
      <c r="F85" s="10" t="s">
        <v>17</v>
      </c>
      <c r="G85" s="137" t="s">
        <v>178</v>
      </c>
      <c r="H85" s="138" t="s">
        <v>179</v>
      </c>
      <c r="I85" s="52" t="s">
        <v>224</v>
      </c>
      <c r="J85" s="28">
        <v>0</v>
      </c>
      <c r="K85" s="23"/>
      <c r="L85" s="99"/>
      <c r="M85" s="54"/>
      <c r="N85" s="120"/>
      <c r="O85" s="121"/>
      <c r="P85" s="115"/>
      <c r="Q85" s="177"/>
      <c r="R85" s="178"/>
      <c r="S85" s="207"/>
      <c r="T85" s="209"/>
      <c r="U85" s="177"/>
      <c r="V85" s="178"/>
      <c r="W85" s="200"/>
      <c r="X85" s="217"/>
    </row>
    <row r="86" spans="1:25" ht="40.5" customHeight="1" x14ac:dyDescent="0.25">
      <c r="A86" s="160"/>
      <c r="B86" s="136"/>
      <c r="C86" s="9" t="s">
        <v>185</v>
      </c>
      <c r="D86" s="16" t="s">
        <v>84</v>
      </c>
      <c r="E86" s="16" t="s">
        <v>98</v>
      </c>
      <c r="F86" s="10" t="s">
        <v>17</v>
      </c>
      <c r="G86" s="137"/>
      <c r="H86" s="138"/>
      <c r="I86" s="52" t="s">
        <v>224</v>
      </c>
      <c r="J86" s="28">
        <v>0</v>
      </c>
      <c r="K86" s="23"/>
      <c r="L86" s="99"/>
      <c r="M86" s="54"/>
      <c r="N86" s="120"/>
      <c r="O86" s="121"/>
      <c r="P86" s="115"/>
      <c r="Q86" s="177"/>
      <c r="R86" s="178"/>
      <c r="S86" s="207"/>
      <c r="T86" s="209"/>
      <c r="U86" s="177"/>
      <c r="V86" s="178"/>
      <c r="W86" s="200"/>
      <c r="X86" s="217"/>
    </row>
    <row r="87" spans="1:25" ht="75.75" customHeight="1" x14ac:dyDescent="0.25">
      <c r="A87" s="160"/>
      <c r="B87" s="136"/>
      <c r="C87" s="9" t="s">
        <v>211</v>
      </c>
      <c r="D87" s="16" t="s">
        <v>213</v>
      </c>
      <c r="E87" s="16" t="s">
        <v>49</v>
      </c>
      <c r="F87" s="10" t="s">
        <v>17</v>
      </c>
      <c r="G87" s="137"/>
      <c r="H87" s="138"/>
      <c r="I87" s="52" t="s">
        <v>224</v>
      </c>
      <c r="J87" s="28">
        <v>0</v>
      </c>
      <c r="K87" s="23"/>
      <c r="L87" s="99"/>
      <c r="M87" s="54"/>
      <c r="N87" s="120"/>
      <c r="O87" s="121"/>
      <c r="P87" s="115"/>
      <c r="Q87" s="177"/>
      <c r="R87" s="178"/>
      <c r="S87" s="207"/>
      <c r="T87" s="209"/>
      <c r="U87" s="177"/>
      <c r="V87" s="178"/>
      <c r="W87" s="200"/>
      <c r="X87" s="217"/>
    </row>
    <row r="88" spans="1:25" ht="60.75" customHeight="1" x14ac:dyDescent="0.25">
      <c r="A88" s="160"/>
      <c r="B88" s="136"/>
      <c r="C88" s="9" t="s">
        <v>186</v>
      </c>
      <c r="D88" s="16" t="s">
        <v>95</v>
      </c>
      <c r="E88" s="16" t="s">
        <v>112</v>
      </c>
      <c r="F88" s="10" t="s">
        <v>17</v>
      </c>
      <c r="G88" s="137"/>
      <c r="H88" s="138"/>
      <c r="I88" s="52" t="s">
        <v>224</v>
      </c>
      <c r="J88" s="28">
        <v>0</v>
      </c>
      <c r="K88" s="23"/>
      <c r="L88" s="99" t="s">
        <v>223</v>
      </c>
      <c r="M88" s="54"/>
      <c r="N88" s="120"/>
      <c r="O88" s="121"/>
      <c r="P88" s="115"/>
      <c r="Q88" s="177"/>
      <c r="R88" s="178"/>
      <c r="S88" s="201"/>
      <c r="T88" s="210"/>
      <c r="U88" s="177"/>
      <c r="V88" s="178"/>
      <c r="W88" s="200"/>
      <c r="X88" s="218"/>
    </row>
    <row r="89" spans="1:25" ht="24.95" customHeight="1" x14ac:dyDescent="0.25">
      <c r="A89" s="219"/>
      <c r="B89" s="220"/>
      <c r="C89" s="220"/>
      <c r="D89" s="220"/>
      <c r="E89" s="220"/>
      <c r="F89" s="220"/>
      <c r="G89" s="220"/>
      <c r="H89" s="221"/>
      <c r="I89" s="63" t="s">
        <v>241</v>
      </c>
      <c r="J89" s="47">
        <v>0</v>
      </c>
      <c r="K89" s="46"/>
      <c r="L89" s="92"/>
      <c r="M89" s="63" t="s">
        <v>241</v>
      </c>
      <c r="N89" s="47">
        <v>0</v>
      </c>
      <c r="O89" s="46"/>
      <c r="P89" s="92"/>
      <c r="Q89" s="63" t="s">
        <v>241</v>
      </c>
      <c r="R89" s="47">
        <v>0</v>
      </c>
      <c r="S89" s="46"/>
      <c r="T89" s="92"/>
      <c r="U89" s="63" t="s">
        <v>241</v>
      </c>
      <c r="V89" s="42">
        <v>0</v>
      </c>
      <c r="W89" s="46"/>
      <c r="X89" s="64"/>
    </row>
    <row r="90" spans="1:25" ht="24.95" customHeight="1" x14ac:dyDescent="0.25">
      <c r="A90" s="222"/>
      <c r="B90" s="223"/>
      <c r="C90" s="223"/>
      <c r="D90" s="223"/>
      <c r="E90" s="223"/>
      <c r="F90" s="223"/>
      <c r="G90" s="223"/>
      <c r="H90" s="224"/>
      <c r="I90" s="57" t="s">
        <v>240</v>
      </c>
      <c r="J90" s="48">
        <v>10000000</v>
      </c>
      <c r="K90" s="45"/>
      <c r="L90" s="93"/>
      <c r="M90" s="57" t="s">
        <v>240</v>
      </c>
      <c r="N90" s="48">
        <f>+N77+N60+N49+N46+N36+N16</f>
        <v>1097724400</v>
      </c>
      <c r="O90" s="45"/>
      <c r="P90" s="93"/>
      <c r="Q90" s="57" t="s">
        <v>240</v>
      </c>
      <c r="R90" s="48">
        <f>+R78+R83</f>
        <v>235000000</v>
      </c>
      <c r="S90" s="45"/>
      <c r="T90" s="93"/>
      <c r="U90" s="57" t="s">
        <v>240</v>
      </c>
      <c r="V90" s="48">
        <f>SUM(V78:V88)</f>
        <v>239000000</v>
      </c>
      <c r="W90" s="45"/>
      <c r="X90" s="58"/>
    </row>
    <row r="91" spans="1:25" ht="24.95" customHeight="1" x14ac:dyDescent="0.25">
      <c r="A91" s="222"/>
      <c r="B91" s="223"/>
      <c r="C91" s="223"/>
      <c r="D91" s="223"/>
      <c r="E91" s="223"/>
      <c r="F91" s="223"/>
      <c r="G91" s="223"/>
      <c r="H91" s="224"/>
      <c r="I91" s="63" t="s">
        <v>246</v>
      </c>
      <c r="J91" s="47">
        <f>+J89+J76+J59+J48+J45+J35+J15</f>
        <v>117904230</v>
      </c>
      <c r="K91" s="46"/>
      <c r="L91" s="92"/>
      <c r="M91" s="63" t="s">
        <v>246</v>
      </c>
      <c r="N91" s="47">
        <f>+N76+N59+N48+N45+N35+N15+N89</f>
        <v>80750000</v>
      </c>
      <c r="O91" s="46"/>
      <c r="P91" s="92"/>
      <c r="Q91" s="63" t="s">
        <v>246</v>
      </c>
      <c r="R91" s="47">
        <f>+R76+R59+R48+R45+R35+R15+R89</f>
        <v>214000000</v>
      </c>
      <c r="S91" s="46"/>
      <c r="T91" s="92"/>
      <c r="U91" s="63" t="s">
        <v>246</v>
      </c>
      <c r="V91" s="47">
        <f>+V76+V59+V48+V45+V35+V15+V89</f>
        <v>190000000</v>
      </c>
      <c r="W91" s="46"/>
      <c r="X91" s="64"/>
      <c r="Y91" s="100"/>
    </row>
    <row r="92" spans="1:25" ht="24.95" customHeight="1" thickBot="1" x14ac:dyDescent="0.3">
      <c r="A92" s="225"/>
      <c r="B92" s="226"/>
      <c r="C92" s="226"/>
      <c r="D92" s="226"/>
      <c r="E92" s="226"/>
      <c r="F92" s="226"/>
      <c r="G92" s="226"/>
      <c r="H92" s="227"/>
      <c r="I92" s="70" t="s">
        <v>247</v>
      </c>
      <c r="J92" s="71">
        <f>+J90+J77+J60+J49+J46+J36+J16</f>
        <v>786589155.77999997</v>
      </c>
      <c r="K92" s="72"/>
      <c r="L92" s="89"/>
      <c r="M92" s="70" t="s">
        <v>247</v>
      </c>
      <c r="N92" s="71">
        <f>+N90+N91</f>
        <v>1178474400</v>
      </c>
      <c r="O92" s="72"/>
      <c r="P92" s="89"/>
      <c r="Q92" s="70" t="s">
        <v>247</v>
      </c>
      <c r="R92" s="71">
        <f>+R77+R60+R49+R46+R36+R16</f>
        <v>1953000000</v>
      </c>
      <c r="S92" s="71"/>
      <c r="T92" s="71"/>
      <c r="U92" s="71" t="s">
        <v>247</v>
      </c>
      <c r="V92" s="71">
        <f t="shared" ref="V92" si="0">+V77+V60+V49+V46+V36+V16</f>
        <v>1842000000</v>
      </c>
      <c r="W92" s="72"/>
      <c r="X92" s="73"/>
      <c r="Y92" s="100"/>
    </row>
    <row r="93" spans="1:25" ht="15.75" customHeight="1" x14ac:dyDescent="0.25">
      <c r="A93" s="2" t="s">
        <v>255</v>
      </c>
    </row>
    <row r="94" spans="1:25" ht="17.25" customHeight="1" x14ac:dyDescent="0.25">
      <c r="A94" s="2" t="s">
        <v>256</v>
      </c>
    </row>
    <row r="101" spans="2:6" ht="24.95" customHeight="1" x14ac:dyDescent="0.25">
      <c r="B101"/>
      <c r="C101"/>
      <c r="D101"/>
      <c r="E101" s="6"/>
      <c r="F101"/>
    </row>
    <row r="102" spans="2:6" ht="24.95" customHeight="1" x14ac:dyDescent="0.25">
      <c r="B102" s="139" t="s">
        <v>266</v>
      </c>
      <c r="C102" s="139"/>
      <c r="D102" s="139"/>
      <c r="E102" s="139"/>
      <c r="F102" s="139"/>
    </row>
    <row r="103" spans="2:6" ht="24.95" customHeight="1" x14ac:dyDescent="0.25">
      <c r="B103" s="101"/>
      <c r="C103" s="101"/>
      <c r="D103" s="101"/>
      <c r="E103" s="102"/>
      <c r="F103" s="103"/>
    </row>
    <row r="104" spans="2:6" ht="24.95" customHeight="1" x14ac:dyDescent="0.25">
      <c r="B104" s="101"/>
      <c r="C104" s="101"/>
      <c r="D104" s="101"/>
      <c r="E104" s="102"/>
      <c r="F104" s="103"/>
    </row>
    <row r="105" spans="2:6" ht="24.95" customHeight="1" x14ac:dyDescent="0.25">
      <c r="B105" s="101"/>
      <c r="C105" s="101"/>
      <c r="D105" s="101"/>
      <c r="E105" s="102"/>
      <c r="F105" s="103"/>
    </row>
    <row r="106" spans="2:6" ht="24.95" customHeight="1" x14ac:dyDescent="0.25">
      <c r="B106" s="133" t="s">
        <v>267</v>
      </c>
      <c r="C106" s="133"/>
      <c r="D106" s="133"/>
      <c r="E106" s="102"/>
      <c r="F106" s="103"/>
    </row>
    <row r="107" spans="2:6" ht="24.95" customHeight="1" x14ac:dyDescent="0.25">
      <c r="B107" s="132"/>
      <c r="C107" s="132"/>
      <c r="D107" s="132"/>
      <c r="E107" s="102"/>
      <c r="F107" s="103"/>
    </row>
    <row r="108" spans="2:6" ht="24.95" customHeight="1" x14ac:dyDescent="0.25">
      <c r="B108" s="102"/>
      <c r="C108" s="103"/>
      <c r="D108" s="101"/>
      <c r="E108" s="102"/>
      <c r="F108" s="103"/>
    </row>
    <row r="109" spans="2:6" ht="24.95" customHeight="1" x14ac:dyDescent="0.25">
      <c r="B109" s="134" t="s">
        <v>268</v>
      </c>
      <c r="C109" s="134"/>
      <c r="D109" s="134"/>
      <c r="E109" s="134"/>
      <c r="F109" s="103"/>
    </row>
    <row r="110" spans="2:6" ht="24.95" customHeight="1" x14ac:dyDescent="0.25">
      <c r="B110" s="135" t="s">
        <v>269</v>
      </c>
      <c r="C110" s="135"/>
      <c r="D110" s="135"/>
      <c r="E110" s="135"/>
      <c r="F110" s="103"/>
    </row>
  </sheetData>
  <mergeCells count="176">
    <mergeCell ref="Q17:Q20"/>
    <mergeCell ref="A89:H92"/>
    <mergeCell ref="X83:X88"/>
    <mergeCell ref="X78:X82"/>
    <mergeCell ref="X61:X71"/>
    <mergeCell ref="X72:X75"/>
    <mergeCell ref="X17:X25"/>
    <mergeCell ref="X26:X34"/>
    <mergeCell ref="W83:W88"/>
    <mergeCell ref="U78:U82"/>
    <mergeCell ref="V78:V82"/>
    <mergeCell ref="W78:W82"/>
    <mergeCell ref="T55:T58"/>
    <mergeCell ref="Q61:Q71"/>
    <mergeCell ref="R61:R71"/>
    <mergeCell ref="Q83:Q88"/>
    <mergeCell ref="Q78:Q82"/>
    <mergeCell ref="R78:R82"/>
    <mergeCell ref="R83:R88"/>
    <mergeCell ref="W17:W25"/>
    <mergeCell ref="R17:R20"/>
    <mergeCell ref="U50:U54"/>
    <mergeCell ref="V50:V54"/>
    <mergeCell ref="U26:U34"/>
    <mergeCell ref="X10:X14"/>
    <mergeCell ref="W26:W34"/>
    <mergeCell ref="T4:T5"/>
    <mergeCell ref="T6:T9"/>
    <mergeCell ref="S83:S88"/>
    <mergeCell ref="S78:S82"/>
    <mergeCell ref="T78:T82"/>
    <mergeCell ref="T83:T88"/>
    <mergeCell ref="S72:S75"/>
    <mergeCell ref="S61:S71"/>
    <mergeCell ref="S26:S34"/>
    <mergeCell ref="T17:T20"/>
    <mergeCell ref="T21:T25"/>
    <mergeCell ref="T26:T34"/>
    <mergeCell ref="T10:T14"/>
    <mergeCell ref="T50:T54"/>
    <mergeCell ref="S17:S20"/>
    <mergeCell ref="S6:S9"/>
    <mergeCell ref="S4:S5"/>
    <mergeCell ref="U10:U14"/>
    <mergeCell ref="V10:V14"/>
    <mergeCell ref="U83:U88"/>
    <mergeCell ref="V83:V88"/>
    <mergeCell ref="X37:X44"/>
    <mergeCell ref="A1:X1"/>
    <mergeCell ref="Q10:Q14"/>
    <mergeCell ref="U2:X2"/>
    <mergeCell ref="Q2:T2"/>
    <mergeCell ref="C2:C3"/>
    <mergeCell ref="B2:B3"/>
    <mergeCell ref="A2:A3"/>
    <mergeCell ref="M2:P2"/>
    <mergeCell ref="H2:H3"/>
    <mergeCell ref="G2:G3"/>
    <mergeCell ref="F2:F3"/>
    <mergeCell ref="E2:E3"/>
    <mergeCell ref="W10:W14"/>
    <mergeCell ref="U6:U9"/>
    <mergeCell ref="V6:V9"/>
    <mergeCell ref="W6:W9"/>
    <mergeCell ref="R10:R14"/>
    <mergeCell ref="S10:S14"/>
    <mergeCell ref="Q4:Q5"/>
    <mergeCell ref="R4:R5"/>
    <mergeCell ref="Q6:Q9"/>
    <mergeCell ref="W4:W5"/>
    <mergeCell ref="X4:X5"/>
    <mergeCell ref="X6:X9"/>
    <mergeCell ref="R6:R9"/>
    <mergeCell ref="U4:U5"/>
    <mergeCell ref="V4:V5"/>
    <mergeCell ref="U61:U71"/>
    <mergeCell ref="V61:V71"/>
    <mergeCell ref="W61:W71"/>
    <mergeCell ref="U72:U75"/>
    <mergeCell ref="V72:V75"/>
    <mergeCell ref="W72:W75"/>
    <mergeCell ref="T61:T75"/>
    <mergeCell ref="T37:T44"/>
    <mergeCell ref="V26:V34"/>
    <mergeCell ref="U17:U25"/>
    <mergeCell ref="V17:V25"/>
    <mergeCell ref="X50:X58"/>
    <mergeCell ref="U37:U44"/>
    <mergeCell ref="V37:V44"/>
    <mergeCell ref="W37:W44"/>
    <mergeCell ref="W50:W54"/>
    <mergeCell ref="U55:U58"/>
    <mergeCell ref="V55:V58"/>
    <mergeCell ref="W55:W58"/>
    <mergeCell ref="Q50:Q54"/>
    <mergeCell ref="R50:R54"/>
    <mergeCell ref="S50:S54"/>
    <mergeCell ref="Q55:Q58"/>
    <mergeCell ref="R55:R58"/>
    <mergeCell ref="S55:S58"/>
    <mergeCell ref="Q72:Q75"/>
    <mergeCell ref="R72:R75"/>
    <mergeCell ref="Q37:Q44"/>
    <mergeCell ref="R37:R44"/>
    <mergeCell ref="S37:S44"/>
    <mergeCell ref="Q26:Q34"/>
    <mergeCell ref="R26:R34"/>
    <mergeCell ref="Q21:Q25"/>
    <mergeCell ref="R21:R25"/>
    <mergeCell ref="S21:S25"/>
    <mergeCell ref="D2:D3"/>
    <mergeCell ref="I2:L2"/>
    <mergeCell ref="G72:G75"/>
    <mergeCell ref="H78:H84"/>
    <mergeCell ref="H37:H44"/>
    <mergeCell ref="G37:G44"/>
    <mergeCell ref="A45:H45"/>
    <mergeCell ref="A4:A14"/>
    <mergeCell ref="B4:B10"/>
    <mergeCell ref="H4:H10"/>
    <mergeCell ref="B11:B14"/>
    <mergeCell ref="G11:G14"/>
    <mergeCell ref="H11:H14"/>
    <mergeCell ref="G4:G10"/>
    <mergeCell ref="A15:H15"/>
    <mergeCell ref="A16:H16"/>
    <mergeCell ref="G61:G62"/>
    <mergeCell ref="H61:H62"/>
    <mergeCell ref="B63:B65"/>
    <mergeCell ref="A78:A88"/>
    <mergeCell ref="B66:B71"/>
    <mergeCell ref="G66:G71"/>
    <mergeCell ref="H66:H71"/>
    <mergeCell ref="B72:B75"/>
    <mergeCell ref="A59:H59"/>
    <mergeCell ref="A60:H60"/>
    <mergeCell ref="A76:H76"/>
    <mergeCell ref="A50:A58"/>
    <mergeCell ref="A61:A75"/>
    <mergeCell ref="H72:H75"/>
    <mergeCell ref="B61:B62"/>
    <mergeCell ref="G63:G65"/>
    <mergeCell ref="H63:H65"/>
    <mergeCell ref="G21:G27"/>
    <mergeCell ref="H21:H27"/>
    <mergeCell ref="A35:H35"/>
    <mergeCell ref="A36:H36"/>
    <mergeCell ref="A17:A34"/>
    <mergeCell ref="B17:B20"/>
    <mergeCell ref="G17:G20"/>
    <mergeCell ref="H17:H20"/>
    <mergeCell ref="B21:B27"/>
    <mergeCell ref="B106:D106"/>
    <mergeCell ref="B109:E109"/>
    <mergeCell ref="B110:E110"/>
    <mergeCell ref="A37:A44"/>
    <mergeCell ref="B37:B44"/>
    <mergeCell ref="B28:B29"/>
    <mergeCell ref="G28:G29"/>
    <mergeCell ref="H28:H29"/>
    <mergeCell ref="B30:B34"/>
    <mergeCell ref="G30:G34"/>
    <mergeCell ref="H30:H34"/>
    <mergeCell ref="B102:F102"/>
    <mergeCell ref="A46:H46"/>
    <mergeCell ref="B50:B58"/>
    <mergeCell ref="G50:G58"/>
    <mergeCell ref="H50:H58"/>
    <mergeCell ref="A77:H77"/>
    <mergeCell ref="B85:B88"/>
    <mergeCell ref="G85:G88"/>
    <mergeCell ref="H85:H88"/>
    <mergeCell ref="G78:G84"/>
    <mergeCell ref="B78:B84"/>
    <mergeCell ref="A48:H48"/>
    <mergeCell ref="A49:H49"/>
  </mergeCells>
  <pageMargins left="0.7" right="0.7" top="0.75" bottom="0.75" header="0.3" footer="0.3"/>
  <pageSetup paperSize="9" scale="40" orientation="landscape" r:id="rId1"/>
  <rowBreaks count="3" manualBreakCount="3">
    <brk id="24" max="16383" man="1"/>
    <brk id="53" max="16383" man="1"/>
    <brk id="74" max="16383" man="1"/>
  </rowBreaks>
  <colBreaks count="1" manualBreakCount="1">
    <brk id="2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8" sqref="C8"/>
    </sheetView>
  </sheetViews>
  <sheetFormatPr baseColWidth="10" defaultRowHeight="15" x14ac:dyDescent="0.25"/>
  <cols>
    <col min="1" max="1" width="4.7109375" customWidth="1"/>
    <col min="2" max="2" width="16.28515625" customWidth="1"/>
    <col min="5" max="5" width="17.7109375" customWidth="1"/>
    <col min="6" max="6" width="13.5703125" customWidth="1"/>
  </cols>
  <sheetData>
    <row r="2" spans="2:3" ht="30" x14ac:dyDescent="0.25">
      <c r="B2" s="15" t="s">
        <v>199</v>
      </c>
      <c r="C2" s="15" t="s">
        <v>200</v>
      </c>
    </row>
    <row r="3" spans="2:3" x14ac:dyDescent="0.25">
      <c r="B3" s="6" t="s">
        <v>196</v>
      </c>
      <c r="C3" s="6">
        <v>11</v>
      </c>
    </row>
    <row r="4" spans="2:3" ht="37.5" customHeight="1" x14ac:dyDescent="0.25">
      <c r="B4" s="6" t="s">
        <v>197</v>
      </c>
      <c r="C4" s="6">
        <v>35</v>
      </c>
    </row>
    <row r="5" spans="2:3" x14ac:dyDescent="0.25">
      <c r="B5" s="6" t="s">
        <v>198</v>
      </c>
      <c r="C5" s="6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POAI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PATTY</cp:lastModifiedBy>
  <cp:lastPrinted>2020-11-30T23:45:01Z</cp:lastPrinted>
  <dcterms:created xsi:type="dcterms:W3CDTF">2020-07-26T02:39:52Z</dcterms:created>
  <dcterms:modified xsi:type="dcterms:W3CDTF">2020-12-01T01:01:39Z</dcterms:modified>
</cp:coreProperties>
</file>