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LIZETH MARTHA\CARGUE PAGINA ALCALDIA\"/>
    </mc:Choice>
  </mc:AlternateContent>
  <bookViews>
    <workbookView xWindow="0" yWindow="0" windowWidth="19200" windowHeight="10245"/>
  </bookViews>
  <sheets>
    <sheet name="Hoja1" sheetId="1" r:id="rId1"/>
  </sheets>
  <externalReferences>
    <externalReference r:id="rId2"/>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88" i="1" l="1"/>
  <c r="AI188" i="1"/>
  <c r="T189" i="1"/>
  <c r="AI189" i="1"/>
  <c r="W299" i="1" l="1"/>
  <c r="W298" i="1"/>
  <c r="W297" i="1"/>
  <c r="W296" i="1"/>
  <c r="W295" i="1"/>
  <c r="W294" i="1"/>
  <c r="AG288" i="1"/>
  <c r="AF288" i="1"/>
  <c r="AE288" i="1"/>
  <c r="AC288" i="1"/>
  <c r="AB288" i="1"/>
  <c r="Z288" i="1"/>
  <c r="U288" i="1"/>
  <c r="AD287" i="1"/>
  <c r="W287" i="1" s="1"/>
  <c r="AC287" i="1"/>
  <c r="AB287" i="1"/>
  <c r="AA287" i="1"/>
  <c r="Z287" i="1"/>
  <c r="Y287" i="1"/>
  <c r="X287" i="1"/>
  <c r="V287" i="1"/>
  <c r="AI285" i="1"/>
  <c r="AI284" i="1"/>
  <c r="AI283" i="1"/>
  <c r="S283" i="1"/>
  <c r="AI282" i="1"/>
  <c r="S282" i="1"/>
  <c r="AI281" i="1"/>
  <c r="AI280" i="1"/>
  <c r="S280" i="1"/>
  <c r="AA279" i="1"/>
  <c r="AI279" i="1" s="1"/>
  <c r="S279" i="1"/>
  <c r="AH278" i="1"/>
  <c r="AG278" i="1"/>
  <c r="AF278" i="1"/>
  <c r="AE278" i="1"/>
  <c r="AD278" i="1"/>
  <c r="AC278" i="1"/>
  <c r="AB278" i="1"/>
  <c r="Z278" i="1"/>
  <c r="Y278" i="1"/>
  <c r="X278" i="1"/>
  <c r="W278" i="1"/>
  <c r="V278" i="1"/>
  <c r="U278" i="1"/>
  <c r="T278" i="1"/>
  <c r="W277" i="1"/>
  <c r="W288" i="1" s="1"/>
  <c r="AI276" i="1"/>
  <c r="T276" i="1"/>
  <c r="AI275" i="1"/>
  <c r="T275" i="1"/>
  <c r="AI274" i="1"/>
  <c r="T274" i="1"/>
  <c r="S274" i="1" s="1"/>
  <c r="AI273" i="1"/>
  <c r="T273" i="1"/>
  <c r="AI272" i="1"/>
  <c r="T272" i="1"/>
  <c r="AI271" i="1"/>
  <c r="T271" i="1"/>
  <c r="AI270" i="1"/>
  <c r="T270" i="1"/>
  <c r="AI269" i="1"/>
  <c r="T269" i="1"/>
  <c r="AI268" i="1"/>
  <c r="T268" i="1"/>
  <c r="AI267" i="1"/>
  <c r="T267" i="1"/>
  <c r="AI266" i="1"/>
  <c r="T266" i="1"/>
  <c r="AI264" i="1"/>
  <c r="T264" i="1"/>
  <c r="AI263" i="1"/>
  <c r="T263" i="1"/>
  <c r="AI262" i="1"/>
  <c r="T262" i="1"/>
  <c r="AI261" i="1"/>
  <c r="T261" i="1"/>
  <c r="AI260" i="1"/>
  <c r="T260" i="1"/>
  <c r="AI259" i="1"/>
  <c r="T259" i="1"/>
  <c r="AD250" i="1"/>
  <c r="T250" i="1" s="1"/>
  <c r="AH249" i="1"/>
  <c r="AG249" i="1"/>
  <c r="AF249" i="1"/>
  <c r="AE249" i="1"/>
  <c r="AC249" i="1"/>
  <c r="AB249" i="1"/>
  <c r="AA249" i="1"/>
  <c r="Z249" i="1"/>
  <c r="Y249" i="1"/>
  <c r="X249" i="1"/>
  <c r="V249" i="1"/>
  <c r="U249" i="1"/>
  <c r="AI248" i="1"/>
  <c r="T248" i="1"/>
  <c r="AI247" i="1"/>
  <c r="T247" i="1"/>
  <c r="AI246" i="1"/>
  <c r="T246" i="1"/>
  <c r="AI245" i="1"/>
  <c r="T245" i="1"/>
  <c r="AI244" i="1"/>
  <c r="T244" i="1"/>
  <c r="AI243" i="1"/>
  <c r="T243" i="1"/>
  <c r="AI242" i="1"/>
  <c r="T242" i="1"/>
  <c r="AI241" i="1"/>
  <c r="T241" i="1"/>
  <c r="AI240" i="1"/>
  <c r="T240" i="1"/>
  <c r="AI239" i="1"/>
  <c r="T239" i="1"/>
  <c r="AD238" i="1"/>
  <c r="T238" i="1" s="1"/>
  <c r="AH237" i="1"/>
  <c r="AG237" i="1"/>
  <c r="AF237" i="1"/>
  <c r="AE237" i="1"/>
  <c r="AC237" i="1"/>
  <c r="AB237" i="1"/>
  <c r="AA237" i="1"/>
  <c r="Z237" i="1"/>
  <c r="Y237" i="1"/>
  <c r="X237" i="1"/>
  <c r="W237" i="1"/>
  <c r="V237" i="1"/>
  <c r="U237" i="1"/>
  <c r="AI236" i="1"/>
  <c r="T236" i="1" s="1"/>
  <c r="AI235" i="1"/>
  <c r="T235" i="1" s="1"/>
  <c r="AI234" i="1"/>
  <c r="T234" i="1" s="1"/>
  <c r="AI233" i="1"/>
  <c r="T233" i="1" s="1"/>
  <c r="AI232" i="1"/>
  <c r="T232" i="1" s="1"/>
  <c r="AI231" i="1"/>
  <c r="T231" i="1" s="1"/>
  <c r="AI230" i="1"/>
  <c r="T230" i="1" s="1"/>
  <c r="AH229" i="1"/>
  <c r="AG229" i="1"/>
  <c r="AF229" i="1"/>
  <c r="AE229" i="1"/>
  <c r="AD229" i="1"/>
  <c r="AC229" i="1"/>
  <c r="AB229" i="1"/>
  <c r="AA229" i="1"/>
  <c r="Z229" i="1"/>
  <c r="Y229" i="1"/>
  <c r="X229" i="1"/>
  <c r="W229" i="1"/>
  <c r="V229" i="1"/>
  <c r="U229" i="1"/>
  <c r="AI228" i="1"/>
  <c r="T228" i="1"/>
  <c r="AI227" i="1"/>
  <c r="T227" i="1"/>
  <c r="AI226" i="1"/>
  <c r="T226" i="1"/>
  <c r="AI225" i="1"/>
  <c r="T225" i="1"/>
  <c r="AI224" i="1"/>
  <c r="T223" i="1"/>
  <c r="AI222" i="1"/>
  <c r="T222" i="1"/>
  <c r="AI221" i="1"/>
  <c r="T221" i="1"/>
  <c r="S221" i="1" s="1"/>
  <c r="AI220" i="1"/>
  <c r="T220" i="1"/>
  <c r="AI219" i="1"/>
  <c r="T219" i="1"/>
  <c r="AI218" i="1"/>
  <c r="T218" i="1"/>
  <c r="AI217" i="1"/>
  <c r="T217" i="1"/>
  <c r="AI215" i="1"/>
  <c r="T215" i="1"/>
  <c r="AI214" i="1"/>
  <c r="T214" i="1"/>
  <c r="AI213" i="1"/>
  <c r="T213" i="1"/>
  <c r="AI212" i="1"/>
  <c r="T212" i="1"/>
  <c r="AI210" i="1"/>
  <c r="T210" i="1"/>
  <c r="AI209" i="1"/>
  <c r="T209" i="1"/>
  <c r="AI208" i="1"/>
  <c r="T208" i="1"/>
  <c r="AI207" i="1"/>
  <c r="T207" i="1"/>
  <c r="AI206" i="1"/>
  <c r="T206" i="1"/>
  <c r="AI204" i="1"/>
  <c r="T204" i="1"/>
  <c r="AI203" i="1"/>
  <c r="T203" i="1"/>
  <c r="S203" i="1" s="1"/>
  <c r="AI202" i="1"/>
  <c r="T202" i="1"/>
  <c r="S202" i="1" s="1"/>
  <c r="AI201" i="1"/>
  <c r="T201" i="1"/>
  <c r="S201" i="1" s="1"/>
  <c r="AI200" i="1"/>
  <c r="T200" i="1"/>
  <c r="S200" i="1" s="1"/>
  <c r="AI199" i="1"/>
  <c r="T199" i="1"/>
  <c r="AI198" i="1"/>
  <c r="T198" i="1"/>
  <c r="AI197" i="1"/>
  <c r="T197" i="1"/>
  <c r="AI196" i="1"/>
  <c r="T196" i="1"/>
  <c r="AI195" i="1"/>
  <c r="T195" i="1"/>
  <c r="AI194" i="1"/>
  <c r="T194" i="1"/>
  <c r="AI193" i="1"/>
  <c r="T193" i="1"/>
  <c r="AI192" i="1"/>
  <c r="T192" i="1"/>
  <c r="AI191" i="1"/>
  <c r="T191" i="1"/>
  <c r="AI190" i="1"/>
  <c r="T190" i="1"/>
  <c r="AI187" i="1"/>
  <c r="T187" i="1"/>
  <c r="AH186" i="1"/>
  <c r="AG186" i="1"/>
  <c r="AF186" i="1"/>
  <c r="AE186" i="1"/>
  <c r="AD186" i="1"/>
  <c r="AC186" i="1"/>
  <c r="AB186" i="1"/>
  <c r="AA186" i="1"/>
  <c r="Z186" i="1"/>
  <c r="Y186" i="1"/>
  <c r="X186" i="1"/>
  <c r="W186" i="1"/>
  <c r="V186" i="1"/>
  <c r="U186" i="1"/>
  <c r="AI185" i="1"/>
  <c r="T185" i="1"/>
  <c r="S185" i="1" s="1"/>
  <c r="AI184" i="1"/>
  <c r="T184" i="1"/>
  <c r="S184" i="1" s="1"/>
  <c r="AH183" i="1"/>
  <c r="AG183" i="1"/>
  <c r="AF183" i="1"/>
  <c r="AE183" i="1"/>
  <c r="AD183" i="1"/>
  <c r="AC183" i="1"/>
  <c r="AB183" i="1"/>
  <c r="AA183" i="1"/>
  <c r="Z183" i="1"/>
  <c r="Y183" i="1"/>
  <c r="X183" i="1"/>
  <c r="W183" i="1"/>
  <c r="V183" i="1"/>
  <c r="U183" i="1"/>
  <c r="AI182" i="1"/>
  <c r="T182" i="1"/>
  <c r="AI181" i="1"/>
  <c r="T181" i="1"/>
  <c r="AI180" i="1"/>
  <c r="T180" i="1"/>
  <c r="AI179" i="1"/>
  <c r="T179" i="1"/>
  <c r="AH178" i="1"/>
  <c r="AG178" i="1"/>
  <c r="AF178" i="1"/>
  <c r="AE178" i="1"/>
  <c r="AD178" i="1"/>
  <c r="AC178" i="1"/>
  <c r="AB178" i="1"/>
  <c r="AA178" i="1"/>
  <c r="Z178" i="1"/>
  <c r="Y178" i="1"/>
  <c r="X178" i="1"/>
  <c r="W178" i="1"/>
  <c r="V178" i="1"/>
  <c r="U178" i="1"/>
  <c r="AI177" i="1"/>
  <c r="T177" i="1"/>
  <c r="AI176" i="1"/>
  <c r="T176" i="1"/>
  <c r="AH175" i="1"/>
  <c r="AG175" i="1"/>
  <c r="AF175" i="1"/>
  <c r="AE175" i="1"/>
  <c r="AD175" i="1"/>
  <c r="AC175" i="1"/>
  <c r="AB175" i="1"/>
  <c r="AA175" i="1"/>
  <c r="Z175" i="1"/>
  <c r="Y175" i="1"/>
  <c r="X175" i="1"/>
  <c r="W175" i="1"/>
  <c r="V175" i="1"/>
  <c r="U175" i="1"/>
  <c r="AI174" i="1"/>
  <c r="T174" i="1"/>
  <c r="S174" i="1" s="1"/>
  <c r="AI173" i="1"/>
  <c r="T173" i="1"/>
  <c r="S173" i="1" s="1"/>
  <c r="L173" i="1"/>
  <c r="AI172" i="1"/>
  <c r="T172" i="1"/>
  <c r="S172" i="1" s="1"/>
  <c r="AI171" i="1"/>
  <c r="T171" i="1"/>
  <c r="AI170" i="1"/>
  <c r="T170" i="1"/>
  <c r="AI169" i="1"/>
  <c r="T169" i="1"/>
  <c r="S169" i="1" s="1"/>
  <c r="AI168" i="1"/>
  <c r="T168" i="1"/>
  <c r="S168" i="1" s="1"/>
  <c r="AI167" i="1"/>
  <c r="T167" i="1"/>
  <c r="AI166" i="1"/>
  <c r="T166" i="1"/>
  <c r="AI165" i="1"/>
  <c r="T165" i="1"/>
  <c r="AI164" i="1"/>
  <c r="T164" i="1"/>
  <c r="AI162" i="1"/>
  <c r="T162" i="1"/>
  <c r="AI161" i="1"/>
  <c r="T161" i="1"/>
  <c r="AI160" i="1"/>
  <c r="T160" i="1"/>
  <c r="AH159" i="1"/>
  <c r="AG159" i="1"/>
  <c r="AF159" i="1"/>
  <c r="AE159" i="1"/>
  <c r="AD159" i="1"/>
  <c r="AC159" i="1"/>
  <c r="AB159" i="1"/>
  <c r="AA159" i="1"/>
  <c r="Z159" i="1"/>
  <c r="Y159" i="1"/>
  <c r="X159" i="1"/>
  <c r="W159" i="1"/>
  <c r="V159" i="1"/>
  <c r="U159" i="1"/>
  <c r="AI158" i="1"/>
  <c r="T158" i="1"/>
  <c r="AI157" i="1"/>
  <c r="T157" i="1"/>
  <c r="AI156" i="1"/>
  <c r="T156" i="1"/>
  <c r="AI155" i="1"/>
  <c r="T155" i="1"/>
  <c r="AI154" i="1"/>
  <c r="T154" i="1"/>
  <c r="S154" i="1" s="1"/>
  <c r="AI153" i="1"/>
  <c r="T153" i="1"/>
  <c r="AI151" i="1"/>
  <c r="T151" i="1"/>
  <c r="AI150" i="1"/>
  <c r="T150" i="1"/>
  <c r="AA149" i="1"/>
  <c r="T149" i="1" s="1"/>
  <c r="AI148" i="1"/>
  <c r="T148" i="1"/>
  <c r="AI147" i="1"/>
  <c r="T147" i="1"/>
  <c r="AI146" i="1"/>
  <c r="T146" i="1"/>
  <c r="AH145" i="1"/>
  <c r="AG145" i="1"/>
  <c r="AF145" i="1"/>
  <c r="AE145" i="1"/>
  <c r="AD145" i="1"/>
  <c r="AC145" i="1"/>
  <c r="AB145" i="1"/>
  <c r="Z145" i="1"/>
  <c r="Y145" i="1"/>
  <c r="X145" i="1"/>
  <c r="W145" i="1"/>
  <c r="V145" i="1"/>
  <c r="U145" i="1"/>
  <c r="AI144" i="1"/>
  <c r="T144" i="1" s="1"/>
  <c r="S144" i="1" s="1"/>
  <c r="AI143" i="1"/>
  <c r="T143" i="1" s="1"/>
  <c r="S143" i="1" s="1"/>
  <c r="AI140" i="1"/>
  <c r="T140" i="1" s="1"/>
  <c r="S140" i="1" s="1"/>
  <c r="AI139" i="1"/>
  <c r="T139" i="1" s="1"/>
  <c r="AI138" i="1"/>
  <c r="T138" i="1" s="1"/>
  <c r="AI137" i="1"/>
  <c r="T137" i="1" s="1"/>
  <c r="AA136" i="1"/>
  <c r="AA134" i="1" s="1"/>
  <c r="AI135" i="1"/>
  <c r="T135" i="1" s="1"/>
  <c r="AH134" i="1"/>
  <c r="AG134" i="1"/>
  <c r="AF134" i="1"/>
  <c r="AE134" i="1"/>
  <c r="AD134" i="1"/>
  <c r="AC134" i="1"/>
  <c r="AB134" i="1"/>
  <c r="Z134" i="1"/>
  <c r="Y134" i="1"/>
  <c r="X134" i="1"/>
  <c r="W134" i="1"/>
  <c r="V134" i="1"/>
  <c r="U134" i="1"/>
  <c r="AI133" i="1"/>
  <c r="T133" i="1"/>
  <c r="AI132" i="1"/>
  <c r="T132" i="1"/>
  <c r="AI131" i="1"/>
  <c r="T131" i="1"/>
  <c r="AI130" i="1"/>
  <c r="T130" i="1"/>
  <c r="AI129" i="1"/>
  <c r="T129" i="1"/>
  <c r="AI128" i="1"/>
  <c r="T128" i="1"/>
  <c r="AH127" i="1"/>
  <c r="AG127" i="1"/>
  <c r="AF127" i="1"/>
  <c r="AE127" i="1"/>
  <c r="AD127" i="1"/>
  <c r="AC127" i="1"/>
  <c r="AB127" i="1"/>
  <c r="AA127" i="1"/>
  <c r="Z127" i="1"/>
  <c r="Y127" i="1"/>
  <c r="X127" i="1"/>
  <c r="W127" i="1"/>
  <c r="V127" i="1"/>
  <c r="U127" i="1"/>
  <c r="AI126" i="1"/>
  <c r="T126" i="1"/>
  <c r="AI125" i="1"/>
  <c r="T125" i="1"/>
  <c r="AI124" i="1"/>
  <c r="T124" i="1"/>
  <c r="AI123" i="1"/>
  <c r="T123" i="1"/>
  <c r="AI122" i="1"/>
  <c r="T122" i="1"/>
  <c r="AI121" i="1"/>
  <c r="T121" i="1"/>
  <c r="V120" i="1"/>
  <c r="T120" i="1" s="1"/>
  <c r="AI119" i="1"/>
  <c r="T119" i="1"/>
  <c r="AI118" i="1"/>
  <c r="T118" i="1"/>
  <c r="AI117" i="1"/>
  <c r="T117" i="1"/>
  <c r="AI116" i="1"/>
  <c r="T116" i="1"/>
  <c r="AI115" i="1"/>
  <c r="T115" i="1"/>
  <c r="AI114" i="1"/>
  <c r="T114" i="1"/>
  <c r="AI113" i="1"/>
  <c r="T113" i="1"/>
  <c r="AH112" i="1"/>
  <c r="AG112" i="1"/>
  <c r="AF112" i="1"/>
  <c r="AE112" i="1"/>
  <c r="AD112" i="1"/>
  <c r="AC112" i="1"/>
  <c r="AB112" i="1"/>
  <c r="AA112" i="1"/>
  <c r="Z112" i="1"/>
  <c r="Y112" i="1"/>
  <c r="X112" i="1"/>
  <c r="W112" i="1"/>
  <c r="U112" i="1"/>
  <c r="V111" i="1"/>
  <c r="T111" i="1" s="1"/>
  <c r="S111" i="1" s="1"/>
  <c r="AI110" i="1"/>
  <c r="T110" i="1"/>
  <c r="S110" i="1" s="1"/>
  <c r="AI109" i="1"/>
  <c r="T109" i="1"/>
  <c r="AI108" i="1"/>
  <c r="T108" i="1"/>
  <c r="AI107" i="1"/>
  <c r="T107" i="1"/>
  <c r="AI106" i="1"/>
  <c r="T106" i="1"/>
  <c r="V105" i="1"/>
  <c r="T105" i="1" s="1"/>
  <c r="AI104" i="1"/>
  <c r="T104" i="1"/>
  <c r="AI103" i="1"/>
  <c r="T103" i="1"/>
  <c r="AA98" i="1"/>
  <c r="T98" i="1" s="1"/>
  <c r="AH97" i="1"/>
  <c r="AG97" i="1"/>
  <c r="AF97" i="1"/>
  <c r="AE97" i="1"/>
  <c r="AD97" i="1"/>
  <c r="AC97" i="1"/>
  <c r="AB97" i="1"/>
  <c r="Z97" i="1"/>
  <c r="Y97" i="1"/>
  <c r="X97" i="1"/>
  <c r="W97" i="1"/>
  <c r="U97" i="1"/>
  <c r="AI96" i="1"/>
  <c r="T96" i="1"/>
  <c r="S96" i="1" s="1"/>
  <c r="AI95" i="1"/>
  <c r="T95" i="1"/>
  <c r="AI92" i="1"/>
  <c r="T92" i="1"/>
  <c r="AI90" i="1"/>
  <c r="T90" i="1"/>
  <c r="AI79" i="1"/>
  <c r="T79" i="1"/>
  <c r="S79" i="1" s="1"/>
  <c r="AI78" i="1"/>
  <c r="T78" i="1"/>
  <c r="AI77" i="1"/>
  <c r="T77" i="1"/>
  <c r="AH76" i="1"/>
  <c r="AG76" i="1"/>
  <c r="AF76" i="1"/>
  <c r="AE76" i="1"/>
  <c r="AD76" i="1"/>
  <c r="AC76" i="1"/>
  <c r="AB76" i="1"/>
  <c r="AA76" i="1"/>
  <c r="Z76" i="1"/>
  <c r="Y76" i="1"/>
  <c r="X76" i="1"/>
  <c r="W76" i="1"/>
  <c r="V76" i="1"/>
  <c r="U76" i="1"/>
  <c r="AI75" i="1"/>
  <c r="T75" i="1"/>
  <c r="AI74" i="1"/>
  <c r="T74" i="1"/>
  <c r="AI73" i="1"/>
  <c r="T73" i="1"/>
  <c r="AI72" i="1"/>
  <c r="T72" i="1"/>
  <c r="S72" i="1" s="1"/>
  <c r="AI71" i="1"/>
  <c r="T71" i="1"/>
  <c r="S71" i="1" s="1"/>
  <c r="AI70" i="1"/>
  <c r="T70" i="1"/>
  <c r="AI69" i="1"/>
  <c r="T69" i="1"/>
  <c r="AI68" i="1"/>
  <c r="T68" i="1"/>
  <c r="AI67" i="1"/>
  <c r="T67" i="1"/>
  <c r="AI66" i="1"/>
  <c r="T66" i="1"/>
  <c r="AI65" i="1"/>
  <c r="T65" i="1"/>
  <c r="AI64" i="1"/>
  <c r="T64" i="1"/>
  <c r="AI63" i="1"/>
  <c r="T63" i="1"/>
  <c r="AI62" i="1"/>
  <c r="T62" i="1"/>
  <c r="AI61" i="1"/>
  <c r="T61" i="1"/>
  <c r="AI60" i="1"/>
  <c r="T60" i="1"/>
  <c r="AI59" i="1"/>
  <c r="T59" i="1"/>
  <c r="AI58" i="1"/>
  <c r="T58" i="1"/>
  <c r="AI57" i="1"/>
  <c r="T57" i="1"/>
  <c r="AI56" i="1"/>
  <c r="T56" i="1"/>
  <c r="AI55" i="1"/>
  <c r="T55" i="1"/>
  <c r="AI54" i="1"/>
  <c r="T54" i="1"/>
  <c r="AH53" i="1"/>
  <c r="AG53" i="1"/>
  <c r="AF53" i="1"/>
  <c r="AE53" i="1"/>
  <c r="AD53" i="1"/>
  <c r="AC53" i="1"/>
  <c r="AB53" i="1"/>
  <c r="AA53" i="1"/>
  <c r="Z53" i="1"/>
  <c r="Y53" i="1"/>
  <c r="X53" i="1"/>
  <c r="W53" i="1"/>
  <c r="V53" i="1"/>
  <c r="U53" i="1"/>
  <c r="AI52" i="1"/>
  <c r="T52" i="1"/>
  <c r="S52" i="1" s="1"/>
  <c r="Y39" i="1"/>
  <c r="T39" i="1" s="1"/>
  <c r="S39" i="1" s="1"/>
  <c r="AI38" i="1"/>
  <c r="T38" i="1"/>
  <c r="AI37" i="1"/>
  <c r="T37" i="1"/>
  <c r="AI36" i="1"/>
  <c r="T36" i="1"/>
  <c r="AI35" i="1"/>
  <c r="T35" i="1"/>
  <c r="AI34" i="1"/>
  <c r="T34" i="1"/>
  <c r="AI33" i="1"/>
  <c r="T33" i="1"/>
  <c r="AI32" i="1"/>
  <c r="T32" i="1"/>
  <c r="AI31" i="1"/>
  <c r="T31" i="1"/>
  <c r="AI30" i="1"/>
  <c r="T30" i="1"/>
  <c r="AI29" i="1"/>
  <c r="T29" i="1"/>
  <c r="AI28" i="1"/>
  <c r="T28" i="1"/>
  <c r="AI27" i="1"/>
  <c r="T27" i="1"/>
  <c r="AI26" i="1"/>
  <c r="T26" i="1"/>
  <c r="AI25" i="1"/>
  <c r="T25" i="1"/>
  <c r="AI24" i="1"/>
  <c r="T24" i="1"/>
  <c r="AI23" i="1"/>
  <c r="T23" i="1"/>
  <c r="AI22" i="1"/>
  <c r="T22" i="1"/>
  <c r="AI21" i="1"/>
  <c r="T21" i="1"/>
  <c r="AI20" i="1"/>
  <c r="T20" i="1"/>
  <c r="AI19" i="1"/>
  <c r="T19" i="1"/>
  <c r="AI18" i="1"/>
  <c r="T18" i="1"/>
  <c r="AH17" i="1"/>
  <c r="AH16" i="1" s="1"/>
  <c r="Y17" i="1"/>
  <c r="AG16" i="1"/>
  <c r="AF16" i="1"/>
  <c r="AE16" i="1"/>
  <c r="AD16" i="1"/>
  <c r="AC16" i="1"/>
  <c r="AB16" i="1"/>
  <c r="AA16" i="1"/>
  <c r="Z16" i="1"/>
  <c r="X16" i="1"/>
  <c r="W16" i="1"/>
  <c r="V16" i="1"/>
  <c r="AI15" i="1"/>
  <c r="T15" i="1"/>
  <c r="AI14" i="1"/>
  <c r="T14" i="1"/>
  <c r="X13" i="1"/>
  <c r="AI13" i="1" s="1"/>
  <c r="X12" i="1"/>
  <c r="T12" i="1" s="1"/>
  <c r="S12" i="1" s="1"/>
  <c r="AI11" i="1"/>
  <c r="T11" i="1"/>
  <c r="S11" i="1" s="1"/>
  <c r="AI10" i="1"/>
  <c r="T10" i="1"/>
  <c r="S10" i="1" s="1"/>
  <c r="AI9" i="1"/>
  <c r="T9" i="1"/>
  <c r="AI8" i="1"/>
  <c r="T8" i="1"/>
  <c r="AI7" i="1"/>
  <c r="T7" i="1"/>
  <c r="AH6" i="1"/>
  <c r="AG6" i="1"/>
  <c r="AF6" i="1"/>
  <c r="AE6" i="1"/>
  <c r="AD6" i="1"/>
  <c r="AC6" i="1"/>
  <c r="AB6" i="1"/>
  <c r="AA6" i="1"/>
  <c r="Z6" i="1"/>
  <c r="Y6" i="1"/>
  <c r="W6" i="1"/>
  <c r="V6" i="1"/>
  <c r="U6" i="1"/>
  <c r="S77" i="1" l="1"/>
  <c r="S267" i="1"/>
  <c r="S270" i="1"/>
  <c r="AI76" i="1"/>
  <c r="S103" i="1"/>
  <c r="S105" i="1"/>
  <c r="AI175" i="1"/>
  <c r="S176" i="1"/>
  <c r="S175" i="1" s="1"/>
  <c r="S179" i="1"/>
  <c r="S178" i="1" s="1"/>
  <c r="S187" i="1"/>
  <c r="S197" i="1"/>
  <c r="S209" i="1"/>
  <c r="S222" i="1"/>
  <c r="S32" i="1"/>
  <c r="S113" i="1"/>
  <c r="T53" i="1"/>
  <c r="AI39" i="1"/>
  <c r="S54" i="1"/>
  <c r="S66" i="1"/>
  <c r="U286" i="1"/>
  <c r="S247" i="1"/>
  <c r="S250" i="1"/>
  <c r="S7" i="1"/>
  <c r="Y288" i="1"/>
  <c r="T112" i="1"/>
  <c r="X6" i="1"/>
  <c r="T13" i="1"/>
  <c r="S13" i="1" s="1"/>
  <c r="T159" i="1"/>
  <c r="S20" i="1"/>
  <c r="S26" i="1"/>
  <c r="S170" i="1"/>
  <c r="AI183" i="1"/>
  <c r="S204" i="1"/>
  <c r="S207" i="1"/>
  <c r="Z286" i="1"/>
  <c r="S36" i="1"/>
  <c r="S90" i="1"/>
  <c r="S128" i="1"/>
  <c r="S127" i="1" s="1"/>
  <c r="S235" i="1"/>
  <c r="AB286" i="1"/>
  <c r="AF286" i="1"/>
  <c r="X286" i="1"/>
  <c r="AE286" i="1"/>
  <c r="T76" i="1"/>
  <c r="AA97" i="1"/>
  <c r="AI120" i="1"/>
  <c r="AI136" i="1"/>
  <c r="AI134" i="1" s="1"/>
  <c r="AI149" i="1"/>
  <c r="AI145" i="1" s="1"/>
  <c r="S160" i="1"/>
  <c r="AI250" i="1"/>
  <c r="X288" i="1"/>
  <c r="S23" i="1"/>
  <c r="S29" i="1"/>
  <c r="S61" i="1"/>
  <c r="AI98" i="1"/>
  <c r="S108" i="1"/>
  <c r="S123" i="1"/>
  <c r="S155" i="1"/>
  <c r="S162" i="1"/>
  <c r="S165" i="1"/>
  <c r="T175" i="1"/>
  <c r="S219" i="1"/>
  <c r="S231" i="1"/>
  <c r="S229" i="1" s="1"/>
  <c r="AI238" i="1"/>
  <c r="S244" i="1"/>
  <c r="AD249" i="1"/>
  <c r="AI277" i="1"/>
  <c r="AA288" i="1"/>
  <c r="S76" i="1"/>
  <c r="AI105" i="1"/>
  <c r="AI159" i="1"/>
  <c r="AD288" i="1"/>
  <c r="AI12" i="1"/>
  <c r="AI6" i="1" s="1"/>
  <c r="S14" i="1"/>
  <c r="AC286" i="1"/>
  <c r="AG286" i="1"/>
  <c r="S18" i="1"/>
  <c r="AI53" i="1"/>
  <c r="S73" i="1"/>
  <c r="V112" i="1"/>
  <c r="S118" i="1"/>
  <c r="AI178" i="1"/>
  <c r="S183" i="1"/>
  <c r="S190" i="1"/>
  <c r="S194" i="1"/>
  <c r="AD237" i="1"/>
  <c r="AD286" i="1" s="1"/>
  <c r="S241" i="1"/>
  <c r="W249" i="1"/>
  <c r="W286" i="1" s="1"/>
  <c r="S98" i="1"/>
  <c r="T97" i="1"/>
  <c r="S238" i="1"/>
  <c r="T237" i="1"/>
  <c r="S137" i="1"/>
  <c r="S146" i="1"/>
  <c r="S145" i="1" s="1"/>
  <c r="S135" i="1"/>
  <c r="V288" i="1"/>
  <c r="AI111" i="1"/>
  <c r="AI127" i="1"/>
  <c r="AA145" i="1"/>
  <c r="AI186" i="1"/>
  <c r="T277" i="1"/>
  <c r="S275" i="1" s="1"/>
  <c r="S278" i="1"/>
  <c r="AA278" i="1"/>
  <c r="AI278" i="1"/>
  <c r="AI17" i="1"/>
  <c r="AI16" i="1" s="1"/>
  <c r="V97" i="1"/>
  <c r="T127" i="1"/>
  <c r="T145" i="1"/>
  <c r="T183" i="1"/>
  <c r="T186" i="1"/>
  <c r="Y16" i="1"/>
  <c r="Y286" i="1" s="1"/>
  <c r="T17" i="1"/>
  <c r="T178" i="1"/>
  <c r="AI229" i="1"/>
  <c r="T229" i="1"/>
  <c r="V286" i="1" l="1"/>
  <c r="S6" i="1"/>
  <c r="T6" i="1"/>
  <c r="S112" i="1"/>
  <c r="S186" i="1"/>
  <c r="S53" i="1"/>
  <c r="T249" i="1"/>
  <c r="S237" i="1"/>
  <c r="AI249" i="1"/>
  <c r="S159" i="1"/>
  <c r="AI97" i="1"/>
  <c r="AI112" i="1"/>
  <c r="AA286" i="1"/>
  <c r="S97" i="1"/>
  <c r="T136" i="1"/>
  <c r="AI237" i="1"/>
  <c r="S17" i="1"/>
  <c r="S16" i="1" s="1"/>
  <c r="T16" i="1"/>
  <c r="T288" i="1"/>
  <c r="S249" i="1"/>
  <c r="S136" i="1" l="1"/>
  <c r="S134" i="1" s="1"/>
  <c r="S286" i="1" s="1"/>
  <c r="T134" i="1"/>
  <c r="T286" i="1" s="1"/>
  <c r="S288" i="1"/>
</calcChain>
</file>

<file path=xl/comments1.xml><?xml version="1.0" encoding="utf-8"?>
<comments xmlns="http://schemas.openxmlformats.org/spreadsheetml/2006/main">
  <authors>
    <author>Full name</author>
    <author>MARTHA QUIROGA</author>
  </authors>
  <commentList>
    <comment ref="X12" authorId="0" shapeId="0">
      <text>
        <r>
          <rPr>
            <b/>
            <sz val="9"/>
            <color indexed="81"/>
            <rFont val="Tahoma"/>
            <family val="2"/>
          </rPr>
          <t>Full name:</t>
        </r>
        <r>
          <rPr>
            <sz val="9"/>
            <color indexed="81"/>
            <rFont val="Tahoma"/>
            <family val="2"/>
          </rPr>
          <t xml:space="preserve">
ssf</t>
        </r>
      </text>
    </comment>
    <comment ref="AI17" authorId="0" shapeId="0">
      <text>
        <r>
          <rPr>
            <b/>
            <sz val="9"/>
            <color indexed="81"/>
            <rFont val="Tahoma"/>
            <family val="2"/>
          </rPr>
          <t>Full name:</t>
        </r>
        <r>
          <rPr>
            <sz val="9"/>
            <color indexed="81"/>
            <rFont val="Tahoma"/>
            <family val="2"/>
          </rPr>
          <t xml:space="preserve">
fosyga, coljuegos, y esfuerzo propio</t>
        </r>
      </text>
    </comment>
    <comment ref="V98" authorId="1" shapeId="0">
      <text>
        <r>
          <rPr>
            <b/>
            <sz val="9"/>
            <color indexed="81"/>
            <rFont val="Tahoma"/>
            <family val="2"/>
          </rPr>
          <t>MARTHA QUIROGA:</t>
        </r>
        <r>
          <rPr>
            <sz val="9"/>
            <color indexed="81"/>
            <rFont val="Tahoma"/>
            <family val="2"/>
          </rPr>
          <t xml:space="preserve">
ICLDE CULTURA</t>
        </r>
      </text>
    </comment>
    <comment ref="V103" authorId="1" shapeId="0">
      <text>
        <r>
          <rPr>
            <b/>
            <sz val="9"/>
            <color indexed="81"/>
            <rFont val="Tahoma"/>
            <family val="2"/>
          </rPr>
          <t>MARTHA QUIROGA:</t>
        </r>
        <r>
          <rPr>
            <sz val="9"/>
            <color indexed="81"/>
            <rFont val="Tahoma"/>
            <family val="2"/>
          </rPr>
          <t xml:space="preserve">
ICLDE CULTURA</t>
        </r>
      </text>
    </comment>
    <comment ref="V110" authorId="1" shapeId="0">
      <text>
        <r>
          <rPr>
            <b/>
            <sz val="9"/>
            <color indexed="81"/>
            <rFont val="Tahoma"/>
            <family val="2"/>
          </rPr>
          <t>MARTHA QUIROGA:</t>
        </r>
        <r>
          <rPr>
            <sz val="9"/>
            <color indexed="81"/>
            <rFont val="Tahoma"/>
            <family val="2"/>
          </rPr>
          <t xml:space="preserve">
ICLDE CULTURA</t>
        </r>
      </text>
    </comment>
    <comment ref="V111" authorId="1" shapeId="0">
      <text>
        <r>
          <rPr>
            <b/>
            <sz val="9"/>
            <color indexed="81"/>
            <rFont val="Tahoma"/>
            <family val="2"/>
          </rPr>
          <t>MARTHA QUIROGA:</t>
        </r>
        <r>
          <rPr>
            <sz val="9"/>
            <color indexed="81"/>
            <rFont val="Tahoma"/>
            <family val="2"/>
          </rPr>
          <t xml:space="preserve">
ICLDE CULTURA</t>
        </r>
      </text>
    </comment>
    <comment ref="V120" authorId="1" shapeId="0">
      <text>
        <r>
          <rPr>
            <b/>
            <sz val="9"/>
            <color indexed="81"/>
            <rFont val="Tahoma"/>
            <family val="2"/>
          </rPr>
          <t>MARTHA QUIROGA:</t>
        </r>
        <r>
          <rPr>
            <sz val="9"/>
            <color indexed="81"/>
            <rFont val="Tahoma"/>
            <family val="2"/>
          </rPr>
          <t xml:space="preserve">
ICLDE ALUMBRADO PUBLICO
</t>
        </r>
      </text>
    </comment>
    <comment ref="AI123" authorId="1" shapeId="0">
      <text>
        <r>
          <rPr>
            <b/>
            <sz val="9"/>
            <color indexed="81"/>
            <rFont val="Tahoma"/>
            <family val="2"/>
          </rPr>
          <t>MARTHA QUIROGA:</t>
        </r>
        <r>
          <rPr>
            <sz val="9"/>
            <color indexed="81"/>
            <rFont val="Tahoma"/>
            <family val="2"/>
          </rPr>
          <t xml:space="preserve">
se pasa para fortalecimiento institucional
</t>
        </r>
      </text>
    </comment>
    <comment ref="V126" authorId="1" shapeId="0">
      <text>
        <r>
          <rPr>
            <b/>
            <sz val="9"/>
            <color indexed="81"/>
            <rFont val="Tahoma"/>
            <family val="2"/>
          </rPr>
          <t>MARTHA QUIROGA:</t>
        </r>
        <r>
          <rPr>
            <sz val="9"/>
            <color indexed="81"/>
            <rFont val="Tahoma"/>
            <family val="2"/>
          </rPr>
          <t xml:space="preserve">
PRODESARROLLO FRONTERIZO</t>
        </r>
      </text>
    </comment>
    <comment ref="V136" authorId="1" shapeId="0">
      <text>
        <r>
          <rPr>
            <b/>
            <sz val="9"/>
            <color indexed="81"/>
            <rFont val="Tahoma"/>
            <family val="2"/>
          </rPr>
          <t>MARTHA QUIROGA:</t>
        </r>
        <r>
          <rPr>
            <sz val="9"/>
            <color indexed="81"/>
            <rFont val="Tahoma"/>
            <family val="2"/>
          </rPr>
          <t xml:space="preserve">
FONDO AGROPECUARIO</t>
        </r>
      </text>
    </comment>
    <comment ref="V149" authorId="1" shapeId="0">
      <text>
        <r>
          <rPr>
            <b/>
            <sz val="9"/>
            <color indexed="81"/>
            <rFont val="Tahoma"/>
            <family val="2"/>
          </rPr>
          <t>MARTHA QUIROGA:</t>
        </r>
        <r>
          <rPr>
            <sz val="9"/>
            <color indexed="81"/>
            <rFont val="Tahoma"/>
            <family val="2"/>
          </rPr>
          <t xml:space="preserve">
ICLDE FRONTERIZO - estaba en 95.000.000</t>
        </r>
      </text>
    </comment>
    <comment ref="V187" authorId="1" shapeId="0">
      <text>
        <r>
          <rPr>
            <b/>
            <sz val="9"/>
            <color indexed="81"/>
            <rFont val="Tahoma"/>
            <family val="2"/>
          </rPr>
          <t>MARTHA QUIROGA:</t>
        </r>
        <r>
          <rPr>
            <sz val="9"/>
            <color indexed="81"/>
            <rFont val="Tahoma"/>
            <family val="2"/>
          </rPr>
          <t xml:space="preserve">
adulto mayor</t>
        </r>
      </text>
    </comment>
    <comment ref="V234" authorId="1" shapeId="0">
      <text>
        <r>
          <rPr>
            <b/>
            <sz val="9"/>
            <color indexed="81"/>
            <rFont val="Tahoma"/>
            <family val="2"/>
          </rPr>
          <t>MARTHA QUIROGA:</t>
        </r>
        <r>
          <rPr>
            <sz val="9"/>
            <color indexed="81"/>
            <rFont val="Tahoma"/>
            <family val="2"/>
          </rPr>
          <t xml:space="preserve">
MATADERO PUBLICO</t>
        </r>
      </text>
    </comment>
    <comment ref="W277" authorId="1" shapeId="0">
      <text>
        <r>
          <rPr>
            <b/>
            <sz val="9"/>
            <color indexed="81"/>
            <rFont val="Tahoma"/>
            <family val="2"/>
          </rPr>
          <t>MARTHA QUIROGA:</t>
        </r>
        <r>
          <rPr>
            <sz val="9"/>
            <color indexed="81"/>
            <rFont val="Tahoma"/>
            <family val="2"/>
          </rPr>
          <t xml:space="preserve">
se disminuye en 12.210.000</t>
        </r>
      </text>
    </comment>
    <comment ref="V280" authorId="1" shapeId="0">
      <text>
        <r>
          <rPr>
            <b/>
            <sz val="9"/>
            <color indexed="81"/>
            <rFont val="Tahoma"/>
            <family val="2"/>
          </rPr>
          <t>MARTHA QUIROGA:</t>
        </r>
        <r>
          <rPr>
            <sz val="9"/>
            <color indexed="81"/>
            <rFont val="Tahoma"/>
            <family val="2"/>
          </rPr>
          <t xml:space="preserve">
FONSET</t>
        </r>
      </text>
    </comment>
    <comment ref="V282" authorId="1" shapeId="0">
      <text>
        <r>
          <rPr>
            <b/>
            <sz val="9"/>
            <color indexed="81"/>
            <rFont val="Tahoma"/>
            <family val="2"/>
          </rPr>
          <t>MARTHA QUIROGA:</t>
        </r>
        <r>
          <rPr>
            <sz val="9"/>
            <color indexed="81"/>
            <rFont val="Tahoma"/>
            <family val="2"/>
          </rPr>
          <t xml:space="preserve">
FONSET</t>
        </r>
      </text>
    </comment>
  </commentList>
</comments>
</file>

<file path=xl/sharedStrings.xml><?xml version="1.0" encoding="utf-8"?>
<sst xmlns="http://schemas.openxmlformats.org/spreadsheetml/2006/main" count="2050" uniqueCount="1284">
  <si>
    <t>REPUBLICA DE COLOMBIA
DEPARTAMENTO DEL VICHADA
MUNICIPIO DE LA PRIMAVERA
NIT-800.103.308-8
SECRETARIA DE PLANEACION Y DESARROLLO TERRITORIAL
BANCO DE PROGRAMA Y PROYECTO DE INVERSION MUNICIPAL</t>
  </si>
  <si>
    <t>PLAN OPERATIVO ANUAL DE INVERSIONES VIGENCIA 2019</t>
  </si>
  <si>
    <t>PARTE ESTRATÉGICA: PROYECTOS DE INVERSIÓN DE LA VIGENCIA</t>
  </si>
  <si>
    <t>INDICADORES</t>
  </si>
  <si>
    <t>VALOR DEL PROYECTO (APROPIACIÓN)</t>
  </si>
  <si>
    <t>VALOR DE LAS ACTIVIDADES</t>
  </si>
  <si>
    <t>ACTIVIDADES DEL PROYECTO</t>
  </si>
  <si>
    <t>FUENTES DE FINANCIACIÓN PARA LA VIGENCIA</t>
  </si>
  <si>
    <t>RECURSOS PROPIOS</t>
  </si>
  <si>
    <t>SISTEMA GENERAL DE PARTICIPACIONES (SGP)</t>
  </si>
  <si>
    <t>REGALÍAS</t>
  </si>
  <si>
    <t>CRÉDITO</t>
  </si>
  <si>
    <t>COFINANCIACIÓN</t>
  </si>
  <si>
    <t>OTROS</t>
  </si>
  <si>
    <t>TOTAL PPTO 2018</t>
  </si>
  <si>
    <t xml:space="preserve">RESPONSABLE </t>
  </si>
  <si>
    <t>N° PROYECTO</t>
  </si>
  <si>
    <t>CODIGO DEL EJE ESTRATÉGICO</t>
  </si>
  <si>
    <t>EJE ESTRATÉGICO/ COMPONENTE / DIMENSIÓN</t>
  </si>
  <si>
    <t>OBJETIVOS ESTRATÉGICOS POR EJE ESTRATÉGICO/ COMPONENTE / DIMENSIÓN</t>
  </si>
  <si>
    <t>CODIGO DEL SECTOR</t>
  </si>
  <si>
    <t xml:space="preserve">SECTOR </t>
  </si>
  <si>
    <t>CODIGO DEL PROGRAMA</t>
  </si>
  <si>
    <t>PROGRAMA</t>
  </si>
  <si>
    <t>CODIGO DEL SUBPROGRAMA</t>
  </si>
  <si>
    <t xml:space="preserve">SUBPROGRAMA </t>
  </si>
  <si>
    <t>CODIGO BPPIM</t>
  </si>
  <si>
    <t>NOMBRE DEL PROYECTO</t>
  </si>
  <si>
    <t xml:space="preserve">OBJETIVO </t>
  </si>
  <si>
    <t>META RESULTADO</t>
  </si>
  <si>
    <t>META PRODUCTO</t>
  </si>
  <si>
    <t>NOMBRE DE INDICADOR</t>
  </si>
  <si>
    <t>LINEA BASE</t>
  </si>
  <si>
    <t>META DE LA VIGENCIA (2019)</t>
  </si>
  <si>
    <t>CON DESTINACIÓN ESPECÍFICA</t>
  </si>
  <si>
    <t>SIN DESTINACIÓN ESPECÍFICA</t>
  </si>
  <si>
    <t>EDUCACIÓN</t>
  </si>
  <si>
    <t>SALUD</t>
  </si>
  <si>
    <t>AGUA POTABLE Y SANEAMIENTO BÁSICO</t>
  </si>
  <si>
    <t>PROPÓSITO GENERAL LIBRE INVERSIÓN</t>
  </si>
  <si>
    <t>PROPÓSITO GENERAL FORZOSA INVERSIÓN DEPORTE</t>
  </si>
  <si>
    <t>PROPÓSITO GENERAL FORZOSA INVERSIÓN CULTURA</t>
  </si>
  <si>
    <t>SGP LIBRE DESTINACION</t>
  </si>
  <si>
    <t>ENTIDAD</t>
  </si>
  <si>
    <t>DEPENDENCIA</t>
  </si>
  <si>
    <t>RESPONSABLE</t>
  </si>
  <si>
    <t>TOTAL PRESUPUESTO SECTOR EDUCACION</t>
  </si>
  <si>
    <t>LÍNEA ESTRATÉGICA N°. 4</t>
  </si>
  <si>
    <t xml:space="preserve"> 4. LUCHEMOS POR EL TEJIDO SOCIAL, LA PAZ Y LA RECONCILIACION</t>
  </si>
  <si>
    <t>CONSOLIDAR EL MUNICIPIO COMO UN TERRITORIO DE RESPETO POR LOS DERECHOS HUMANOS, EL TEJIDO SOCIAL, LA INTEGRACIÓN SOCIOCULTURAL Y DEPORTIVA PARA LA PAZ</t>
  </si>
  <si>
    <t>A.1</t>
  </si>
  <si>
    <t>EDUCACIÒN</t>
  </si>
  <si>
    <t>A.1.1</t>
  </si>
  <si>
    <t>LUCHO POR LA EDUCACIÓN DE CALIDAD PARA UN MEJOR FUTURO</t>
  </si>
  <si>
    <t>A.1.1.1</t>
  </si>
  <si>
    <t>CONSTRUCCIÓN, MEJORAMIENTO Y ADECUACIÓN DE LA INFRAESTRUCTURA EDUCATIVA URBANA Y RURAL.</t>
  </si>
  <si>
    <t xml:space="preserve">2018-99-524-0001 </t>
  </si>
  <si>
    <t xml:space="preserve">CONSTRUCCION, AMPLIACION Y ADECUACION DE INFRAESTRUCTURA EDUCATIVA </t>
  </si>
  <si>
    <t xml:space="preserve">PROPENDER POR LA CONSOLIDACIÓN DE LA ENTIDAD TERRITORIAL, RECUPERAR LA CREDIBILIDAD EN EL GOBIERNO LOCAL Y SUS INSTITUCIONES, FORTALECER SUS VENTAJAS COMPETITIVAS CON RELACIÓN A SU POTENCIAL AGROPECUARIO Y, AGROFORESTAL Y APROVECHAR SUS CONDICIONES Y CARACTERÍSTICAS FÍSICAS Y AMBIENTALES; PARA LA SOSTENIBILIDAD POBLACIONAL, ECONÓMICA Y SOCIAL, EN UN MARCO DE DERECHOS, QUE PERMITAN AVANZAR EN EL LOGRO DE LA VISIÓN 2032 DE LA ENTIDAD TERRITORIAL </t>
  </si>
  <si>
    <t>Mejorar en un 30% la infraestructura fisica a las sedes educativaas</t>
  </si>
  <si>
    <t>Realizar 10 mejoramientos a sedes educativas en la parte urbana y rural por el cuatrenio</t>
  </si>
  <si>
    <t xml:space="preserve">Número de instituciones educativas con infraestructura mejorada </t>
  </si>
  <si>
    <t>60% de la infraestructura fisica de sedes educativas se encuentran en regular estado</t>
  </si>
  <si>
    <t>Realizar 4 mejoramientos a la infraestructura fisica de sedes educativas</t>
  </si>
  <si>
    <t xml:space="preserve">CONSTRUCCIÓN AMPLIACIÓN Y ADECUACIÓN DE INFRAESTRUCTURA EDUCATIVA  </t>
  </si>
  <si>
    <t>MUNICIPIO DE LA PRIMAVERA</t>
  </si>
  <si>
    <t>SECRETARIA DE PLANEACIÓN Y DESARROLLO TERRITORIAL</t>
  </si>
  <si>
    <t>EDWIN ALEXANDER SANTANA BASTOS</t>
  </si>
  <si>
    <t xml:space="preserve"> MANTENIMIENTO DE LA INFRAESTRUCTURA EDUCATIVA EXISTENTE</t>
  </si>
  <si>
    <t xml:space="preserve">INTERVENTORIA, TECNICA, ADMINISTRATIVA Y FINANCIERA DEL SECTOR EDUCACION EN EL MUNICIPIO DE LA PRIMAVERA </t>
  </si>
  <si>
    <t>A.1.1.2</t>
  </si>
  <si>
    <t>DOTACIÓN DE MATERIAL DIDÁCTICO, MOBILIARIO Y EQUIPOS PARA SEDES EDUCATIVAS URBANAS Y RURALES.</t>
  </si>
  <si>
    <t>2018-99-524-0002</t>
  </si>
  <si>
    <t>DOTACION DE MOBILIARIOS, MATERIALES Y MEDIOS PEDAGOGICOS PARA ESCUELAS URBANAS Y RURALES DEL MUNICIPIO DE LA PRIMAVERA</t>
  </si>
  <si>
    <t>60% de cobertura en material didactico a sedes educativas</t>
  </si>
  <si>
    <t>Realizar 1 dotacion de material didactico, mobiliario y equipos para las sedes educativas urbanas y rurales, por año</t>
  </si>
  <si>
    <t>% de instituciones educativas dotadas</t>
  </si>
  <si>
    <t>30% de cobertura en material didactico a sedes educativas</t>
  </si>
  <si>
    <t>realizar 1 dotacion de material didactico, mobiliario y equipos para las sedes educativas urbanas y rurales</t>
  </si>
  <si>
    <t>SECRETARIA DE DESARROLLO SOCIAL</t>
  </si>
  <si>
    <t>YENEY TABACO REYES</t>
  </si>
  <si>
    <t>A.1.1.3</t>
  </si>
  <si>
    <t>FORMALIZACIÓN DE CONVENIOS INTER INSTITUCIONALES CON INSTITUCIONES EDUCATIVAS TECNICA Y PROFESIONAL.</t>
  </si>
  <si>
    <t>2018-99-524-0003</t>
  </si>
  <si>
    <t>APOYO A LA EDUCACION CON CALIDAD EN EL MUNICIPIO DE LA PRIMAVERA</t>
  </si>
  <si>
    <t>100% formalizacion de convenios con instituciones educativas tecnicas y profesional</t>
  </si>
  <si>
    <t>Alcanzar 1 convenio educativo con instituciones para la educacion tecnica y profesional por año</t>
  </si>
  <si>
    <t>Número de convenios suscritos y formalizados con instituciones técnicas del nivel técnico y profesional</t>
  </si>
  <si>
    <t>0% formalizacion de convenios con instituciones educativas tecnicas y profesional</t>
  </si>
  <si>
    <t>alcanzar 1 convenio educativo con instituciones para la educacion tecnica y profesional</t>
  </si>
  <si>
    <t>APOYO A LOS CONVENIOS EDUCATIVOS DEL MUNICIPIO DE LA PRIMAVERA</t>
  </si>
  <si>
    <t>A.1.1.4</t>
  </si>
  <si>
    <t>SUBSIDIOS POBLACIÓN ESCOLAR.</t>
  </si>
  <si>
    <t>2018-99-524-0004</t>
  </si>
  <si>
    <t>APOYO A LA CONTINUIDAD EDUCATIVA A TRAVES DE LA TRANSFERENCIA DE FONDOS</t>
  </si>
  <si>
    <t>10% formalizacion de convenios con instituciones educativas tecnicas y profesional</t>
  </si>
  <si>
    <t>Mantener 1 programa de subsidios a población escolar</t>
  </si>
  <si>
    <t>Número de programas de subsidios escolar atendidos</t>
  </si>
  <si>
    <t>10% formalizacion de convenios con instituciones educativas tecnicas y profecional</t>
  </si>
  <si>
    <t>TRANSFERENCIAS DE SUBSIDIOS DEL SECTOR EDUCATIVO DEL MUNICIPIO.</t>
  </si>
  <si>
    <t>A.1.1.5</t>
  </si>
  <si>
    <t>FORTALECIMIENTO PARA LOS COMEDORES ESCOLARES.</t>
  </si>
  <si>
    <t>2018-99-524-0005</t>
  </si>
  <si>
    <t>FORTALECIMIENTO AL SERVICIO INTEGRAL DE  DE ALIMENTACIÓN ESCOLAR</t>
  </si>
  <si>
    <t>35% de cobertura de los restaurantes escolares</t>
  </si>
  <si>
    <t>Realizar 1 fortalecimiento para los restaurantes escolares por año</t>
  </si>
  <si>
    <t>Número de retaurantes escolares atendidos</t>
  </si>
  <si>
    <t>4 fortalecimientos para los restaurantes escolares</t>
  </si>
  <si>
    <t>realizar 1 fortalecimiento para los restaurantes escolares</t>
  </si>
  <si>
    <t>CONTRATACION DE ALIMENTACION ESCOLAR PARA EL MUNICIPIO</t>
  </si>
  <si>
    <t>A.1.1.6</t>
  </si>
  <si>
    <t>FORTALECIMIENTO PARA LA CONECTIVIDAD Y LA INFRAESTRUCTURA TECNOLÓGICA PARA LA CONSOLIDACIÓN DEL TERRITORIO.</t>
  </si>
  <si>
    <t>2018-99-524-0006</t>
  </si>
  <si>
    <t>50% de cobertura en conectividad e infraestructura tecnologica</t>
  </si>
  <si>
    <t xml:space="preserve">Realizar 1 fortalecimiento para la conectividad y la infraestructura para la tecnologia por año. </t>
  </si>
  <si>
    <t>(N° de I. E. atendidas / N° de I. E. Existentes) * 100</t>
  </si>
  <si>
    <t>0% de cobertura en conectividad e infraestructura tecnologica</t>
  </si>
  <si>
    <t>realizar1 fortalecimientos para la conectividad y la infraestructura para la tecnologia</t>
  </si>
  <si>
    <t>FORTALECIMIENTO A LA CONECTIVIDAD DEL MUNICIPIO</t>
  </si>
  <si>
    <t>CONSTRUCCION, AMPLIACION O MANTENIMIENTO DE INFRAESTRUCTURA PARA LA CONECTIVIDAD</t>
  </si>
  <si>
    <t>TOTAL PRESUPUESTO SECTOR SALUD</t>
  </si>
  <si>
    <t xml:space="preserve"> LUCHEMOS POR EL TEJIDO SOCIAL, LA PAZ Y LA RECONCILIACION</t>
  </si>
  <si>
    <t>A.2</t>
  </si>
  <si>
    <t>A.2.1</t>
  </si>
  <si>
    <t>LUCHO POR UNA SALUD DE CALIDAD Y RESPETO POR LA VIDA</t>
  </si>
  <si>
    <t>A.2.1.1</t>
  </si>
  <si>
    <t>CONTINUIDAD Y AMPLIACIÓN DE LA COBERTURA EN SALUD SUBSIDIADA</t>
  </si>
  <si>
    <t>2018-99-524-0007</t>
  </si>
  <si>
    <t>FORTALECIMIENTO A LA AFILIACIÓN AL RÉGIMEN SUBSIDIADO – CONTINUIDAD EN EL MUNICIPIO DE LA PRIMAVERA</t>
  </si>
  <si>
    <t>PROPENDER POR LA CONSOLIDACIÓN DE LA ENTIDAD TERRITORIAL, RECUPERAR LA CREDIBILIDAD EN EL GOBIERNO LOCAL Y SUS INSTITUCIONES, FORTALECER SUS VENTAJAS COMPETITIVAS CON RELACIÓN A SU POTENCIAL AGROPECUARIO Y, AGROFORESTAL Y APROVECHAR SUS CONDICIONES Y CARACTERÍSTICAS FÍSICAS Y AMBIENTALES; PARA LA SOSTENIBILIDAD POBLACIONAL, ECONÓMICA Y SOCIAL, EN UN MARCO DE DERECHOS,  QUE PERMITAN AVANZAR EN EL LOGRO DE LA VISIÓN 2032 DE LA ENTIDAD TERRITORIAL</t>
  </si>
  <si>
    <t xml:space="preserve">Mantener 95% de cobertura en regimen subsidiado </t>
  </si>
  <si>
    <t>Mantener 1 programa de continuidad del regimen subsidiado</t>
  </si>
  <si>
    <t>(N° de población atendida / N° de población existente) * 100</t>
  </si>
  <si>
    <t xml:space="preserve">90% de cobertura en regimen subsidiado </t>
  </si>
  <si>
    <t>FORTALECIMIENTO AL REGIMEN SUBSIDIADO-CONTINUO</t>
  </si>
  <si>
    <t>SECRETARIO DE DESARROLLO SOCIAL</t>
  </si>
  <si>
    <t>A.2.1.2</t>
  </si>
  <si>
    <t>IMPLEMENTACIÓN PLAN DECENAL DE SALUD PÚBLICA MUNICIPAL.</t>
  </si>
  <si>
    <t>2018-99-524-0008</t>
  </si>
  <si>
    <t>40%  implementacion del componente de salud ambiental durante el cuatrenio</t>
  </si>
  <si>
    <t>1 estrategia para implemtacion del componente de salud ambiental durante el cuatrenio</t>
  </si>
  <si>
    <t>(N° de estrategias implementadas * 100)</t>
  </si>
  <si>
    <t>0 estrategias aplicadas para la implementacion del componente de salud ambiental durante el cuatrenio</t>
  </si>
  <si>
    <t>Implementar 1 estrategia para reducir la tasa morbilidad y mortalidad por EDA</t>
  </si>
  <si>
    <t>DESARROLLAR ACCIONES DE EDUCACIÓN ENCAMINADAS A REDUCIR LA PROPORCIÓN DE INCIDENCIA POR EDA A UNA TAZA MENOR DE 116,8 POR CADA 10.000 HABITANTES</t>
  </si>
  <si>
    <t>EJECUTAR ESTRATEGIAS DE EDUCACIÓN PARA DISMINURI LA MORBILIDAD POR EDA</t>
  </si>
  <si>
    <t>40%  implementacion del componente Vida saludable y condiciones no transmisibles durante el cuatrenio</t>
  </si>
  <si>
    <t>1 estrategia para implementacion del componente Vida saludable y condiciones no transmisibles durante el cuatrenio</t>
  </si>
  <si>
    <t>0 estrategia para implementacion del componente Vida saludable y condiciones no transmisibles durante el cuatrenio</t>
  </si>
  <si>
    <t>Implementar 1 estrategia para disminuir la prevalencia de las enfermedades crónicas no transmisibles</t>
  </si>
  <si>
    <t>DESARROLAR ACCIONES DE INFORMACIÓN, EDUCACIÓN ENCAMINADAS A DISMINUIR LA PREVALENCIA DE ENFERMEDADES CRÓNICAS NO TRANSMISIBLES, MEDIANTE LA PROMOCIÓN DE PRÁCTICAS DE AUTOCUIDADO</t>
  </si>
  <si>
    <t>EJECUTAR ACCIONES DE PROMOCIÓN DE HÁBITOS Y ESTILOS DE VIDA SALUDABLES EN LOS DIFERENTES GRUPOS POBLACIONALES</t>
  </si>
  <si>
    <t>ImPlementar 1 estrategia para la promoción de hábitos en salud oral</t>
  </si>
  <si>
    <t>DESARROLLAR ESTRATEGIAS DE EDUCACIÓN PARA LA PROMOCIÓN DE HÁBITOS EN SALUD  ORAL  EN LA POBLACIÓN INFANTIL DEL MUNICIPIO</t>
  </si>
  <si>
    <t>40%   implementacion del componente Convivencia social y salud mental durante el cuatrenio</t>
  </si>
  <si>
    <t>1 estrategia para la implementacion del componente Convivencia social y salud mental durante el cuatrenio</t>
  </si>
  <si>
    <t>0 estrategia para la implementacion del componente Convivencia social y salud mental durante el cuatrenio</t>
  </si>
  <si>
    <t xml:space="preserve">Implementar 1 estrategia para desarrollar el componente de convivencia social y salud mental </t>
  </si>
  <si>
    <t>DESARROLLAR ACCIONES PARA DISMINUIR LA PREVALENCIA DE LOS DIFERENTES TIPOS  DE VIOLENCIA DE GENERO</t>
  </si>
  <si>
    <t/>
  </si>
  <si>
    <t>EJECUTAR ACCIONES DE SENSIBILIZACIÓN  A LA POBLACIÓN JOVEN Y ADOLECENTE DE LAS INSTITUCIONES EDUCATIVOS EN LA PREVENCIÓN DEL COMSUMO DE SUSTANCIAS  PSICOAPTIVAS LÍCITAS E ILÍCITAS</t>
  </si>
  <si>
    <t>DESARROLLAR ACCIONES PARA DFORTALECER LA EDUCACIÓN EN PROYECTO DE VIDA EN NIÑOS, NIÑAS, ADOLECENTES Y JÓVENES DE LA ZONA URABANA Y RURAL DEL MUNICIPIO CON ENFASIS EN LA PREVENCIÓN DE SUICIDIOS</t>
  </si>
  <si>
    <t>40%  implemtacion del componente de Sexualidad y derechos sexuales y reproductivos durante el cuatrenio</t>
  </si>
  <si>
    <t>1 estrategia para la implementacion del componente Sexualidad y derechos sexuales y reproductivos durante el cuatrenio</t>
  </si>
  <si>
    <t>0 estrategia para la implementacion del componente Sexualidad y derechos sexuales y reproductivosdurante el cuatrenio</t>
  </si>
  <si>
    <t xml:space="preserve">Implementar 1 estrategia integral para la implementacion del componente Sexualidad y derechos sexuales y reproductivos </t>
  </si>
  <si>
    <t xml:space="preserve">DESARROLLAR ACCIONES Y ESTRATEGIAS PARA DISMINUIR LA RAZÓN DE MORTALIDAD MATERNA A  MENOS DE 952,38 POR CADA 100 MIL NACIDOS VIVOS </t>
  </si>
  <si>
    <t>DESARROLLAR ACCIONES PARA DISMINUIR  LA TASA  DE MORTALIDAD PERINATAL A MENOS DE 8,36 POR CADA 1000 NACIDOS VIVOS</t>
  </si>
  <si>
    <t>EJECUTAR  ESTRATEGIAS DE INFORMACIÓN, EDUCACIÓN Y COMUNICACIÓN PARA DISMUIR LA PROPORCIÓN DE EMBARAZOS EN ADOLECENTES A MENOS DE 42,85%</t>
  </si>
  <si>
    <t>40%  implementacion del componente Seguridad alimentaria y nutricional durante el cuatrenio</t>
  </si>
  <si>
    <t>1 Estrategia para la implementacion del componente Seguridad alimentaria y Nutricional durante el cuatrenio.</t>
  </si>
  <si>
    <t>0 estrategia para la implementacion del componente Vida saludable y enfermedades transmisibles durante el cuatrenio</t>
  </si>
  <si>
    <t>Implementar 1 estrategia para la implementacion del componente de seguridad alimentaria y nutricional</t>
  </si>
  <si>
    <t>DESARROLLAR ACCIONES PARA DISMINUIR LAS MUERTES POR DESNUTRICIÓN A MENOS 41,9 CASOS POR 100 MIL MENORES DE 5 AÑOS</t>
  </si>
  <si>
    <t>DESARROLLAR ESTRATEGIAS PARA DISMINUIR LA PROPORCIÓN DE BAJO PESO AL NACER</t>
  </si>
  <si>
    <t>DESARROLLAR ESTRATEGIAS DE INFORMACIÓN, EDUCACIÓN Y COMUNICACIÓN  PARA DIMUNUIR LA PREVALENCIA DE CASOS DE DESNUTRICIÓN EN MENORES DE 5 AÑOS</t>
  </si>
  <si>
    <t>40%   implementacion del componente Vida saludable y enfermedades transmisibles durante el cuatrenio</t>
  </si>
  <si>
    <t>1 estrategia para la implementacion del componente Vida saludable y enfermedades transmisibles durante el cuatrenio</t>
  </si>
  <si>
    <t>Implementar 1 estrategia para la implementacion del componente Vida saludable y enfermedades transmisibles</t>
  </si>
  <si>
    <t>REALIZAR BUSQUEDA ACTIVA DE SINTOMÁTICOS RESPIRATORIOS</t>
  </si>
  <si>
    <t>CONCURRIR CON ACCIONES PARA EL AUMENTO DE COBERTURA DE VACUNACIÓN EN EL MUNICIPIO CON BIOLÓGICOS TRAZADORES EN LA POBLACIÓN OBJETO DEL PAI</t>
  </si>
  <si>
    <t>DESARROLLAR ACCIONES PARA FORTALECER LOS CONOCIMIENTOS EN LA POBLACIÓN EN CUANTO A LAS ENFERMEDADES TRANSMITIDAS POR VECTORES</t>
  </si>
  <si>
    <t>REALIZAR MONITOREOS DE COBERTURA DE VACUNACIÓN DE ACUERDO A LOS LINEAMIENTOS DEL PAI</t>
  </si>
  <si>
    <t>40%   implementacion del componente  Dimension gestion diferencial de las poblaciones vulnerables durante el cuatrenio</t>
  </si>
  <si>
    <t>1 estrategia para la implementacion del componente Dimension gestion diferencial de las poblaciones vulnerables  durante el cuatrenio</t>
  </si>
  <si>
    <t xml:space="preserve">Implementar 1 estrategia para la implementacion de la gestión diferencial de poblaciones vulnerables </t>
  </si>
  <si>
    <t>CARACTERIZAR LAS PERSONAS EN CONDICIÓN DE DISCAPACIDAD, VERIFICANDO SUS CONDICIONES ACTUALES DE CALIDAD DE VIDA</t>
  </si>
  <si>
    <t>DESARROLLAR PROCESOS DE CAPACITACIÓN Y CERTIFICACIÓN EN AIEPI COMUNITARIO</t>
  </si>
  <si>
    <t>DESARROLLAR ENCUENTROS GRUPALES CON POBLACIÓN VICTIMA ABORADANDO EL TEMA DE RESILENCIA Y PROYECTO DE VIDA</t>
  </si>
  <si>
    <t>40%   implementacion del componente  Fortalecimiento de la Autoridad Sanitaria para la gestion de la salud durante el cuatrenio</t>
  </si>
  <si>
    <t>Implementar 1 estrategia para la implementacion del componente emergencias y desastres</t>
  </si>
  <si>
    <t>FORTALECER LA AUTORIDAD SANITAROA PARA LA GESTION DE LA SALUD PUBLICA.</t>
  </si>
  <si>
    <t>40%  implementacion del componente Salud y ámbito laboral durante el cuatrenio</t>
  </si>
  <si>
    <t>1 estrategia para la implementacion del componente Salud y ámbito laboral durante el cuatrenio</t>
  </si>
  <si>
    <t>Implementar 1 estrategia para la implementacion del componente entorno laboral</t>
  </si>
  <si>
    <t xml:space="preserve">CARACTERIZAR LOS TRABAJADORES DEL SECTOR INFORMAL </t>
  </si>
  <si>
    <t>TOTAL PRESUPUESTO SECTOR AGUA POTABLE Y SANEAMIENTO BASICO</t>
  </si>
  <si>
    <t>LINEA ESTRATÉGICA N° 2</t>
  </si>
  <si>
    <t>LUCHEMOS POR UNA INFRAESTRUCTURA SOCIAL Y ECONOMICA</t>
  </si>
  <si>
    <t>GARANTIZAR UNA ADECUADA INTEGRACIÓN ENTRE SI INFRAESTRUCTURA  Y EL TERRITORIO Y  LA CONSOLIDACIÓN DE CORREDORES SUBURBANOS COMO UNIDADES DE PRESTACIÓN DE SERVICIOS</t>
  </si>
  <si>
    <t>A.3</t>
  </si>
  <si>
    <t>AGUA POTABLE Y SANEAMIENTO BASICO</t>
  </si>
  <si>
    <t>A.3.1</t>
  </si>
  <si>
    <t xml:space="preserve"> LUCHO POR UNOS SERVICIOS PUBLICOS PARA MEJORAR LA CALIDAD DE VIDA </t>
  </si>
  <si>
    <t>A.3.1.1</t>
  </si>
  <si>
    <t xml:space="preserve">CONSTRUCCIÓN Y MANTENIMIENTO DE ACUEDUCTOS URBANOS Y RURALES. </t>
  </si>
  <si>
    <t>2018-99-524-0010</t>
  </si>
  <si>
    <t>CONSTRUCCION, ADECUACION, AMPLIACION Y MANTENIMIENTO DEL SERVICIO DE ACUEDUCTO</t>
  </si>
  <si>
    <t xml:space="preserve">Aumentar un 10% en construccion de acueductos rurales </t>
  </si>
  <si>
    <t xml:space="preserve">Construir 1 acueducto veredal por año </t>
  </si>
  <si>
    <t>(N° de acueductos atendidos / N° de acueductos existentes) * 100</t>
  </si>
  <si>
    <t xml:space="preserve">70% de cobertura del muncipio en acueductos en zona rural </t>
  </si>
  <si>
    <t>Construir 1 acueducto veredal y realizar 1 mantenimiento de los acueductos existentes</t>
  </si>
  <si>
    <t>CONTRUCCION, ADECUACION, AMPLIACION Y MANTENIMIENTO DE LOS ACUEDUCTOS RURALES DEL MUNICIPIO</t>
  </si>
  <si>
    <t>SECRETARIO DE PLANEACIÓN Y DESRROLLO TERRITORIAL</t>
  </si>
  <si>
    <t>INTERVENTORIAS, ESTUDIOS Y DISEÑOS PARA CONSTRUCCION, AMPLIACION Y/O ADECUACION DE ACUEDUCTOS RURALES  DEL MUNICIPIO</t>
  </si>
  <si>
    <t>Mantener el 100% en acueducto urbano</t>
  </si>
  <si>
    <t xml:space="preserve"> 1 mantenimiento de los acueductos urbanos por año</t>
  </si>
  <si>
    <t xml:space="preserve"> 90% en zona urbana</t>
  </si>
  <si>
    <t xml:space="preserve">Realizar 1 ampliación, adecuación y mantenimiento de los acueductos urbanos </t>
  </si>
  <si>
    <t>CONTRUCCION, ADECUACION, AMPLIACION Y MANTENIMIENTO DE LOS ACUEDUCTOS URBANOS DEL MUNICIPIO</t>
  </si>
  <si>
    <t>ESTUDIOS Y DISEÑOS PARA CONSTRUCCION, AMPLIACION Y/O ADECUACION DE ACUEDUCTOS URBANOS  DEL MUNICIPIO</t>
  </si>
  <si>
    <t>EJECUCION DE ACTIVIDADES PARA MEJORAR LAS CONDICIONES DE CONDUCCION DEL AGUA EN LA ZONA URBANA Y RURAL DEL MUNICIPIO</t>
  </si>
  <si>
    <t>ADQUISICION DE ELEMENTOS NECESARIOS PARA EL FUNCIONAMIENTO DE ACUEDUCTOS URBANOS Y RURALES DEL MUNICIPIO</t>
  </si>
  <si>
    <t>Fortalecimiento Para La Administracion Y Operación DE LOS ACUEDUCTOS URBANOS Y RURALES</t>
  </si>
  <si>
    <t>A.3.1.2</t>
  </si>
  <si>
    <t xml:space="preserve">CONSTRUCCION Y MANTENIMIENTO DE ALCANTARILLADOS URBANOS Y RURALES </t>
  </si>
  <si>
    <t>2018-99-524-0011</t>
  </si>
  <si>
    <t xml:space="preserve">CONSTRUCCION, ADECUACION, AMPLIACION Y MANTENIMIENTO DE ALCANTARILLADOS URBANOS Y RURALES DEL MUNICIPIO DE LA PRIMAVERA </t>
  </si>
  <si>
    <t xml:space="preserve">70% en construccion y mantenimiento de alcantarillado urbano </t>
  </si>
  <si>
    <t>Inicio de la prestacion del servicioa 400 nuevos usuarios al sistema de alcantarillado durante el cuatrenio</t>
  </si>
  <si>
    <t xml:space="preserve">N° de usuarios de alcantarillado atendidos </t>
  </si>
  <si>
    <t>0 usuarios del sistema de alcantarillado</t>
  </si>
  <si>
    <t>inicio de la prestacion del servicioa 400 nuevos usuarios al sistema de alcantarillado durante el cuatrenio</t>
  </si>
  <si>
    <t>CONTRATACION DE SERVICIOS DE LIMPIEZA PARA LAS ALCANTARILLAS DE LAS VIAS URBANAS DEL MUNICIPIO</t>
  </si>
  <si>
    <t>ESTUDIOS Y DISEÑOS PARA OPTIMIZAR LA CALIDAD EN LA PRESTACION DEL SERVICIO DEL ALCANTARILLADO URBANO EN EL MUNICIPIO</t>
  </si>
  <si>
    <t xml:space="preserve"> 10% en construccion y mantenimiento de alcantarillado  en zona rural</t>
  </si>
  <si>
    <t>Inicio de la prestacion del servicio a 20 nuevos usuarios al sistema de alcantarillado rural durante el cuatrenio</t>
  </si>
  <si>
    <t xml:space="preserve">N° de usuarios de alcantarillado rural atendidos </t>
  </si>
  <si>
    <t>0 usuario del sistema de alcantarillado</t>
  </si>
  <si>
    <t>CONTRUCCION, ADECUACION, AMPLIACION Y MANTENIMIENTO DE SISTEMAS ALTERNATIVOS DE ALCANTARILLADO RURAL DEL MUNICIPIO</t>
  </si>
  <si>
    <t>INTERVENTORIA TECNICA, ADMINISTRATIVA Y FINANCIERA PARA LOS ESTUDIOS Y DISEÑOS Y/O EJECUCION DE ALCANTARILLADOS RURALES DEL MUNICIPIO</t>
  </si>
  <si>
    <t>ESTUDIOS Y DISEÑOS PARA LA CONSTRUCCIÓN DE SISTEMAS DE ALCANTARILLADO RURAL EN EL MUNICIPIO</t>
  </si>
  <si>
    <t>A.3.1.3</t>
  </si>
  <si>
    <t xml:space="preserve">MANEJO INTEGRAL DE RESIDUOS SOLIDOS </t>
  </si>
  <si>
    <t>2018-99-524-0012</t>
  </si>
  <si>
    <t>FORTALECIMIENTO AL TRATAMIENTO Y APROVECHAMIENTO DE RESIDUOS SOLIDOS EN EL MUNICIPIO</t>
  </si>
  <si>
    <t>Lograr el 90% de manejo integral de residuos solidos</t>
  </si>
  <si>
    <t>Mantener el servicio  actual  y 100 nuevos usuarios con cobertura de manejo integral de residuos solidos en el cuatrenio</t>
  </si>
  <si>
    <t>N° de usuarios nuevos con servicio público de aseo</t>
  </si>
  <si>
    <t xml:space="preserve">1021 usuarios con cobertura de manejo integral de residuos solidos </t>
  </si>
  <si>
    <t>50 nuevos usuarios con cobertura de manejo integral de residuos solidos</t>
  </si>
  <si>
    <t>EJECUCION DE ACTIVIDADES QUE PROMOCIONEN EL APROVECHAMIENTO DE LOS RESIDUOS SOLIDOS EN EL MUNICIPIO</t>
  </si>
  <si>
    <t>REALIZAR AJUSTE DEL PLAN INTEGRAL DE RESIDUOS SÓLIDOS MUNICIPALES</t>
  </si>
  <si>
    <t>REALIZAR ESTUDIOS Y DISEÑOS  DEL SISTEMA DE DISPOSICIÓN FINAL PARA LOS CENTROS POBLADOS DE NUEVA ANTIOQUIA Y SANTA BÁRBARA</t>
  </si>
  <si>
    <t>REALIZAR PROCESOS DE CAPACITACIÓN Y SENSIBILIZACIÓN AMBIENTAL DIRIGIDOA AL MANEJO INTEGRAL DE RESIDUOS SÓLIDOS EN EL MUNICIPIO</t>
  </si>
  <si>
    <t>ADQUISICION DE MAQUINARIA Y EQUIPOS PARA EL MANEJO INTEGRAL DE RESIDUOS SOLIDOS</t>
  </si>
  <si>
    <t>A.3.1.4</t>
  </si>
  <si>
    <t xml:space="preserve">SUBSIDIOS AAA </t>
  </si>
  <si>
    <t>2018-99-524-0013</t>
  </si>
  <si>
    <t>TRANSFERENCIA DE RECURSOS DE ACUEDUCTO, ALCANTARILLADO Y ASEO DEL MUNICIPIO DE LA PRIMAVERA</t>
  </si>
  <si>
    <t>Mantener los subsidios en los porcentaje 70% estrato 1, 40% estrato 2, 5% Estrato 3.</t>
  </si>
  <si>
    <t>Sostener los subsidios durante el cuatrenio y aumentar a los nuevos usuarios</t>
  </si>
  <si>
    <t>N° de usuarios subsidiados por estrato</t>
  </si>
  <si>
    <t xml:space="preserve">957 usuarios estrato 1,  199 usuarios en estrato 2,  5 usuarios en estrato 3 </t>
  </si>
  <si>
    <t>sostener los subsidios durante el cuatrenio y aumentar a los nuevos usuarios</t>
  </si>
  <si>
    <t>TRANSFERENCIA DE SUBSIDIOS DE ACUEDUCTO, ALCANTARILLADO Y ASEO A LA EMPRESA PRESTADORA DE SERVICIOS DEL MUNICIPIO</t>
  </si>
  <si>
    <t>A.3.1.5</t>
  </si>
  <si>
    <t xml:space="preserve">TRANSFERENCIAS PLAN DEPARTAMENTAL DE AGUAS </t>
  </si>
  <si>
    <t>2018-99-524-0014</t>
  </si>
  <si>
    <t xml:space="preserve">EJECUCION DE LAS TRANSFERENCIAS AL DEPARTAMENTAL DE AGUAS </t>
  </si>
  <si>
    <t>Mantener el 21% de los recursos de Agua Potable al PDA</t>
  </si>
  <si>
    <t>Mantener 1 programa de transferencia de los recursos de Agua Potable al PDA para financiar proyectos de alto impacto</t>
  </si>
  <si>
    <t>Transferencia realizada</t>
  </si>
  <si>
    <t>21% de los recursos de agua potable y saneamiento básico, transferidos al PDA Vichada</t>
  </si>
  <si>
    <t>Tranferir los recursos pactados en el convenio PAP-PDA, celebrado entre el Municipio y el PDA Vichada</t>
  </si>
  <si>
    <t>REALIZACION DE TRANSFERENCIA DE RECURSOS AL  PDA</t>
  </si>
  <si>
    <t>A.3.1.6</t>
  </si>
  <si>
    <t xml:space="preserve">CONSTRUCCIÓN DEL SISTEMA DE ALCANTARILLADO PLUVIAL MUNICIPAL </t>
  </si>
  <si>
    <t>2018-99-524-0015</t>
  </si>
  <si>
    <t xml:space="preserve">CONSTRUCCION, AMPLIACION, MANTENIMIENTO DE ALCANTARILLADO PLUVIAL MUNICIPAL </t>
  </si>
  <si>
    <t xml:space="preserve">alcanzar 40% en la adecuacion de alcantarillado Pluvial </t>
  </si>
  <si>
    <t>2000 mts en adecuacion de sistema de alcantarillado pluvial  en el cuatrenio</t>
  </si>
  <si>
    <t>(Metros  de alcantarillado pluvial atendido / Metros de alcantarillado pluvial existente)*100</t>
  </si>
  <si>
    <t>0 mts en sistema de alacntarillado pluvial</t>
  </si>
  <si>
    <t>500 mts en adecuacion de sistema de alcantarillado pluvial</t>
  </si>
  <si>
    <t xml:space="preserve">ESTUDIOS Y DISEÑOS PARA LA CONSTRUCCIÓN DEL SISTEMA DE ALCANTARILLADO PLUVIAL MUNICIPAL </t>
  </si>
  <si>
    <t>CONSTRUCCION, AMPLIACION, MANTENIMIENTO Y LIMPIEZA DEL SISTEMA DE  ALCANTARILLADO PLUVIAL MUNICIPAL EXISTENTE(CANALES, ALCANTARILLAS Y/O BOXCOULVERT)</t>
  </si>
  <si>
    <t>INTERVENTORIA FINANCIAERA, TECNICA Y ADMINISTRATIVA PROPIAS DEL SECTOR</t>
  </si>
  <si>
    <t>TOTAL PRESUPUESTO SECTOR DEPORTE Y RECREACION</t>
  </si>
  <si>
    <t>A.4</t>
  </si>
  <si>
    <t>DEPORTE Y RECREACION</t>
  </si>
  <si>
    <t>A.4.1</t>
  </si>
  <si>
    <t xml:space="preserve">LUCHO POR EL DEPORTE Y LA RECREACION PARA LA PAZ </t>
  </si>
  <si>
    <t>A.4.1.1</t>
  </si>
  <si>
    <t xml:space="preserve">INTERACCION PARA EVENTOS EN EL FOMENTO DEL DEPORTE Y LA RECREACION </t>
  </si>
  <si>
    <t>2018-99-524-0016</t>
  </si>
  <si>
    <t>APOYO A LA REALIZACION Y PARTICIPACION DE EVENTOS DEPORTIVOS EN EL MUNICIPIO LA PRIMAVERA</t>
  </si>
  <si>
    <t>80% de interaccion para eventos en el fomento del deporte y la recreacion</t>
  </si>
  <si>
    <t>N° de actividades deportivas y recreativas realizadas) * 100</t>
  </si>
  <si>
    <t>5 Actividades de interaccion al fomento deportivo y recreativo en el cuatrenio</t>
  </si>
  <si>
    <t>Desarrollar 5 Actividades de interaccion al fomento deportivo y recreativo</t>
  </si>
  <si>
    <t>APOYO A LA PARTICIPACION DE EVENTOS DEPORTIVOS, RECREATIVOS Y DE APROVECHAMIENTO DEL TIEMPO LIBRE (JUEGOS INTERMUNICIPALES, JUEGOS DE LA ORINOQUIA Y LA AMAZONÍA, JUEGO SUPERATE INTERCOLEGIADOS Y JUEGOS MUNICIPALES)</t>
  </si>
  <si>
    <t>APOYO A LA REALIZACION DE EVENTOS DEPORTIVOS, RECREATIVOS Y DE APROVECHAMIENTO DEL TIEMPO LIBRE ( COPA NAVIDEÑA, CAMPEONATO DE BALONCESTO, VOLEYBOL, FUTBOL, FUTBOL 5, FUTSALA, FUTSALÓM, CAMPEONATO DE ATLETISMO, CAMPEONATO DE CICLISMO, CAMPEONATO DE PATINAJE, CAMPONATO COPA FAMILIAS EN ACCIÓN, CAMPEONATO MINIFUTBOL, JUEGOS DE INSPECCIÓN, JUEGOS ESCOLARES, ACTIVIDAD FÍSICA MUSICALIZADA, CICLOVIAS, CICLOPASEOS, CINE AL PARQUE, ACTIVIDAD LUDICORECREATIVAS INTERINSTITUCIONAL, CAMINATAS, JUEGOS Y DIVERSIÓN EN EL BARRIO Y HÁBITOS Y ESTILO DE VIDA SALUDABLES)</t>
  </si>
  <si>
    <t>A.4.1.2</t>
  </si>
  <si>
    <t xml:space="preserve">FORTALECIMIENTO A LAS ESCUELAS DE FORMACION EN DEPORTE Y LA RECREACION </t>
  </si>
  <si>
    <t>2018-99-524-0017</t>
  </si>
  <si>
    <t>FORTALECIMIENTO Y APOYO A LAS ESCUELAS DE FORMACION DEPORTIVA DEL MUNICIPIO DE LA PRIMAVERA</t>
  </si>
  <si>
    <t>80% fortalecimiento a las escuelas de formacion deportiva y recreativa</t>
  </si>
  <si>
    <t>4 fortalecimientos a las escuelas de formacion en deporte y recreacion en el cuatrenio</t>
  </si>
  <si>
    <t>(N° de escuelas deportivas y recreativas atendidas / N° de escuelas deportivas y recreativas existentes) * 100</t>
  </si>
  <si>
    <t>60% fortalecimiento a las escuelas de formacion deportiva y recreativa</t>
  </si>
  <si>
    <t>Contratar 8 instructores para las escuelas de formacion deportivas</t>
  </si>
  <si>
    <t>CONTRATACION DE INSTRUCTORES PARA LAS DIFERENTES ESCUELAS DE FORMACION DEPORTIVA</t>
  </si>
  <si>
    <t>A.4.1.3</t>
  </si>
  <si>
    <t xml:space="preserve">CONSTRUCCION, MEJORAMIENTO Y ADECUACION DE ESCENARIOS DEPORTIVOS, RECREATIVOS Y PARQUES </t>
  </si>
  <si>
    <t>2018-99-524-0018</t>
  </si>
  <si>
    <t>CONSTRUCCION, MANTENIMIENTO, ADECUACION DE ESCENARIOS DEPORTIVOS Y RECREATIVOS EN EL MUNICIPIO DE LA PRIMAVERA</t>
  </si>
  <si>
    <t>alcanzar un 80% de constr, mejoramiento y adecuacion de escenarios deportivos y recreativos</t>
  </si>
  <si>
    <t>25 Construcciones, mejoramientos y adecuaciones de escenarios deportivos y recreativos por el cuatrenio</t>
  </si>
  <si>
    <t>(N° de escenarios deportivos y recreativos atendidos / N° de escenarios deportivos y recreativos existentes) * 100</t>
  </si>
  <si>
    <t>70% constr, mejoramiento y adecuacion de escenarios deportivos y recreativos</t>
  </si>
  <si>
    <t>Realizar 5 Construcciones y/o mejoramientos y/o adecuaciones de escenarios deportivos y recreativos</t>
  </si>
  <si>
    <t>CONSTRUCCION, MANTENIMIENTO Y ADECUACION DE ESCENARIOS DEPORTIVOS DEL MUNICIPIO</t>
  </si>
  <si>
    <t>INTERVENTORIA TECNICA, ADMINISTRATIVA Y FINANCIERA PARA LA CONSTRUCCION, AMPLIACION Y MANTENIMIENTO DE ESCENARIOS DEPORTIVOS.</t>
  </si>
  <si>
    <t>ADQUISICION DE ELEMENTOS NECESARIOS PARA EL FUNCIONAMIENTO DE LOS ESCENARIOS DEPORTIVOS DEL MUNICIPIO</t>
  </si>
  <si>
    <t>A.4.1.4</t>
  </si>
  <si>
    <t xml:space="preserve"> DOTACION DE ELEMENTOS DEPORTIVOS Y RECREATIVOS PARA EL MUNICIPIO </t>
  </si>
  <si>
    <t>2018-99-524-0019</t>
  </si>
  <si>
    <t>DOTACION DE IMPLEMETOS DEPORTIVOS EN EL MUNICIPIO DE LA PRIMAVERA</t>
  </si>
  <si>
    <t>80% de dotaciones de elementos deportivos y recreativos</t>
  </si>
  <si>
    <t>4 dotaciones de elementos deportivos y recreativos</t>
  </si>
  <si>
    <t>N° de dotaciones de elementos deportivos y recreativos realizados</t>
  </si>
  <si>
    <t>70% de dotaciones de elementos deportivos y recreativos</t>
  </si>
  <si>
    <t xml:space="preserve">realizar 1 dotacion de elementos deportivos y recreativos </t>
  </si>
  <si>
    <t>ADQUISICION DE ELEMENTOS QUE PERMITAN EL DESARROLLO DE LAS ACTIVIDADES DEPORTIVAS, RECREATIVAS Y APROVECHAMIENTO DEL TIEMPO LIBRE EN EL MUNICIPIO.</t>
  </si>
  <si>
    <t>TOTAL PRESUPUESTO SECTOR CULTURA</t>
  </si>
  <si>
    <t>A.5</t>
  </si>
  <si>
    <t>CULTURA</t>
  </si>
  <si>
    <t>A.5.1</t>
  </si>
  <si>
    <t xml:space="preserve">LUCHO POR LA CULTURA PARA LA PAZ </t>
  </si>
  <si>
    <t>A.5.1.1</t>
  </si>
  <si>
    <t xml:space="preserve">APOYO A EVENTOS DE RECONOCIMIENTO ARTISTICO Y CULTURAL PARA EL MUNICIPIO. </t>
  </si>
  <si>
    <t>2018-99-524-0020</t>
  </si>
  <si>
    <t>APOYO A EVENTOS DE RECONOCIMIENTO ARTISTICO Y CULTURAL PARA EL MUNICIPIO</t>
  </si>
  <si>
    <t>100% de apoyo a eventos de reconocimiento artisticos y cultural</t>
  </si>
  <si>
    <t>Mantener 4 apoyos a eventos de reconocimiento artistico y cultural para el Municipio durante el cuatrenio</t>
  </si>
  <si>
    <t>(N° de eventos de reconocimiento artístico apoyados / N° de eventos de reconocimiento artístico existentes) *100</t>
  </si>
  <si>
    <t>4 apoyos a eventos de reconocimiento artistico y cultural para el Municipio en el cuatrenio</t>
  </si>
  <si>
    <t>Realizar 8 apoyos a eventos de reconocimiento artistico y cultural para el Municipio</t>
  </si>
  <si>
    <t>APOYO A LA REALIZACION DE ACTIVIDADES CULTURALES, ARTISTICAS Y DE RECUPERACION DE LA IDENTIDAD CULTURAL EN EL MUNICIPIO (FESTIVAL NAPOLEON FRANCO, EL CURITO, EL CARIBE ROJO, EL CARRAITO, LA ESCOBA DE MORICHE, LA BANDOLA DE ORO, EL MIJE DE ORO)</t>
  </si>
  <si>
    <t>A.5.1.2</t>
  </si>
  <si>
    <t xml:space="preserve">FORTALECIMIENTO DE LA HISTORIA Y LA CULTURAL DEL MUNICIPIO DE LA PRIMAVERA VICHADA. </t>
  </si>
  <si>
    <t>2018-99-524-0021</t>
  </si>
  <si>
    <t xml:space="preserve">APOYO A LA EJECUCION Y FORTALECIMIENTO DE LA HISTORIA Y LA CULTURAL DEL MUNICIPIO DE LA PRIMAVERA VICHADA. </t>
  </si>
  <si>
    <t>Mejorar en un 80% el rescate de la pertenencia historica y cultural</t>
  </si>
  <si>
    <t>Realizar 1 actividad de rescate de la pertenencia historica y cultural por año</t>
  </si>
  <si>
    <t>N° de actividades de rescate de pertinencia histórica y cultural realizadas por año.</t>
  </si>
  <si>
    <t xml:space="preserve">0 actividades de rescate de la pertenencia historica y cultural </t>
  </si>
  <si>
    <t>APOYO A LA EJECUCION DE ACTIVIDADES QUE EXALTEN  LA HISTORIA Y LA CULTURAL DEL MUNICIPIO DE LA PRIMAVERA VICHADA. ((CELEBRA LA MÚSICA (FESTIAVAL CANTOS DE VAUQERÍA NIÑOS, MUESTRAS CULTURALES, INTEGRACIÓN INFANTIL CULTURAL).</t>
  </si>
  <si>
    <t>Realizar una dotación y mantenimiento de equipos e instrumentos musicales</t>
  </si>
  <si>
    <t>DOTACIÓN, MANTENIMIENTO DE EQUIPOS E  INSTRUMENTOS MUSICALES</t>
  </si>
  <si>
    <t>A.5.1.3</t>
  </si>
  <si>
    <t xml:space="preserve">CONSTRUCCION, MEJORAMIENTO Y MANTENIMIENTO DE ESCENARIOS CULTURALES Y BIBLIOTECA PÚBLICA DEL MUNICIPIO. </t>
  </si>
  <si>
    <t>2018-99-524-0022</t>
  </si>
  <si>
    <t>CONSTRUCCION, MEJORAMIENTO Y MANTENIMIENTO DE ESCENARIOS CULTURALES Y BIBLIOTECA PÚBLICA DEL MUNICIPIO.</t>
  </si>
  <si>
    <t>Alcanzar un 40% en construccion, dotacion y mejoramiento de escenarios culturales</t>
  </si>
  <si>
    <t>Realizar 2 mejoramientos y dotaciones a escenarios culturales por año</t>
  </si>
  <si>
    <t>(N° de escenarios culturales atendidos / N° de escenarios culturales existentes) * 100</t>
  </si>
  <si>
    <t>Existen 2 escenarios culturales</t>
  </si>
  <si>
    <t>CONSTRUCCION, ADECUACION, AMPLIACION Y MANTENIMIENTO DE ESCENARIOS CULTURALES Y BIBLIOTECA MUNICIPAL</t>
  </si>
  <si>
    <t>ESTUDIOS Y DISEÑOS PARA LA CONSTRUCCCION, AMPLIACION Y ADECUACION DE ESCENARIOS CULTURALES Y BIBLIOTECA MUNICIPAL</t>
  </si>
  <si>
    <t>INTERVENTORIA TECNICA, ADMINISTRATIVA Y FINANCIERA PARA LA EJECUCION DE CONSTRUCCION, AMPLIACION, ADECUACION Y MANTENIMIENTO DE ESCENARIOS CULTURALES Y BIBLIOTECA MUNICIPAL.</t>
  </si>
  <si>
    <t>A.5.1.4</t>
  </si>
  <si>
    <t xml:space="preserve">DOTACION PARA BIBLIOTECA Y CASA DE LA CULTURA MUNICIPAL </t>
  </si>
  <si>
    <t>2018-99-524-0023</t>
  </si>
  <si>
    <t xml:space="preserve"> DOTACION PARA BIBLIOTECA Y CASA DE LA CULTURA MUNICIPAL </t>
  </si>
  <si>
    <t>100% dotaciones para la biblioteca publica y casa de la cultura</t>
  </si>
  <si>
    <t>Realizar 4 dotaciones para la biblioteca publica y casa de la cultura por año</t>
  </si>
  <si>
    <t>N° de dotaciones realizadas para la biblioteca publica y la casa de la cultura</t>
  </si>
  <si>
    <t>1 Dotaciones para la biblioteca publica y casa  de la cultura</t>
  </si>
  <si>
    <t>ADQUISICION DE ELEMENTOS MOBILIARIOS, DIDACTICOS, PEDAGOGICOS, RECREATIVOS PARA LA BIBLIOTECA MUNICIPAL</t>
  </si>
  <si>
    <t>ADQUISICION DE ELEMENTOS E IMPLEMENTOS ARTISTICOS Y CULTURALES</t>
  </si>
  <si>
    <t>A.5.1.5</t>
  </si>
  <si>
    <t xml:space="preserve">FORTALECIMIENTO CAPACITACION Y FORMACION ARTISTICA Y CULTURAL PARA LA APROPIACION </t>
  </si>
  <si>
    <t>2018-99-524-0024</t>
  </si>
  <si>
    <t>FORTALECIMIENTO A LA CAPACITACION Y FORMACION ARTISTICA Y CULTURAL DEL MUNICIPIO DE LA PRIMAVERA</t>
  </si>
  <si>
    <t>Lograr un 80% en fortalecimiento artistico y cultural</t>
  </si>
  <si>
    <t>Realizar 4 fortalecimientos en capacitacion y formacion artistica cultural en el cuatrenio</t>
  </si>
  <si>
    <t>N° de fortaleciimientos en capacitacion y formacion artistica cultural realizados</t>
  </si>
  <si>
    <t>4 fortalecimiento capacitacion y formacion artistica cultural</t>
  </si>
  <si>
    <t>Realizar 4 fortaleciimientos en capacitacion y formacion artistica cultural en el cuatrenio</t>
  </si>
  <si>
    <t>CONTRATACION DE PERSONAL ASESOR, PROFESIONAL,TECNICO  Y DE APOYO A LA GESTION NECESARIO PARA EL DESARROLLO DEL PROGRAMA</t>
  </si>
  <si>
    <t>A.5.1.6</t>
  </si>
  <si>
    <t xml:space="preserve">SEGURIDAD SOCIAL </t>
  </si>
  <si>
    <t>2018-99-524-0025</t>
  </si>
  <si>
    <t xml:space="preserve"> PAGO DE LA SEGURIDAD SOCIAL DE LOS GESTORES CULTURALES DEL MUNICIPIO DE LA PRIMAVERA</t>
  </si>
  <si>
    <t>Mantener 100% en cobertura de seguridad social del artista</t>
  </si>
  <si>
    <t>1 Programa de seguridad social del artista</t>
  </si>
  <si>
    <t>N° de programas de seguridad social  implmentados</t>
  </si>
  <si>
    <t>PAGO DE LA SEGURIDAD SOCIAL A GESTORES CULTURALES DEL MUNICIPIO</t>
  </si>
  <si>
    <t>TOTAL PRESUPUESTO SECTOR SERVICIOS PÚBLICOS DIFERENTES A ACUEDUCTO ALCANTARILLADO Y ASEO (SIN INCLUIR PROYECTOS DE VIVIENDA DE INTERÉS SOCIAL)</t>
  </si>
  <si>
    <t>A.6</t>
  </si>
  <si>
    <t>SERVICIOS PÚBLICOS DIFERENTES A ACUEDUCTO ALCANTARILLADO Y ASEO (SIN INCLUIR PROYECTOS DE VIVIENDA DE INTERÉS SOCIAL)</t>
  </si>
  <si>
    <t>A.6.1</t>
  </si>
  <si>
    <t>LUCHO POR UNOS SERVICIOS PÚBLICOS PARA MEJOR CALIDAD DE VIDA.</t>
  </si>
  <si>
    <t>A.6.1.1</t>
  </si>
  <si>
    <t>MANTENIMIENTO Y AMPLIACIÓN DE REDES ELÉCTRICAS URBANAS Y RURALES.</t>
  </si>
  <si>
    <t>2018-99-524-0026</t>
  </si>
  <si>
    <t>FORTALECIMIENTO A LA CONSTRUCCION, AMPLIACION, MANTENIMIENTO Y ADECUACION DE LA  ELECTRIFICACION URBANA Y RURAL DEL MUNICIPIO DE LA PRIMAVERA</t>
  </si>
  <si>
    <t xml:space="preserve"> Alcanzar el 40% en la cobertura del area rural</t>
  </si>
  <si>
    <t>100 nuevos usuarios al sistema de energia electrica en zona rural durante el cuatrenio</t>
  </si>
  <si>
    <t>(N° de usuarios nuevos rurales con servicio público de energía / N° de usuarios rurales existentes con servicio público de energía) * 100</t>
  </si>
  <si>
    <t>20% en area rural</t>
  </si>
  <si>
    <t>25 nuevos usuarios al sistema de energia electrica en zona rural y urbana</t>
  </si>
  <si>
    <t>CONSTRUCCION, AMPLIACION, MANTENIMIENTO Y ADECUACION DE OBRAS DE ELECTRIFICACION RURAL</t>
  </si>
  <si>
    <t>Alcanzar el 90% en la cobertura en zona urbana</t>
  </si>
  <si>
    <t>200 nuevos usuarios al sistema de energia electrica en zona urbana durante el cuatrenio</t>
  </si>
  <si>
    <t>(N° de usuarios nuevos urbanos con servicio público de energía / N° de usuarios urbanos existentes con servicio público de energía) * 100</t>
  </si>
  <si>
    <t xml:space="preserve">80% de cobertura en area urbana </t>
  </si>
  <si>
    <t>50 nuevos usuarios al sistema de energia electrica en zona rural y urbana</t>
  </si>
  <si>
    <t>CONSTRUCCION, AMPLIACION, MANTENIMIENTO Y ADECUACION DE OBRAS DE ELECTRIFICACION URBANA</t>
  </si>
  <si>
    <t>ADQUISICION DE ELEMENTOS NECESARIOS PARA EL MEJORAMIENTO DE LA ELECTRIFICACION URBANA Y RURAL</t>
  </si>
  <si>
    <t>ESTUDIOS Y DISEÑOS PARA EL MEJORAMIENTO DE LA ELECTRIFICACION URBANA Y RURAL DEL MUNICIPIO</t>
  </si>
  <si>
    <t>INTERVENTORIA TECNICA, ADMINISTRATIVA Y FINANCIERA PARA OBRAS DE ELECTRIFICACION RURAL Y URBANA DEL MUNICIPIO</t>
  </si>
  <si>
    <t>A.6.1.2</t>
  </si>
  <si>
    <t>MEJORAMIENTO Y MANTENIMIENTO DEL ALUMBRADO PÚBLICO URBANO Y RURAL.</t>
  </si>
  <si>
    <t>2018-99-524-0027</t>
  </si>
  <si>
    <t>APOYO A LA CONSTRUCCION, AMPLIACION, MANTENIMIENTO Y ADECUACION DEL ALUMBRADO PUBLICO DEL MUNICIPIO DE LA PRIMAVERA</t>
  </si>
  <si>
    <t xml:space="preserve"> Alcanzar el 80% en cobertura urbana</t>
  </si>
  <si>
    <t>Realizar la adecuacion y mantenimiento de 923 lamparas de alumbrado</t>
  </si>
  <si>
    <t xml:space="preserve">* (N° de lámparas adecuadas y mejoradas / N° de lámparas existentes) * 100.
</t>
  </si>
  <si>
    <t xml:space="preserve">60% de cobertura en area urbana </t>
  </si>
  <si>
    <t>realizar la adecuacion y mantenimineto de 250 lamparas de alumbrao publico Y 75 luminarias nuevas</t>
  </si>
  <si>
    <t>ADQUISICION DE ELEMENTOS NECESARIOS PARA EL FUNCIONAMIENTO DEL ALUMBRADO PUBLICO DEL MUNICIPIO</t>
  </si>
  <si>
    <t>ESTUDIOS Y DISEÑOS PARA LA CONSTRUCCCION, AMPLIACION Y ADECUACION DEL ALUMBRADO PUBLICO DEL MUNICIPIO</t>
  </si>
  <si>
    <t>APOYO A LA FACTURACION Y RECAUDO DEL ALUMBRADO PUBLICO DEL MUNICIPIO</t>
  </si>
  <si>
    <t xml:space="preserve"> Alcanzar el 10% en cobertura en zona rural</t>
  </si>
  <si>
    <t>Realizar la instalacion de  150 luminarias nuevas</t>
  </si>
  <si>
    <t>N° de lámparas nuevas instaladas</t>
  </si>
  <si>
    <t xml:space="preserve"> 5% en zona rural</t>
  </si>
  <si>
    <t>Realizar la instalacion de 75 luminarias nuevas</t>
  </si>
  <si>
    <t>CONSTRUCCION, MANTENIMIENTO, ADECUACION, AMPLIACION DEL SISTEMA DE ALUMBRADO PUBLICO DEL MUNICIPIO</t>
  </si>
  <si>
    <t>APOYO A CONVENIOS INTERADMINISTRATIVO PARA EL MANTENIMIENTO, LA REPOSICIÓN, EXPANSIÓN DEL SISTEMA DE ALUMBRADO PÚBLICO DEL MUNICIPIO DE LA PRIMAVERA VICHADA.</t>
  </si>
  <si>
    <t>A.6.1.3</t>
  </si>
  <si>
    <t>IMPLEMENTACIÓN Y APOYO A LAS TIC´S TECNOLOGIA, INFORMACION Y COMUNICACIONES Y LA GENERACIÓN DE ENERGÍAS ALTERNATIVAS</t>
  </si>
  <si>
    <t>2018-99-524-0028</t>
  </si>
  <si>
    <t>FORTALECIMIENTO A LAS TICS, CIENCIA, TECNOLOGIA Y ENERGIA ALTERNATIVA EN EL MUNICIPIO DE LA PRIMAVERA</t>
  </si>
  <si>
    <t>Alcanzar un 40% de acceso a las tecnologias de la informacion y las comunicaciones</t>
  </si>
  <si>
    <t>Adelantar 2 fortalecimientos para el desarrollo de medios de comunicación a nivel local durante los cuatro años.</t>
  </si>
  <si>
    <t>N° de fortalecimientos realizados en la vigencia</t>
  </si>
  <si>
    <t>10% de acceso a las tecnologias de la informacion y las comunicaciones</t>
  </si>
  <si>
    <t>Adelantar 1 fortalecimientos para el desarrollo de medios de comunicación a nivel local durante los cuatro años.</t>
  </si>
  <si>
    <t>APOYO AL DESARROLLO DE MEDIOS DE COMUNICACIÓN  LOCAL EN EL MUNICIPIO</t>
  </si>
  <si>
    <t>Adecuar la infraestructura de internet a 6 sedes sociales e institucionales durante los cuatro años.</t>
  </si>
  <si>
    <t>N° de adecuaciones de infraestructura par internet realizadas</t>
  </si>
  <si>
    <t>Adecuar la infraestructura de internet a 2 sedes sociales e institucionales</t>
  </si>
  <si>
    <t>ADECUACION DE INFRAESRUCTURA DE INTERNET</t>
  </si>
  <si>
    <t xml:space="preserve">Implemaentar 1 servicios de gobierno en linea por cada año. </t>
  </si>
  <si>
    <t>N° de servicios de gobierno en línea implementados</t>
  </si>
  <si>
    <t>IMPLEMENTACION DEL PROGRAMAS GOBIERNO EN LINEA</t>
  </si>
  <si>
    <t>100% planes de generación de energías alternativas y reducción de GEI</t>
  </si>
  <si>
    <t xml:space="preserve">Beneficiar a 563 viviendas rurales con programas de energias alternativas </t>
  </si>
  <si>
    <t xml:space="preserve">N° de viviendas benficiadas / N° de viviendas identificadas </t>
  </si>
  <si>
    <t>0 planes de accion para la implementación del uso de energías alternativas y cambio climatico</t>
  </si>
  <si>
    <t>EJECUCION DE PROGRAMAS DE ENERGIAS ALTERNATIVAS</t>
  </si>
  <si>
    <t>TOTAL PRESUPUESTO SECTOR VIVIENDA</t>
  </si>
  <si>
    <t>A.7</t>
  </si>
  <si>
    <t>VIVIENDA</t>
  </si>
  <si>
    <t>A.7.1</t>
  </si>
  <si>
    <t xml:space="preserve"> LUCHO POR UNA VIVIENDA PARA EL BIENESTAR SOCIAL. </t>
  </si>
  <si>
    <t>A.7.1.1</t>
  </si>
  <si>
    <t xml:space="preserve">MEJORAMIENTO DE VIVIENDA URBANA Y RURAL </t>
  </si>
  <si>
    <t>2018-99-524-0029</t>
  </si>
  <si>
    <t xml:space="preserve">APOYO AL FORTALECIMIENTO DE VIVIENDA URBANA Y RURAL EN EL MUNICIPIO DE LA PRIMAVERA </t>
  </si>
  <si>
    <t>20% De mejoramientos de vivienda</t>
  </si>
  <si>
    <t>Realizar 35 mejoramientos de vivienda anuales</t>
  </si>
  <si>
    <t>(N° de viviendas mejoradas / N° de viviendas a beneficiar) + 100</t>
  </si>
  <si>
    <t xml:space="preserve">Existen 711 viviendas de estrato 1 y 2 en malas condicones para mejoramiento </t>
  </si>
  <si>
    <t>MEJORAMIENTO Y ADECUACIÓN DE VIVIENDAS URBANAS Y RURALES EN EL MUNICIPIO</t>
  </si>
  <si>
    <t>ESTUDIOS Y DISEÑOS PARA LA CONSTRUCCION DE VIVIENDAS URBANAS Y RURALES EN EL MUNICIPIO DE LA PRIMAVERA</t>
  </si>
  <si>
    <t>ADQUISICION DE MATERIALES PARA EL MEJORAMIENTO DE VIVIENDA URBANA Y RURAL EN EL MUNICIPIO DE LA PRIMAVERA</t>
  </si>
  <si>
    <t xml:space="preserve">INTERVENTORIA TECNICA, ADMINISTRATIVA Y FINANCIERA PARA LA CONSTRUCCION Y MEJORAMIENTO DE VIVIENDAS URBANAS Y RURALES DEL MUNICIPIO </t>
  </si>
  <si>
    <t>A.7.1.2</t>
  </si>
  <si>
    <t xml:space="preserve">CONSTRUCCIÓN DE VIVIENDA DIGNA CON ENFOQUE DIFERENCIAL. </t>
  </si>
  <si>
    <t xml:space="preserve">Alcanzar la contruccion de 100 viviendas  dignas </t>
  </si>
  <si>
    <t>100 viviendas con dignidad en el cuatrenio, ubicados y diseñados acorde a fenómenos climáticos y bajos en carbono</t>
  </si>
  <si>
    <t>N° de viviendas dignas construidas</t>
  </si>
  <si>
    <t>0 construcciones de viviendas</t>
  </si>
  <si>
    <t>Construir 100 viviendas dignas en la zona urbana o rural del Municipio</t>
  </si>
  <si>
    <t xml:space="preserve">CONSTRUCCIÓN  Y MEJORAMIENTO DE VIVIENDA DIGNA CON ENFOQUE DIFERENCIAL. </t>
  </si>
  <si>
    <t>A.7.1.3</t>
  </si>
  <si>
    <t xml:space="preserve">APOYO A LA TITULACIÓN Y LEGALIZACIÓN DE PREDIOS URBANOS Y RURALES </t>
  </si>
  <si>
    <t>100% de apoyo para titulacion y legalizacion de predios</t>
  </si>
  <si>
    <t>1 apoyos a la titulacion y legalizacion de predios rural y urbano en el cuatrenio</t>
  </si>
  <si>
    <t>N° de apoyos vinculados a la titulación y legalización de predios</t>
  </si>
  <si>
    <t>0 apoyos a la titulacion y legalizacion de predios urbanos y rurales</t>
  </si>
  <si>
    <t>Contratar 1 apoyo a la titulacion y apoyar el saneamiento fiscal de 10 predios Muncipales urbanos y/o rurales</t>
  </si>
  <si>
    <t>APOYO PARA LA TITULACION Y LEGALIZACION DE PREDIOS URBANOS Y RURALES EN EL MUNICIPIO DE LA PRIMAVERA</t>
  </si>
  <si>
    <t>TOTAL PRESUPUESTO SECTOR AGRICULTURA</t>
  </si>
  <si>
    <t>LÍNEA ESTRATÉGICA N° 1</t>
  </si>
  <si>
    <t xml:space="preserve"> LUCHEMOS POR UN DESARROLLO ECONOMICO Y COMPETITIVO</t>
  </si>
  <si>
    <t>FORTALECER E INCENTIVAR LA ECONOMÍA CAMPESINA TRADICIONAL, EL COMERCIO LOCAL, EL DESARROLLO ECO-TURÍSTICO, AGRO-TURÍSTICO Y EL TURISMO DE AVENTURA, A TRAVÉS DE LAS POTENCIALIDADES LOCALES Y LA ARTICULACIÓN CON TODOS LOS ACTORES INVOLUCRADOS, BUSCANDO LA GENERACIÓN DE INGRESOS PARA LA REDUCCIÓN DE LA POBREZA EXTREMA</t>
  </si>
  <si>
    <t>A.8</t>
  </si>
  <si>
    <t>AGRICULTURA</t>
  </si>
  <si>
    <t>A.8.1</t>
  </si>
  <si>
    <t xml:space="preserve">LUCHO POR UNA SOSTENIBILIDAD ECONÓMICA </t>
  </si>
  <si>
    <t>A.8.1.1</t>
  </si>
  <si>
    <t xml:space="preserve"> FORTALECIMIENTO DE PROYECTOS PRODUCTIVOS PARA EL DESARROLLO DEL SECTOR AGROPECUARIO. </t>
  </si>
  <si>
    <t>2018-99-524-0030</t>
  </si>
  <si>
    <t>FORTALECIMIENTO A PROYECTOS PRODUCTIVOS PARA EL DESARROLLO DEL SECTOR AGROPECUARIO DEL MUNICIPIO</t>
  </si>
  <si>
    <t>PROPENDER POR LA CONSOLIDACIÓN DE LA ENTIDAD TERRITORIAL, RECUPERAR LA CREDIBILIDAD EN EL GOBIERNO LOCAL Y SUS INSTITUCIONES, FORTALECER SUS VENTAJAS COMPETITIVAS CON RELACIÓN A SU POTENCIAL AGROPECUARIO Y, AGROFORESTAL Y APROVECHAR SUS CONDICIONES Y CARACTERÍSTICAS FÍSICAS Y AMBIENTALES; PARA LA SOSTENIBILIDAD POBLACIONAL, ECONÓMICA Y SOCIAL, EN UN MARCO DE DERECHOS,  QUE PERMITAN AVANZAR EN EL LOGRO DE LA VISIÓN 2032 DE LA ENTIDAD TERRITORIAL.</t>
  </si>
  <si>
    <t>Alcanzar 100% del diagnóstico del sector agropecuario y mapeado el uso del suelo por vocación productiva y establecimiento de modelos de desarrollo o apoyo a cadenas productivas</t>
  </si>
  <si>
    <t>Construir un diagnóstico del sector agropecuario, mapear el uso del suelo por vocación productiva y establecer modelos de desarrollo o apoyo a cadenas productivas, acorde a las nuevas futuras condiciones del clima</t>
  </si>
  <si>
    <t>Documento diagnóstico del sector agropecuario y usos del suelo debidamente constituido</t>
  </si>
  <si>
    <t xml:space="preserve">40% de diagnóstico del sector agropecuario, y  mapeado el uso del suelo por vocación productiva </t>
  </si>
  <si>
    <t>Alcanzar el 100% del diagnóstico del sector agropecuario y mapeo del uso del suelo por vocación productiva y establecer modelos de desarrollo o apoyo a cadenas productivas, acorde a las nuevas futuras condiciones del clima</t>
  </si>
  <si>
    <t>REALIZAR ACTIVIDADES DE AVANCE EN LA CONSOLIDACIÓN DEL DIAGNÓSTICO AGROPECUARIO Y MAPEO DE USO DEL SUELO</t>
  </si>
  <si>
    <t>SECRETARÍA AGROPECUARIA Y DE MEDIO AMBIENTE</t>
  </si>
  <si>
    <t>CAMILO ANDRÉS BONILLA ALVAREZ</t>
  </si>
  <si>
    <t>A.8.1.2</t>
  </si>
  <si>
    <t xml:space="preserve"> ACOMPAÑAMIENTO Y ASISTENCIA TÉCNICA PROFESIONAL A LOS PRODUCTORES, ASOCIACIONES Y COOPERATIVAS PARA EL FORTALECIMIENTO DEL DESARROLLO RURAL. </t>
  </si>
  <si>
    <t>2018-99-524-0031</t>
  </si>
  <si>
    <t>APOYO Y FOMENTO AL SECTOR AGROPECUARIO DEL MUNICIPIO DE LA PRIMAVERA</t>
  </si>
  <si>
    <t>Alcanzar 75%  acompañamiento y asistencia técnica profesional a los productores, asociaciones y cooperativas para el fortalecimiento del desarrollo rural</t>
  </si>
  <si>
    <t>Brindar  acompañamiento y asistencia técnica profesional a los productores, asociaciones y cooperativas para el fortalecimiento del desarrollo rural, a 15 asociaciones por año</t>
  </si>
  <si>
    <t>(N° de asociaciones apoyadas empresarialmente / N° de asociaciones empresariales existentes) * 100</t>
  </si>
  <si>
    <t>ND asocioaciones recibieron  acompañamiento y asistencia técnica profesional a los productores, asociaciones y cooperativas para el fortalecimiento del desarrollo rural</t>
  </si>
  <si>
    <t>brindar  acompañamiento y asistencia técnica profesional a los productores, asociaciones y cooperativas para el fortalecimiento del desarrollo rural, a 15 asociaciones por año</t>
  </si>
  <si>
    <t>CONTRATACION DE PERSONAL PARA LA ASISTENCIA TECNICA PROFESIONAL A LOS PRODUCTORES, ASOCIACIONES Y COOPERATIVAS  DEL MUNICIPIO</t>
  </si>
  <si>
    <t>A.8.1.3</t>
  </si>
  <si>
    <t xml:space="preserve"> APOYO A PROGRAMAS Y PROYECTOS AGROPECUARIOS. </t>
  </si>
  <si>
    <t>2018-99-524-0032</t>
  </si>
  <si>
    <t>APOYO,  Y/O ELABORACIÓN  DE PROYECTOS  PRODUCTIVOS DE CARÁCTER AGROPECUARIO</t>
  </si>
  <si>
    <t>Apoyar a 10 familias con mejoramiento genetico y nutricion bovina por año</t>
  </si>
  <si>
    <t>N° de familias beneficiadas con mejoramiento genético y nutrición bovina</t>
  </si>
  <si>
    <t>0 apoyos de programas de mejoramiento genetico y nutricion bovina</t>
  </si>
  <si>
    <t xml:space="preserve">APOYO Y/O  ELABORACIÓN DE PROYECTOS PRODUCTIVOS DEL SECTOR AGROPECUARIO </t>
  </si>
  <si>
    <t>100% de un programa de mejoramiento genetico y nutricion bobina.</t>
  </si>
  <si>
    <t xml:space="preserve">APOYO A LA COFINANCIACIÓN Y/O EJECUCION DE ACTIVIDADES DE PROGRAMAS Y PROYECTOS AGROPECUARIOS. </t>
  </si>
  <si>
    <t>APALANCAMIENTO TÉCNICO Y FINANCIERO PARA  PROMOVER EL DESARROLLO AGROPECUARIO DEL MUNIICPIO</t>
  </si>
  <si>
    <t>A.8.1.4</t>
  </si>
  <si>
    <t xml:space="preserve">ADQUISICIÓN Y FORTALECIMIENTO DEL BANCO DE MAQUINARIA AGRÍCOLA. </t>
  </si>
  <si>
    <t>2018-99-524-0033</t>
  </si>
  <si>
    <t>FORTALECIMIENTO DEL BANCO DE MAQUINARIA DEL MUNICIPIO MEDIANTE LA ADQUISICIÓN DE MAQUINARIA Y EQUIPO DE CARÁCTER AGROPECUARIO</t>
  </si>
  <si>
    <t>50% adquisicion del banco de maquinaria agricola.</t>
  </si>
  <si>
    <t>Lograr dos unidades de maquinas agricolas en el cuatrenio para la preparación de tierras y sembrado de semilla de forraje</t>
  </si>
  <si>
    <t>N° de unidades agricolas adquiridas</t>
  </si>
  <si>
    <t>Existe una unidad de maquina agricola para la preparación de tierras y sembrado de semilla de forraje</t>
  </si>
  <si>
    <t>Lograr un nuevo banco de maquinaria para el sector productivo del Municipio</t>
  </si>
  <si>
    <t>ADQUISICION DE MAQUINARIA, EQUIPOS, Y ELEMENTOS NECESARIOS PARA EL FORTALECIMIENTO DEL SECTOR PRODUCTIVO DEL MUNICIPIO</t>
  </si>
  <si>
    <t>A.8.1.5</t>
  </si>
  <si>
    <t xml:space="preserve">FORTALECIMIENTO Y CAPACITACIÓN EN EMPRENDIMIENTO, ASOCIATIVIDAD Y EMPRESARISMO A LAS MICRO Y PEQUEÑAS EMPRESAS DEL MUNICIPIO </t>
  </si>
  <si>
    <t>2018-99-524-0034</t>
  </si>
  <si>
    <t>Lograr en un 75% de fortalecimiento y capcitacion en, en emprendimiento, asociatividad y empresarismo a las micro y pequeñas empresas del municipio.</t>
  </si>
  <si>
    <t>Apoyar y capacitar 15 asociaciones con enfoque empresarial por año</t>
  </si>
  <si>
    <t>0 asociaciones con enfoque empresarial recibieron apoyo y capacitacion al 2015</t>
  </si>
  <si>
    <t>Apoyar y capacitar 15 asociaciones con enfoque empresarial durante año</t>
  </si>
  <si>
    <t xml:space="preserve">CONTRATACION DE PERSONAL PARA LA EJECUCION DE ACTIVIDADES EN EMPRENDIMIENTO, ASOCIATIVIDAD Y EMPRESARISMO A LAS MICRO Y PEQUEÑAS EMPRESAS DEL MUNICIPIO </t>
  </si>
  <si>
    <t>A.8.1.6</t>
  </si>
  <si>
    <t xml:space="preserve">IMPLEMENTACIÓN DE UN PROGRAMA DE SEGURIDAD ALIMENTARIA EN EL MUNICIPIO </t>
  </si>
  <si>
    <t>2018-99-524-0035</t>
  </si>
  <si>
    <t>Alcanzar 100% del programa de seguridad alimentaria</t>
  </si>
  <si>
    <t>Alcanzar 200 familias con programa de seguridad alimentaria (huerta casera) durante el cautreinio</t>
  </si>
  <si>
    <t>(N° de familias beneficiadas / N° de famiias a beneficiar) * 100</t>
  </si>
  <si>
    <t>200 familias atendidas con programa de huertas caseras</t>
  </si>
  <si>
    <t xml:space="preserve">Mantener el apoyo a100 familias con programa de seguridad alimentaria (huerta casera) </t>
  </si>
  <si>
    <t xml:space="preserve">APOYO A LA IMPLEMENTACION Y EJECUCION DE PROGRAMAS DE SEGURIDAD ALIMENTARIA EN EL MUNICIPIO </t>
  </si>
  <si>
    <t>TOTAL PRESUPUESTO SECTOR TRANSPORTE</t>
  </si>
  <si>
    <t>A.9</t>
  </si>
  <si>
    <t>TRANSPORTE</t>
  </si>
  <si>
    <t>A.9.1</t>
  </si>
  <si>
    <t>LUCHO POR UNA INFRAESTRUCTURA VIAL Y DE TRANSPORTE.</t>
  </si>
  <si>
    <t>A.9.1.1</t>
  </si>
  <si>
    <t xml:space="preserve">MANTENIMIENTO, MEJORAMIENTO Y CONSTRUCCIÓN DE LA MALLA VIAL URBANA Y RURAL. </t>
  </si>
  <si>
    <t>2018-99-524-0036</t>
  </si>
  <si>
    <t>CONSTRUCCION, MANTENIMIENTO, AMPLIACION Y MEJORAMIENTO DE LA MALLA VIAL URBANA Y RURAL EL MUNICIPIO DE LA PRIMAVERA</t>
  </si>
  <si>
    <t>80% de las vias se encuentran en mal estado</t>
  </si>
  <si>
    <t>10% de mejoramiento de la malla vial</t>
  </si>
  <si>
    <t>(N°  de kilómetros de malla víal mejorada / N° de kilómetros de malla vial  existente en mal estado) * 100</t>
  </si>
  <si>
    <t>800 km de malla vial en mal estado</t>
  </si>
  <si>
    <t>mejorar 20 km de la malla vial por cada año</t>
  </si>
  <si>
    <t>ADQUISICION Y TRANSPORTE  DE  MATERIALES PARA EL MEJORAMIENTO DE VIAS URBANAS Y RURALES DEL MUNICIPIO</t>
  </si>
  <si>
    <t>MANTENIMIENTO DEL BANCO DE MAQUINARIA DEL MUNICIPIO</t>
  </si>
  <si>
    <t>PRESTACION DE SERVICIOS PROFESIONALES, TECNICOS Y DE APOYO  PROPIAS DEL SECTOR</t>
  </si>
  <si>
    <t>ADQUISICION DE COMBUSTIBLE PARA EL FUNCIONAMIENTO DEL BANCO DE MAQUINARIA</t>
  </si>
  <si>
    <t>ESTUDIOS Y DISEÑOS PARA LA CONSTRUCCION, AMPLIACION Y MEJORAMIENTO DE LA MALLA VIAL MUNICIPAL</t>
  </si>
  <si>
    <t>INTERVENTORIA TECNICA, ADMINISTRATIVA Y FINANCIERA PROPIAS DEL SECTOR</t>
  </si>
  <si>
    <t>CONSTRUCCION, MANTENIMIENTO Y AMPLIACION DE VIAS URBANAS Y RURALES DEL MUNICIPIO</t>
  </si>
  <si>
    <t>A.9.1.2</t>
  </si>
  <si>
    <t xml:space="preserve"> MEJORAMIENTO DEL TRANSPORTE FLUVIAL Y AEREO. </t>
  </si>
  <si>
    <t>2018-99-524-0037</t>
  </si>
  <si>
    <t>MEJORAMIENTO  DEL TRANSPORTE FLUVIAL Y AEREO DEL MUNICIPIO DE LA PRIMAVERA</t>
  </si>
  <si>
    <t>25% de mejoramiento de infraestructura para el transportefluvial.</t>
  </si>
  <si>
    <t>N° de muelles construidos</t>
  </si>
  <si>
    <t>0% de infraestructura para el trasporte fluvial.</t>
  </si>
  <si>
    <t>Construir 1 muelle para el atraque de yates</t>
  </si>
  <si>
    <t xml:space="preserve">APOYO AL  MEJORAMIENTO DEL TRANSPORTE FLUVIAL Y AEREO. </t>
  </si>
  <si>
    <t>A.9.1.3</t>
  </si>
  <si>
    <t xml:space="preserve">OBRAS DE ARTE PARA EL MEJORAMIENTO VIAL </t>
  </si>
  <si>
    <t>2018-99-524-0038</t>
  </si>
  <si>
    <t>CONSTRUCCION, MANTENIMIENTO, AMPLIACION Y MEJORAMIENTO DE OBRAS DE ARTE PARA EL MUNICIPIO DE LA PRIMAVERA</t>
  </si>
  <si>
    <t>Avanzar en un 10% en obras de arte</t>
  </si>
  <si>
    <t>Mejorar 100 km de la malla vial con obras de arte en el cuatrenio</t>
  </si>
  <si>
    <t>(N°  de kilómetros de malla víal con obras de arte mejorada / N° de kilómetros de malla vial  existente) * 100</t>
  </si>
  <si>
    <t>30% de la malla vial cuenta con obras de arte en regular estado</t>
  </si>
  <si>
    <t>Mejorar 25 km de la malla vial con obras de arte</t>
  </si>
  <si>
    <t>ADQUISICION DE MATERIALES PARA LA CONSTRUCCION, MANTENIMIENTO Y ADECUACION DE OBRAS DE ARTE</t>
  </si>
  <si>
    <t>CONSTRUCCION, ADECUACION, MANTENIMIENTO Y AMPLIACION DE OBRAS DE ARTE</t>
  </si>
  <si>
    <t>ESTUDIOS Y DISEÑOS PARA LA CONSTRUCCIÓN Y MEJORAMIENTO DE OBRAS DE ARTE</t>
  </si>
  <si>
    <t>INTERVENTORIA TECNICA, ADMINISTRATIVA Y FINANCIERA DEL SECTOR</t>
  </si>
  <si>
    <t>TOTAL PRESUPUESTO SECTOR MEDIO AMBIENTE</t>
  </si>
  <si>
    <t>LÍNEA ESTRATÉGICA N°. 3</t>
  </si>
  <si>
    <t xml:space="preserve"> LUCHEMOS POR UN MEDIO AMBIENTE SUSTENTABLE Y SOSTENIBLE</t>
  </si>
  <si>
    <t>CONOCER, PROTEGER, CONSERVAR Y DIVULGAR LOS MECANISMOS Y HERRAMIENTAS IMPLEMENTADAS PARA LOGRAR EL USO SUSTENTABLEMENTE DE LAS ÁREAS DE MANEJO AMBIENTAL POR SUS</t>
  </si>
  <si>
    <t>A.10</t>
  </si>
  <si>
    <t>MEDIO AMBIENTE</t>
  </si>
  <si>
    <t>A.10.1</t>
  </si>
  <si>
    <t xml:space="preserve"> LUCHO POR UN MEDIO AMBIENTE NATURAL Y RECURSOS NATURALES RENOVABLES PARA EL FUTURO. </t>
  </si>
  <si>
    <t>A.10.1.1</t>
  </si>
  <si>
    <t xml:space="preserve">FORTALECIMIENTO ACTIVIDADES DE PROTECCIÓN, CONSERVACIÓN Y RECUPERACIÓN DE MICROCROCUENCAS Y ÁREAS IMPORTANCIA AMBIENTAL </t>
  </si>
  <si>
    <t>2018-99-524-0039</t>
  </si>
  <si>
    <t xml:space="preserve">APOYO A LA PROTECCIÓN, CONSERVACIÓN Y RECUPERACIÓN DE MICROCROCUENCAS Y ÁREAS IMPORTANCIA AMBIENTAL </t>
  </si>
  <si>
    <t>100% de Planes para el fortalecimiento de protección, conservación y recuperación de microcuencas y árear de importancia ambiental</t>
  </si>
  <si>
    <t>realizar actividades de proteccion, conservacion, recuperacion de microcuencas y cuencas en 5 hectareas por año</t>
  </si>
  <si>
    <t>N° de HAS/año intervenidas con actividades de conservación, recuperación y protección</t>
  </si>
  <si>
    <t xml:space="preserve">0 hectareas en actividades de proteccion, conservacion y recuperacion de  micro cuencas y cuencas 
</t>
  </si>
  <si>
    <t>Reforestar 5 hectáreas en las microcuencas y/o cuencas hidrográficas del Municpio</t>
  </si>
  <si>
    <t>REFORESTACION DE MICROCUENCAS Y CUENCAS EN EL MUNICIPIO</t>
  </si>
  <si>
    <t>SECRETARIO  AGROPECUARIO Y DE MEDIO AMBIENTE</t>
  </si>
  <si>
    <t>1 Programas de incentivos para la conservación,  preservación y mantenimiento de áreas ambientalmente estratégicas, que surten de agua los acueductos municipales.</t>
  </si>
  <si>
    <t>N° de programas con incentivos ambientales implementados</t>
  </si>
  <si>
    <t>0 Programas de incentivos para la conservación,  reservación y mantenimiento de áreas ambientalmente estratégicas, que surten de agua los acueductos municipales.</t>
  </si>
  <si>
    <t>Ejecutar 1 Programa de incentivos para la conservación,  reservación y mantenimiento de áreas ambientalmente estratégicas, que surten de agua los acueductos municipales.</t>
  </si>
  <si>
    <t>APOYAR MEDIANTE LA GENERACIÓN DE INCENTIVOS AMBIENTALES, LA RECUPERACIÓN DE MICROCROCUENCAS Y ÁREAS DE IMPORTANCIA AMBIENTAL DEL MUNICIPIO</t>
  </si>
  <si>
    <t>A.10.1.2</t>
  </si>
  <si>
    <t xml:space="preserve"> ADQUISICIÓN DE ÁREAS DE INTERÉS PARA ACUEDUCTOS MUNICIPALES. DECLARASEN DE INTERÉS PÚBLICO LAS ÁREAS DE IMPORTANCIA ESTRATÉGICA PARA LA CONSERVACIÓN DE RECURSOS HÍDRICOS QUE SURTE DE AGUA LOS ACUEDUCTOS MUNICIPALES, DISTRITALES Y REGIONALES (LEY 1151 ART. 106 LEY 1450 DE 2011</t>
  </si>
  <si>
    <t>2018-99-524-0040</t>
  </si>
  <si>
    <t>ADQUISICIÓN DE ÁREAS DE INTERÉS PARA EL ACUEDUCTO MUNICIPAL (ART. 210 LEY 1450/11) DE LA PRIMAVERA</t>
  </si>
  <si>
    <t>Alcanzar 50% de Adquisicion de areas de interes</t>
  </si>
  <si>
    <t>Adquirir 30 hectareas de area de interes en el cuatrenio</t>
  </si>
  <si>
    <t>N° de HAS adquiridas / N° de HAS  tipificadas como de interés para el acueducto Municipal</t>
  </si>
  <si>
    <t>20% de adquisicion de  areas de interes</t>
  </si>
  <si>
    <t>Adquirir 15 hectareas de area de interes ambiental</t>
  </si>
  <si>
    <t>APOYO TÉCNICO PARA LA IDENTIFICACIÓN Y DELIMITACIÓN DE ÁREAS DE INTERÉS AMBIENTAL; Y ADQUISICION DE PREDIOS DE INTERES AMBIENTAL EN EL MARCO DE LA NORMATIVIDAD AMBIENTAL VIGENTE</t>
  </si>
  <si>
    <t>APOYO TÉCNICO Y FINANCIERO PARA LA IDENTIFICACIÓN Y DELIMITACIÓN DE LAS ÁREAS DE IMPORTANCIA AMBIENTAL DEL MUNICIPIO</t>
  </si>
  <si>
    <t>A.10.1.3</t>
  </si>
  <si>
    <t>CAPACITACIÓN Y SENSIBILIZACIÓN EN TEMAS AMBIENTALES, RECICLAJE, PUNTOS ECOLÓGICOS, INFRACCIONES AMBIENTALES PARA LA CONSOLIDACIÓN DEL MUNICIPIO</t>
  </si>
  <si>
    <t>2018-99-524-0041</t>
  </si>
  <si>
    <t>APOYO A LA DISPOSICIÓN, ELIMINACIÓN Y RECICLAJE DE RESIDUOS LÍQUIDOS Y SÓLIDOS EN EL MUNICIPIO DE LA PRIMAVERA</t>
  </si>
  <si>
    <t>100% de capacitaciones de sensibilizacion</t>
  </si>
  <si>
    <t>Realizar 3 capacitaciones anuales de sensibilizacion Promoviendo la coordinación local para la prevención y el control de la explotación ilegal de recursos naturales,</t>
  </si>
  <si>
    <t>(N° de capacitacioones realizadas / N° de capacitaciones programadas) * 100</t>
  </si>
  <si>
    <t>2 capacitacion adelantada a 2017</t>
  </si>
  <si>
    <t>Realizar 2 capacitaciones anuales de sensibilizacion, Promoviendo la coordinación local para la prevención y el control  de losrecursos naturales,</t>
  </si>
  <si>
    <t>SERVICIOS PROFESIONALES  PARA SENSIBILIZACIÓN EN TEMAS AMBIENTALES, RECICLAJE, PUNTOS ECOLÓGICOS, INFRACCIONES AMBIENTALES PARA LA CONSOLIDACIÓN DEL MUNICIPIO.</t>
  </si>
  <si>
    <t xml:space="preserve">Capacitación e instalación de puntos ecologicos </t>
  </si>
  <si>
    <t>N° de puntos ecológicos debidamente instalados</t>
  </si>
  <si>
    <t>0 capacitaciones adelantadas a 2015</t>
  </si>
  <si>
    <t>Instalar 10 puntos ecologicos, con la respectiva capacitación a usuarios y residentes aledaños</t>
  </si>
  <si>
    <t>FORTALECIMIENTO  Y APOYO A LOS PROCESOS Y MECANISMOS DE RECICLAJE Y APROVECHAMIENTO DE RESIDUOS SÓLIDOS  EN EL MUNICIPIO DE LA PRIMAVERA</t>
  </si>
  <si>
    <t>Realizar 4 campañas de sensibilizacion y manejo integral de residuos solidos</t>
  </si>
  <si>
    <t>(N° de campañas de sensibilización realizadas / N° de campañas de sensibilización programadas) * 100</t>
  </si>
  <si>
    <t>1 campaña de sensibilizacion y manejo integral de residuos solidos</t>
  </si>
  <si>
    <t>Realizar 1 campaña de sensibilizacion y manejo integral de residuos solidos</t>
  </si>
  <si>
    <t>DESARROLLAR CAMPAÑAS DE SENSIBILIZACIÓN DE MANEJO INTEGRAL DE RESIDUOS SÓLIDOS Y LÍQUIDOS</t>
  </si>
  <si>
    <t>A.10.1.4</t>
  </si>
  <si>
    <t>APOYO Y FORTALECIMIENTO AL COMITÉ AMBIENTAL MUNICIPAL CAM</t>
  </si>
  <si>
    <t>2018-99-524-0042</t>
  </si>
  <si>
    <t>APOYO A COMITES AMBIENTALES MUNICIPALES Y ESCOLARES DEL MUNICIPIO DE LA PRIMAVERA</t>
  </si>
  <si>
    <t>100% de apoyo al comité Ambiental Municipal</t>
  </si>
  <si>
    <t>20% de apoyo al comité Ambiental Municipal</t>
  </si>
  <si>
    <t>Plan de gestión Ambiental Municpal (PGAM) elaborado</t>
  </si>
  <si>
    <t>No existe el PGAM</t>
  </si>
  <si>
    <t>Elaborar el Plan de gestión Ambiental Municpal (PGAM)</t>
  </si>
  <si>
    <t>FORTALECIMIENTO AL COMITÉ MUNICIPAL CAM, MEDIANTE LA ELABORACIÓN DEL PLAN AMBIENTAL MUNICIPAL (PGAM)</t>
  </si>
  <si>
    <t>A.10.1.5</t>
  </si>
  <si>
    <t xml:space="preserve">INVENTARIO, MAPAS DE COBERTURAS VEGETALES Y CAPACIDAD HÍDRICA. </t>
  </si>
  <si>
    <t>2018-99-524-0043</t>
  </si>
  <si>
    <t>FORMULACION DEL INVENTARIO, MAPAS DE COBERTURAS VEGETALES Y CAPACIDAD HÍDRICA EN EL MUNICIPIO DE LA PRIMAVERA</t>
  </si>
  <si>
    <t>100% inventario, mapas de cobertura y capacidad hidrica</t>
  </si>
  <si>
    <t>1 inventario mapificado de coberturas vegetales y capacidad hidrica, durante el cuatrienio</t>
  </si>
  <si>
    <t>Inventario mapificado de coberturas vegetales realizado</t>
  </si>
  <si>
    <t>0 inventario mapificado de coberturas vegetales</t>
  </si>
  <si>
    <t>1 inventario mapificado de coberturas vegetales y capacidad hidrica</t>
  </si>
  <si>
    <t>CONTRATACION DE PERSONAL PARA LA EJECUCION Y DESARROLLO DEL PROGRAMA</t>
  </si>
  <si>
    <t>A.10.1.6</t>
  </si>
  <si>
    <t>APOYO A PROGRAMAS AMBIENTALES ESCOLARES PRAES Y PROCEDAS EN LAS INSTITUCIONES EDUCATIVAS DEL MUNICIPIO</t>
  </si>
  <si>
    <t>2018-99-524-0044</t>
  </si>
  <si>
    <t>Alcanzar 100% de Apoyo a PRAES y PROCEDAS</t>
  </si>
  <si>
    <t>Realizar 2  actividades anuales de apoyo a programas PRAES y PROCEDAS</t>
  </si>
  <si>
    <t>N° de actividades anuales de apoyo a programas PRAES y PROCEDAS realizadas</t>
  </si>
  <si>
    <t>0 actividades de apoyo Realizadas a programas PRAES y PROCEDAS</t>
  </si>
  <si>
    <t>PRESENTACION DE SERVICIOS PROFESIONALES, TECNICOS Y DE APOYO A PROGRAMAS AMBIENTALES</t>
  </si>
  <si>
    <t>Realizar 1 adquisición de elementos afines con programas ambientales escolares</t>
  </si>
  <si>
    <t>ADQUISICION DE ELEMENTOS PARA  APOYAR PROGRAMAS AMBIENTALES ESCOLARES</t>
  </si>
  <si>
    <t>A.10.1.7</t>
  </si>
  <si>
    <t xml:space="preserve">INVENTARIO OBJETIVOS DE DESARROLLO SOSTENIBLE, MEDIDAS DE CAMBIO CLIMÁTICO. </t>
  </si>
  <si>
    <t>2018-99-524-0045</t>
  </si>
  <si>
    <t>EJECUCION DE ACTIVIDADES ENCAMINADAS EN EL CUMPLIMIENTO DE LOS OBJETIVOS DE DESARROLLO SOSTENIBLE, MEDIDAS DE CAMBIO CLIMÁTICO EN EL MUNICIPIO DE LA PRIMAVERA</t>
  </si>
  <si>
    <t>alcanzar 100% de Apoyo a PRAES y PROCEDAS</t>
  </si>
  <si>
    <t>1 inventario objetivos de desarrollo sostenible, medidas de cambio climatico,  durante el cuatrienio</t>
  </si>
  <si>
    <t>N° de informes tipo inventario realizados</t>
  </si>
  <si>
    <t>0 objetivos de desarrollo sostenible, medidas de cambio climatico.</t>
  </si>
  <si>
    <t xml:space="preserve">APOYO A LAS ACTIVIDADES ENCAMINADAS AL DESARROLLO SOSTENIBLE, Y A LA IMPLEMENTACIÓN DE MEDIDAS DE CAMBIO CLIMÁTICO. </t>
  </si>
  <si>
    <t>A.10.1.8</t>
  </si>
  <si>
    <t>APOYO A PROGRAMAS AMBIENTALES Y EMBELLECIMIENTO DE VÍAS URBANAS.</t>
  </si>
  <si>
    <t>2018-99-524-0046</t>
  </si>
  <si>
    <t>50% programas ambientales y de embellecimiento de viás</t>
  </si>
  <si>
    <t>Realizar 1 apoyo anual a programas ambientales</t>
  </si>
  <si>
    <t>N°  de actividades de embellecimiento vial realizadas en la vigencia</t>
  </si>
  <si>
    <t>1 actividad embellecimiento vial realizada</t>
  </si>
  <si>
    <t>Realizar 1 actividad de embellecimiento en la malla víal municipal</t>
  </si>
  <si>
    <t>APOYO A PROGRAMAS AMBIENTALES</t>
  </si>
  <si>
    <t>200 metros de embellecimiento vial anual</t>
  </si>
  <si>
    <t>EMBELLECIMIENTO DE VIAS URBANAS, MEDIANTE PROCESOS DE ARBORIZACIÓN</t>
  </si>
  <si>
    <t>TOTAL PRESUPUESTO SECTOR CENTROS DE RECLUSION</t>
  </si>
  <si>
    <t>LÍNEA ESTRATÉGICA N° 5</t>
  </si>
  <si>
    <t>LUCHEMOS POR EL FORTALECIMIENTO INSTITUCIONAL, LA JUSTICIA Y LA PARTICIPACION SOCIAL</t>
  </si>
  <si>
    <t>FORTALECIMIENTO DE LA INSTITUCIONALIDAD, LA PARTICIPACIÓN CIUDADANA, LA JUSTICIA, EL EMPODERAMIENTO DE LA SOCIEDAD CIVIL  Y LA PERTINENCIA DEL TERRITORIO CON CALIDAD E INNOVACIÓN</t>
  </si>
  <si>
    <t>A.11</t>
  </si>
  <si>
    <t>CENTROS DE RECLUSION</t>
  </si>
  <si>
    <t>A.11.1</t>
  </si>
  <si>
    <t xml:space="preserve">SEGURIDAD, CONVIVENCIA Y PROTECCIÓN CIUDADANA EN ARMONÍA. </t>
  </si>
  <si>
    <t>A.11.1.1</t>
  </si>
  <si>
    <t xml:space="preserve">ATENCIÓN INTEGRAL Y TRASLADO AL PERSONAL DETENIDO. </t>
  </si>
  <si>
    <t>2018-99-524-0047</t>
  </si>
  <si>
    <t xml:space="preserve">APOYO A LA ATENCIÓN INTEGRAL Y TRASLADO AL PERSONAL DETENIDO DEL MUNICIPIO DE LA PRIMAVERA </t>
  </si>
  <si>
    <t>Mantener el 100% Atención in tegral y traslado de personal detenido.</t>
  </si>
  <si>
    <t>1 Programa de atención integral a personal detenido en el municipio de la primavera vichada anual.</t>
  </si>
  <si>
    <t>N° de convenio  de atención integral suscrito con el Muncipio de Puerto Carreño Vichada</t>
  </si>
  <si>
    <t xml:space="preserve">Un convenio interinstitucional de atención integral al centro carcelario del Municipio de Puerto Carreño </t>
  </si>
  <si>
    <t>Mantener el convenio de apoyo al centro de reclusión</t>
  </si>
  <si>
    <t>SUSCRIBIR UN CONVENIO INTERADMINISTRATIVO CON EL MUNICIPIO DE PUERTO CARREÑO PARA EL MANTENIMIENTO Y SOSTENIMIENTO DEL CENTRO CARCELARIO</t>
  </si>
  <si>
    <t>MUNCIPIO DE LA PRIMAVERA</t>
  </si>
  <si>
    <t>SECRETARIA DE GOBIERNO Y DIRECCIÓN</t>
  </si>
  <si>
    <t>HERMIDES JOVEN CELIS</t>
  </si>
  <si>
    <t>N° de contratos de atención integral al personal detenido</t>
  </si>
  <si>
    <t>Un cotrato de atención integral al personal detenido</t>
  </si>
  <si>
    <t>Mantener un contrato suscrito para el traslado del personal detenido</t>
  </si>
  <si>
    <t>GARANTIZAR EL TRASLADO DEL PERSONAL DETENIDO AL MUNICIPIO DE PUERTO CARREÑO VICHADA.</t>
  </si>
  <si>
    <t>TOTAL PRESUPUESTO PREVENCION Y ATENCION DE DESASTRES</t>
  </si>
  <si>
    <t>LUCHEMOS POR UN MEDIO AMBIENTE SUSTENTABLE Y SOSTENIBLE</t>
  </si>
  <si>
    <t>A.12</t>
  </si>
  <si>
    <t>PREVENCION Y ATENCION DE DESASTRES</t>
  </si>
  <si>
    <t>A.12.1</t>
  </si>
  <si>
    <t xml:space="preserve"> LUCHO POR UNA GESTION DEL RIESGO PARA LA PREVENCION </t>
  </si>
  <si>
    <t>A.12.1.1</t>
  </si>
  <si>
    <t xml:space="preserve"> PREVENCIÓN Y MITIGACIÓN DE RIESGOS AMBIENTALES Y APOYO A ORGANISMOS DE SOCORRO </t>
  </si>
  <si>
    <t>2018-99-524-0048</t>
  </si>
  <si>
    <t xml:space="preserve">FORTALECIMIENTO Y APOYO A ACTIVIDADES DE PREVENCION Y ATENCION EN GESTION DEL RIESGO EN EL MUNICIPIO DE LA PRIMAVERA </t>
  </si>
  <si>
    <t>50% prevencion y mitigacion del riesgo</t>
  </si>
  <si>
    <t>Realizar 1 programa de prevencion y mitigacion del riesgo ambiental por año</t>
  </si>
  <si>
    <t>N°  de programas  de prevención y mitigación del riesgo realizados</t>
  </si>
  <si>
    <t>20% prevencion y mitigacion del riesgo</t>
  </si>
  <si>
    <t>Realizar un programa de prevención y mitigación del riesgo</t>
  </si>
  <si>
    <t xml:space="preserve">APOYO A ACTIVIDADES DE MONITOREO, EVALUACIÓN Y ZONIFICACIÓN DE RIESGO PARA FINES DE PLANIFICACIÓN DEL MUNICIPIO </t>
  </si>
  <si>
    <t>EJECUCION DE ACTIVIDADES EN EDUCACIÓN, ACTUALIZACIÓN DEL PMGRD Y EMRE, SENSIBILIZACIÓN Y ADQUISICIÓN DE MATERIAL PEDAGÓGICO PARA LA PREVENCIÓN Y ATENCIÓN DE DESASTRES EN EL MUNICIPIO DE LA PRIMAVERA VICHADA</t>
  </si>
  <si>
    <t>HERMIDES JOVEN</t>
  </si>
  <si>
    <t>SUSCRIBIR UN CONVENIO CON EL CUERPO DE BOMBEROS VOLUNTARIOS DEL MUNICIPIO DE LA PRIMAVERA VICHADA, EN EL MARCO DE LA PREVENCION Y CONTROL DE INCENDIOS, EMERGENCIAS, DESASTRES Y CALAMIDADES CONEXAS.</t>
  </si>
  <si>
    <t>APOYO EN INSUMOS PARA LA ATENCIÓN DE LA POBLACIÓN AFECTADA POR DESASTRES EN EL MUNICIPIO DE LA PRIMAVERA</t>
  </si>
  <si>
    <t>TOTAL PRESUPUESTO SECTOR PROMOCIÒN DEL DESARROLLO</t>
  </si>
  <si>
    <t>A.13</t>
  </si>
  <si>
    <t>PROMOCIÒN DEL DESARROLLO</t>
  </si>
  <si>
    <t>A.13.1</t>
  </si>
  <si>
    <t>LUCHO POR UN TURISMO SUSTENTABLE Y SOSTENIBLE.</t>
  </si>
  <si>
    <t>A.13.1.1</t>
  </si>
  <si>
    <t xml:space="preserve">PROMOVER EL EMPRENDIMIENTO DE LA ACTIVIDAD ECONOMICA DEL ECOTURISMO, AGROTURISMO Y TURISMO DE AVENTURA </t>
  </si>
  <si>
    <t>2018-99-524-0049</t>
  </si>
  <si>
    <t>FORTALECIMIENTO A LA PROMOCIÓN DEL DESARROLLO TURÍSTICO DEL MUNICIPIO DE LA PRIMAVERA</t>
  </si>
  <si>
    <t>100% de Promocion del emprendimiento empresarial del turismo.</t>
  </si>
  <si>
    <t>Implementar un programa de emprendimiento empresarial del ecoturismo y turismo rural. Realizar dos acciones promocion turistica municipal en el cuatrenio</t>
  </si>
  <si>
    <t>N° de programas de emprendimiento apoyados</t>
  </si>
  <si>
    <t>APOYO A ACTIVIDADES QUE FORTALEZCAN LA PROMOCION DEL DESARROLLO TURISTICO DEL MUNICIPIO</t>
  </si>
  <si>
    <t>A.13.1.2</t>
  </si>
  <si>
    <t xml:space="preserve">FOMENTO PARA LA CONSTRUCCION DE AGROINDUSTRIA </t>
  </si>
  <si>
    <t>2018-99-524-0050</t>
  </si>
  <si>
    <t>ASISTENCIA TÉCNICA EN PROCESOS DE PRODUCCIÓN, DISTRIBUCIÓN Y COMERCIALIZACIÓN EN EL MUNICIPIO DE LA PRIMAVERA</t>
  </si>
  <si>
    <t>100% de programas de  fortalecimiento y empoderamiento de las instancias de participacion.</t>
  </si>
  <si>
    <t>Realizar 2 programas para el fortalecimiento de las instancias de participacion municipal en pro de la consolidacion del territorio por año</t>
  </si>
  <si>
    <t>N° de programas de fortalecimiento desarrollados</t>
  </si>
  <si>
    <t>APOYO A ACTIVIDADES DE PRODUCCION , DISTRIBUCION Y COMERCIALIZACION  EN EL MUNICIPIO</t>
  </si>
  <si>
    <t>TOTAL PRESUPUESTO SECTOR ATENCIÓN A POBLACIÓN VULNERABLE</t>
  </si>
  <si>
    <t>A.14</t>
  </si>
  <si>
    <t>ATENCIÓN A POBLACIÓN VULNERABLE</t>
  </si>
  <si>
    <t>A.14.1</t>
  </si>
  <si>
    <t>LUCHO POR LA INCLUSIÓN SOCIAL, LA PAZ Y LA RECONCILIACIÓN.</t>
  </si>
  <si>
    <t>A.14.1.1</t>
  </si>
  <si>
    <t xml:space="preserve"> ATENCION INTEGRAL PARA NUESTROS ADULTOS MAYORES </t>
  </si>
  <si>
    <t>2018-99-524-0051</t>
  </si>
  <si>
    <t>ATENCION INTEGRAL A LOS ADULTOS MAYORES DEL MUNICIPIO DE LA PRIMAVERA</t>
  </si>
  <si>
    <t>Alcanzar una atencion del 80% a los adultos mayores</t>
  </si>
  <si>
    <t xml:space="preserve">Garantizar que la atencion integral a los 23 cupos de la casa del adulto mayor durante cada año.  </t>
  </si>
  <si>
    <t>(N° de adultos mayores atendidos / N° de adultos mayores identificados) *100</t>
  </si>
  <si>
    <t>60 cupos de la casa del adulto mayor</t>
  </si>
  <si>
    <t xml:space="preserve">Atender 80 cupos de la casa del adulto mayor </t>
  </si>
  <si>
    <t>APOYO INTEGRAL AL CENTROS DIA DEL MUNICIPIO, PARA BRINDAR ATENCIÓN A LA POBLACIÓN OBJETO DEL PROGRAMA VIDA (ALIMENTACIÓN, ATENCIÓN PSICOSOCIAL PREVENTIVA, TRABAJO SOCIAL, DOTACIÓN DE UNIFORMES Y OTROS QUE DEMANDE EL PROYECTO)</t>
  </si>
  <si>
    <t>Realizar 1 fortalecimiento de iniciativas productivas por cada año</t>
  </si>
  <si>
    <t>N° de iniciativas realizadas en la vigencia</t>
  </si>
  <si>
    <t>1 iniciativa desarrollada</t>
  </si>
  <si>
    <t>Desarrollar una iniciativa productiva</t>
  </si>
  <si>
    <t xml:space="preserve">APOYO A INICIATIVAS PRODUCTIVAS </t>
  </si>
  <si>
    <t>Realizar 2 evento ludicorecreactivo por año</t>
  </si>
  <si>
    <t>N° de eventos ludicos, recreactivos y culturales</t>
  </si>
  <si>
    <t>3 eventos ludicos, recreactivos y culturales</t>
  </si>
  <si>
    <t>Realizar 3 evento ludicos, recreactivos y culturales</t>
  </si>
  <si>
    <t>APOYO A LA EJECUCION DE ACTIVIDADES LUDICO RECREATIVAS  DE ADULTO MAYOR DEL MUNICIPIO</t>
  </si>
  <si>
    <t>A.14.1.2</t>
  </si>
  <si>
    <t xml:space="preserve">ATENCIÓN DIGNA A LA POBLACIÓN CON DIVERSIDAD FUNCIONAL Y COGNITIVA. </t>
  </si>
  <si>
    <t>2018-99-524-0052</t>
  </si>
  <si>
    <t>APOYO Y FORTALECIMIENTO A LA INCLUSION SOCIAL DE LA POBLACION CON DIVERSIDAD FUNCIONAL Y COGNITIVA EN EL MUNICIPIO DE LA PRIMAVERA</t>
  </si>
  <si>
    <t>alcanzar el 100% de la vinculacion de  la poblacion con diversidad funcinal y cognitiva en programas de mejoramiento de la calidad de vida</t>
  </si>
  <si>
    <t>Realizar 1 evento o programa para el mejoramiento de la calidad de vida por cada año</t>
  </si>
  <si>
    <t>N° de eventos realizados en la vigencia</t>
  </si>
  <si>
    <t>2 eventos en beneficio de la población con diversidad funcional y cognitiva</t>
  </si>
  <si>
    <t>DOTACION DE ELEMENTOS Y AYUDAS TECNICAS PARA LA POBLACION CON CON DIVERSIDAD FUNCIONAL Y COGNITIVA</t>
  </si>
  <si>
    <t>DOTACIÓN DE INSUMOS Y MATERIALES PARA LA POBLACIÓN CON DIVERSIDAD FUNCIONAL Y COGNITIVA</t>
  </si>
  <si>
    <t>CONTRATACION DE PERSONAL PARA LA EJECUCION DE ACTIVIDADES PARA LA POBLACION CON DISCAPACIDQAD FUNCIONAL Y COGNITIVA</t>
  </si>
  <si>
    <t>APOYO EN LA EJECUCION DE ACTIVIDADES EN BENEFICIO DE LA POBLACION CON DIVERSIDAD FUNCIONAL Y COGNITIVA</t>
  </si>
  <si>
    <t>A.14.1.3</t>
  </si>
  <si>
    <t xml:space="preserve">ATENCIÓN Y APOYO A LOS GRUPOS INDÍGENAS </t>
  </si>
  <si>
    <t>2018-99-524-0053</t>
  </si>
  <si>
    <t>ATENCION INTEGRAL EN SALUD  A LOS GRUPOS INDIGENAS DEL MUNICIPIO DE LA PRIMAVERA</t>
  </si>
  <si>
    <t>Mejorar la atencion del servicio de salud en un 10% para los resguardos indigenas</t>
  </si>
  <si>
    <t>Adecuar 3 infraestructuras fisica para la prestación del servicio de salud durante los cuatro años.</t>
  </si>
  <si>
    <t>No   Adecuaciones de infraestructuras fisica para la prestación del servicio de salud</t>
  </si>
  <si>
    <t>0  Adecuaciones de infraestructuras fisica para la prestación del servicio de salud</t>
  </si>
  <si>
    <t>Adecuar 1 infraestructura  fisica para la prestación del servicio de salud</t>
  </si>
  <si>
    <t>CONSTRUCCION, MEJORAMIENTO, AMPLIACION Y ADECUACION DE INFRAESTRUCTURA FISICA EN SALUD PARA LA POBLACION INDIGENA</t>
  </si>
  <si>
    <t>Fortalecimiento y formacion a 3 personas en conocimiento medicina tradicional de los resguardos indigenas durante los cuatro años.</t>
  </si>
  <si>
    <t>N° de personas capacitadas en medicina tradicional en la vigencia</t>
  </si>
  <si>
    <t>0  personas capacitadas en medicina tradicional en la vigencia</t>
  </si>
  <si>
    <t xml:space="preserve">Fortalecimiento y formacion a 1 persona en conocimiento de medicina tradicional de los resguardos indigenas </t>
  </si>
  <si>
    <t>APOYO A ACTIVIDADES DE FORMACION EN MEDICINA TRADICIONAL DE LOS DIFERENTES RESGUARDOS INDIGENAS</t>
  </si>
  <si>
    <t>Realizar 6 dotaciones a atravez de EPS para los tres resguardos indigenas con elementos de primeros auxilios durante los cuatro años.</t>
  </si>
  <si>
    <t>N° de dotaciones realizadas en la vigencia</t>
  </si>
  <si>
    <t xml:space="preserve">  0  dotaciones realizadas en la vigencia</t>
  </si>
  <si>
    <t>DOTACION DE ELEMENTOS DE PRIMEROS AUXILIOS A LOS RESGUARDOS INDIGENAS DEL MUNICIPIO</t>
  </si>
  <si>
    <t>2018-99-524-0054</t>
  </si>
  <si>
    <t>FORTALECIMIENTO A LA EDUCACION DE LA POBLACION INDIGENA DEL MUNICIPIO DE LA PRIMAVERA</t>
  </si>
  <si>
    <t>Alcanzar el 100% de cobertura de educacion a niños en edad escolar.</t>
  </si>
  <si>
    <t>Adecuar y mantener 6 sedes educativas pertenecientes a los resguardos indigenas durante los cuatro años.</t>
  </si>
  <si>
    <t xml:space="preserve">No de sedes educativas mejoradas y adecuadas </t>
  </si>
  <si>
    <t xml:space="preserve">1 sede adecuada  perteneciente a los resguardos indigenas </t>
  </si>
  <si>
    <t>Adecuar y mantener 2 sedes educativas pertenecientes a los resguardos indigenas</t>
  </si>
  <si>
    <t>MEJORAMIENTO DE SEDES EDUCATIVAS</t>
  </si>
  <si>
    <t>Adelantar 1 programa de etnoeducacion por cada año - Secretaria de Educacion del departamento.</t>
  </si>
  <si>
    <t xml:space="preserve">No de preogramas adelantados en Etno educacion </t>
  </si>
  <si>
    <t xml:space="preserve">0  preogramas adelantados en Etno educacion </t>
  </si>
  <si>
    <t xml:space="preserve">Realizar un (1)  preograma en Etno educacion </t>
  </si>
  <si>
    <t>APOYO A PROGRAMAS DE ETNOEDUCACION</t>
  </si>
  <si>
    <t xml:space="preserve">Realizar 1 dotacion con material didactico o pedagógico para cada uno de los resguardos indigenas durante cada año. </t>
  </si>
  <si>
    <t>1     dotacion con material didactico o pedagógico para cada uno de los resguardos indigenas</t>
  </si>
  <si>
    <t xml:space="preserve">DOTACION DE MATERIALES DIDACTICOS Y PEDAGOGICOS </t>
  </si>
  <si>
    <t>2018-99-524-0055</t>
  </si>
  <si>
    <t>CONSTRUCCION, AMPLIACION, ADECUACION Y MEJORAMIENTO DE VIAS DE LOS RESGUARDOS INDIGENAS DEL MUNCIPIO DE LA PRIMAVERA</t>
  </si>
  <si>
    <t>Mejorar hasta un 50% la conectividad vial terrestre de acceso a los resguardos indigenas</t>
  </si>
  <si>
    <t>Mejorar 90 Kilometros de vias de acceso terrestre hacia los resguardos indigenas durante los cuatro años.</t>
  </si>
  <si>
    <t>N° de km de vías mejoradas en la vigencia</t>
  </si>
  <si>
    <t>200 Kilometros de vias de acceso a los resguardos en condiciones de transitabilidad</t>
  </si>
  <si>
    <t>MEJORAR 20 KM DE VÍAS DE ACCESO A LOS RESGUARDOS INDÍGENAS DEL MUNICIPIO</t>
  </si>
  <si>
    <t>CONSTRUCCION, AMPLIACION, ADECUACION Y MEJORAMIENTO DE VIAS DE LOS RESGUARDOS INDIGENAS</t>
  </si>
  <si>
    <t>SECRETARIO  DE PLANEACIÓN Y DESARROLLO TERRITORIAL</t>
  </si>
  <si>
    <t>2018-99-524-0056</t>
  </si>
  <si>
    <t>CONSTRUCCION DE ESCENARIOS RECREATIVOS PARA LA POBLACION INDIGENA DEL MUNICIPIO</t>
  </si>
  <si>
    <t>Vincular hasta el 20% de la poblacion a de los resguardos indigenas vinculadas a actividades ludicas, recreativas y deportivas.</t>
  </si>
  <si>
    <t xml:space="preserve">Construccion de 1  parque Infantil en cada uno de los resguardos indigenas </t>
  </si>
  <si>
    <t>(N° de parques infantiles construidos / N° de resguardos indígenas existentes) *100</t>
  </si>
  <si>
    <t>0 Parques infantiles construidos</t>
  </si>
  <si>
    <t>CONSTRUCCION DE PARAUQES INFANTILES PARA LA POBLACION INDIGENA DEL MUNICIPIO</t>
  </si>
  <si>
    <t>2018-99-524-0057</t>
  </si>
  <si>
    <t>FORTALECIMIENTO AGROPECUARIO A LA POBLACION INDIGENA DEL MUNICIPIO DE LA PRIMAVERRA</t>
  </si>
  <si>
    <t>Mejorar en un 100% la productividad de las comunidades de los resguardos indigenas</t>
  </si>
  <si>
    <t>Cofinanciar 3 proyectos productivos para la poblacion de los resguardos indigenas durante los cuatro años</t>
  </si>
  <si>
    <t>(N° de cofinanciaciones  productivos ejecutadas / N° de cofinanciaciones productivas programadas) * 100</t>
  </si>
  <si>
    <t>1 proyectos productivos ambientales cofinanciados</t>
  </si>
  <si>
    <t>Cofinanciar 1 proyecto productivo para la poblacion indigena del Muncipio</t>
  </si>
  <si>
    <t>APOYO A LA COFINANCIACION DE PROYECTOS PRODUCTIVOS PARA LA POBLACION DE LOS RESGUARDOS INDIGENAS DEL MUNICIPIO</t>
  </si>
  <si>
    <t>2018-99-524-0058</t>
  </si>
  <si>
    <t>CONSTRUCCION, ADECUACION Y MANTENIMIENTO DE VIVIENDA DE LA POBLACION INDIGENA DEL MUNICIPIO</t>
  </si>
  <si>
    <t>Mejorar en un 20% las viviendas de los resguardos.</t>
  </si>
  <si>
    <t>Realizar 3 dotaciones materiales de construccion y adecuacion de vivienda para comunidades indigenas.</t>
  </si>
  <si>
    <t>N° dotaciones realizadas en la vigencia</t>
  </si>
  <si>
    <t>0 apoyo con materiales para  construccion y mejoramiento de vivienda de comunidades indigenas.</t>
  </si>
  <si>
    <t>Realizar 1 dotacion de  materiale de construccion y adecuacion de vivienda para comunidades indigenas.</t>
  </si>
  <si>
    <t>A.14.1.4</t>
  </si>
  <si>
    <t xml:space="preserve">APOYO A LA JUVENTUD PARA EL EJERCICIO PLENO DE LA CIUDADANÍA JUVENIL EN LOS ÁMBITOS CIVIL PERSONAL SOCIAL Y PÚBLICO </t>
  </si>
  <si>
    <t>2018-99-524-0059</t>
  </si>
  <si>
    <t>APOYO Y FORTALECIMIENTO INTEGRAL PARA NIÑOS, NIÑAS, ADOLESCENTES, JOVENES Y FAMILIA DEL MUNICIPIO DE LA PRIMAVERA</t>
  </si>
  <si>
    <t xml:space="preserve">alcanzar una participacion del 80% de los jovenes en un programa de prevencion y promocion </t>
  </si>
  <si>
    <t>realizar 2 eventos anuales ludico deportivo.</t>
  </si>
  <si>
    <t xml:space="preserve">N° de eventos realizados en la vigencia </t>
  </si>
  <si>
    <t xml:space="preserve">2 eventos lúdico deportivos realizados </t>
  </si>
  <si>
    <t>Apoyo y fortalecimiento al consejo de juventudes y plataforma juvenil, mediante dos eventos lúdicodeportivos anuales</t>
  </si>
  <si>
    <t xml:space="preserve">APOYO Y FORTALECIMIENTO DEL CONSEJO DE JUVENTUDES Y PLATAFORMAS JUVENILES, MEDIANTE DOS EVENTOS LÚDICORECREATIVOS ANUALES </t>
  </si>
  <si>
    <t xml:space="preserve">ADQUISICIÓN DE ELEMENTOS, BIENES Y SERVICIOS PARA EL FORTALECIMIENTO DEL PROGRAMA DE PREVENCIÓN Y PROMOCIÓN DE LOS NIÑOS, NIÑAS, ADOLESCENTES Y JÓVENES </t>
  </si>
  <si>
    <t>A.14.1.5</t>
  </si>
  <si>
    <t xml:space="preserve">PREVENCIÓN CONTRA LA VIOLENCIA Y DISCRIMINACIÓN DE GÉNERO. </t>
  </si>
  <si>
    <t>2018-99-524-0060</t>
  </si>
  <si>
    <t>FORTALECIMIENTO Y APOYO A MADRES Y PADRES CABEZA DE HOGAR, EQUIDAD DE GENERO Y PROTECCION DE LA VIOLENCIA CONTRA LA MUJER EN EL MUNICIPIO DE LA PRIMAVERA</t>
  </si>
  <si>
    <t>100% proteccion contra la violencia y discriminacion de genero</t>
  </si>
  <si>
    <t>implementar 1 programa de proteccion contra la violencia y discriminacion de genero por año</t>
  </si>
  <si>
    <t>1 evento en pro  de la  equidad de genero y la no violencia contra la mujer</t>
  </si>
  <si>
    <t>1 apoyo a la realización de eventos en pro  de la  equidad de genero y la no violencia contra la mujer</t>
  </si>
  <si>
    <t>APOYO A LA REALIZACION DE ACTIVIDADES Y EVENTOS DE EQUIDAD DE GENERO Y VIOLENCIA CONTRA LA MUJER</t>
  </si>
  <si>
    <t xml:space="preserve">CONTRATACION DE PERSONAL COMO ENLACE PARA LA PROTECCIÓN CONTRA LA VIOLENCIA Y DISCRIMINACIÓN DE GÉNERO </t>
  </si>
  <si>
    <t>A.14.1.6</t>
  </si>
  <si>
    <t xml:space="preserve"> ATENCIÓN INTEGRAL PARA LA POBLACIÓN VÍCTIMA DE LA VIOLENCIA DE CONFORMIDAD CON LA LEY 1448 DE 2011. </t>
  </si>
  <si>
    <t>2018-99-524-0061</t>
  </si>
  <si>
    <t>APOYO Y FORTALECIMIENTO INTEGRAL A LA POBLACIÓN VICTIMA EN EL MARCO DEL CONFLICTO ARMADO EN EL MUNICIPIO DE LA PRIMAVERA VICHADA</t>
  </si>
  <si>
    <t>Alcanzar una cobertura de atencion al 80% e implementacion de la ley 1448 de 2011</t>
  </si>
  <si>
    <t>Adelantar 1 fortalecimietno institucionalmente a la personeria municipal en el marco de la aplicación de ley de victimas por cada año</t>
  </si>
  <si>
    <t>N° de prestaciones de servicio para victimas en la vigencia</t>
  </si>
  <si>
    <t>2 prestaciones de servcio</t>
  </si>
  <si>
    <t>contratar servicios profesionales y de apoyo a la gestión</t>
  </si>
  <si>
    <t>TALENTO HUMANO QUE DESARROLLA ACTIVIDADES DE FORTALECIMIENTO Y APOYO A LA POBLACIÓN VICTIMA EN EL MARCO DE LA LEY 1448/2011</t>
  </si>
  <si>
    <t>realizar una accion de caracterizacion durante el cuatrenio</t>
  </si>
  <si>
    <t>No hay foratalecimientos al sistema de información conforme a la ley 1448/2011</t>
  </si>
  <si>
    <t>Realizar 1  fortalecimieto anual a  los sistemas de informacion conforme a la ley 1448 de 2011</t>
  </si>
  <si>
    <t>REALIZAR EL FORTALECIMIENTO DE LOS SISTEMAS DE INFORMACIÓN, MEDIANTE LA CARACTERIZACION A LA POBLACION VICTIMA DEL MUNICIPIO DE LA PRIMAVERA VICHADA</t>
  </si>
  <si>
    <t>MUNICIPIO DE LA PRIMAVERA VICHADA</t>
  </si>
  <si>
    <t>formular el plan de accion de victimas que contenga acciones de la Ley 1448 de 2011 por cada componente enla vigencia 2016-2019</t>
  </si>
  <si>
    <t xml:space="preserve">Realizar 1 accion por cada año, para el acceso a la verdad, la justicia y reparacion. </t>
  </si>
  <si>
    <t>N° de acciones realizados en la vigencia</t>
  </si>
  <si>
    <t xml:space="preserve">Realizar 1 acción para el acceso a la verdad, la justicia y reparacion </t>
  </si>
  <si>
    <t>APOYO PARA LA EJECUCION DE ACTIVIDADES DE ACCESO A LA VERDAD, JUSTICIA Y REPARACION INTEGRAL Y ELABORACIÓN DEL PLAN DE RETORNOS Y REUBICACIONES</t>
  </si>
  <si>
    <t>3 acciones por cada año de los componentes de asistencia y atencion</t>
  </si>
  <si>
    <t>3 acciones para el acceso a la verdad, justicia y reparación</t>
  </si>
  <si>
    <t>APOYO AL COMPONENTE DE ASISTENCIA Y ATENCIÓN A LA POBLACION VICTIMA DEL MUNICIPIO DE LA PRIMAVERA EN EL PAT</t>
  </si>
  <si>
    <t>3 medidas aplicada por cada año en los componente de prevencion, proteccion y grarantias de no repeticion</t>
  </si>
  <si>
    <t>N° de acciones realizadas en la vigencia</t>
  </si>
  <si>
    <t>Plan integral de prevención municipal y plan de contingencia desactualizados.</t>
  </si>
  <si>
    <t>Actualizar el plan integral de prevención  municipal y el plan de  contingencia</t>
  </si>
  <si>
    <t>APOYO A ACTIVIDADES DE PREVENCION, PROTECCION Y GARANTIAS DE NO REPETICION</t>
  </si>
  <si>
    <t>Adelantar 1 fortalecimiento organizacional a los mecanismos de participacion ciudadana (Mesas, comites, grupos asociados) conformada por la  poblacion victima del conflicto armado, durante cada año.</t>
  </si>
  <si>
    <t>N° de apoyos ejecutados en la vigencia</t>
  </si>
  <si>
    <t>1 apoyo anual a los mecanismos  de participación ciudadana en beneficio de las victimas</t>
  </si>
  <si>
    <t>APOYO EN LOS PROCESOS DE FORTALECIMIENTO PARA LOS DIFERENTES MECANISMOS DE PARTICIPACION CIUDADANA EN BENEFICIO DE LA POBLACIÓN VICTIMA</t>
  </si>
  <si>
    <t>Realizar 1 accion por cada año, con enfoque diferencial de la poblacion victima</t>
  </si>
  <si>
    <t>1 apoyo a adultos mayores victimas</t>
  </si>
  <si>
    <t xml:space="preserve">Realizar 1 accion por cada año, con enfoque diferencia de la poblacion victimas </t>
  </si>
  <si>
    <t>APOYO A LA POBLACION CON ENFOQUE DIFERENCIAL DE LA POBLACION VICTIMA</t>
  </si>
  <si>
    <t>Realizar 1 accion por año para apoyo de la poblacion desvinculada y proceso de reintegracion o apoyo al postconflicto</t>
  </si>
  <si>
    <t>11 reinsertados identificados en el Municipio</t>
  </si>
  <si>
    <t>APOYO A LA POBLACION DESVINCULADA Y EN PROCESOS DE REINTEGRACION</t>
  </si>
  <si>
    <t>A.14.1.7</t>
  </si>
  <si>
    <t xml:space="preserve">APOYO Y FORTALECIMIENTO AL PROGRAMA NACIONAL MAS FAMILIAS EN ACCION </t>
  </si>
  <si>
    <t>2018-99-524-0062</t>
  </si>
  <si>
    <t>APOYO Y FORTALECIMIENTO AL PROGRAMA NACIONAL MAS FAMILIAS EN ACCION Y RED UNIDOS DEL MUNICIPIO DE LA PRIMAVERA</t>
  </si>
  <si>
    <t>100% apoyo y Fortalecimiento</t>
  </si>
  <si>
    <t>lograr un apoyo y fortalacimiento a la implementacion del programa nacional MAS FAMILIAS EN ACCION</t>
  </si>
  <si>
    <t>N° de caracterizaciones realizadas</t>
  </si>
  <si>
    <t>1 caracterización e inscripción del programa más familias en acción</t>
  </si>
  <si>
    <t>Realizar una caracterización e inscrpción del programa más familias en acción</t>
  </si>
  <si>
    <t>DESARROLLAR INSCRIPCIONES Y CARACTERIZACIÓN DE LA POBLACIÓN DEL PROGRAMA MÁS FAMILIAS EN ACCIÓN</t>
  </si>
  <si>
    <t>N° de contratos realizados en la vigencia</t>
  </si>
  <si>
    <t>1 contrato de prestación de servicios técnicos y profesionales</t>
  </si>
  <si>
    <t>Realizar 1 contrato de prestación de servicios técnicos y profesionales</t>
  </si>
  <si>
    <t>PRESTACION DE SERVICIOS PROFESIONALES, TECNICOS Y DE APOYO A LA GESTION PARA EL FUNCIONAMIENTO DEL PROGRAMA</t>
  </si>
  <si>
    <t>A.14.1.8</t>
  </si>
  <si>
    <t xml:space="preserve"> APOYO Y FORTALECIMIENTO AL PROGRAMA NACIONAL RED UNIDOS </t>
  </si>
  <si>
    <t>2018-99-524-0063</t>
  </si>
  <si>
    <t>Mantener 1 programa de apoyo y fortalacimiento a la implemntacion del programa nacional RED UNIDOS</t>
  </si>
  <si>
    <t>N° de programas realizados en la vigencia</t>
  </si>
  <si>
    <t>0  programas implemtnetados   en apoyo y fortalacimiento a la implemntacion del programa nacional RED UNIDOS</t>
  </si>
  <si>
    <t>APOYO AL DESARROLLO DE LA ASAMBLEA DE MAS FAMILIAS EN ACCION</t>
  </si>
  <si>
    <t>A.14.1.9</t>
  </si>
  <si>
    <t xml:space="preserve"> ATENCIÓN INTEGRAL A LA PRIMERA INFANCIA, INFANTES, ADOLESCENTES Y FAMILIA MEDIANTE APLICACIÓN DE LA LEY 1098 DE 2006 E IMPLEMENTACIÓN DE HOGARES DE PASO. </t>
  </si>
  <si>
    <t>2018-99-524-0064</t>
  </si>
  <si>
    <t>APOYO  Y FORTALECIMIENTO INTEGRAL A LA PRIMERA INFANCIA, INFANTES, ADOLESCENTES Y FAMILIA MEDIANTE APLICACIÓN DE LA LEY 1098 DE 2006 E IMPLEMENTACIÓN DE HOGARES DE PASO.</t>
  </si>
  <si>
    <t xml:space="preserve">100% Protección y atencion con prioridad a la primera infancia, infantes, adolescentes y familia mediante aplicación de la ley 1098 de 2006 e implementacion de hogares de paso. </t>
  </si>
  <si>
    <t>implementar 1 programa de proteccion y atencion para la primera infancia por año</t>
  </si>
  <si>
    <t>No   programas de proteccion y atencion para la primera infancia por año</t>
  </si>
  <si>
    <t>6 programas   de proteccion y atencion para la primera infancia</t>
  </si>
  <si>
    <t xml:space="preserve">0 Programas para la presente vigencia </t>
  </si>
  <si>
    <t xml:space="preserve">TALENTO HUMANO QUE DESARROLLA ACTIVIDADES  DE ATENCIÓN INTEGRAL A LA PRIMERA INFANCIA </t>
  </si>
  <si>
    <t xml:space="preserve">APOYO LOGISTICO PARA LA REALIZACION DE ACTIVIDADES EN BENEFICIO DE LOS NIÑOS, NIÑAS, ADOLESCENTE, Y FAMILIA DEL MUNICIPIO </t>
  </si>
  <si>
    <t>implementar 1 programa de proteccion y atencion a infantes por año</t>
  </si>
  <si>
    <t>No   programas de proteccion y atencion a infantes</t>
  </si>
  <si>
    <t>1  programa implementado en infantes</t>
  </si>
  <si>
    <t xml:space="preserve">Realizar un  (1) programa de proteccion y atenccion a infantes </t>
  </si>
  <si>
    <t>EJECUCION DE PROGRAMAS DE PROTECCION Y ATENCION A INFANTES DEL MUNICIPIO</t>
  </si>
  <si>
    <t>implementar 1 programa de proteccion y atencion para adolecentes por año</t>
  </si>
  <si>
    <t xml:space="preserve">No   programas de proteccion y atencion a dolecentes </t>
  </si>
  <si>
    <t>1  programa implementado en adolecentes</t>
  </si>
  <si>
    <t>Realizar un  (1) programa de proteccion y atenccion a adolecentes</t>
  </si>
  <si>
    <t>EJECUCION DE PROGRAMAS DE PROTECCION Y ATENCION PARA ADOLESCENTES DEL MUNICIPIO</t>
  </si>
  <si>
    <t>implementar 1 programa de atencion y proteccion a la familia por año</t>
  </si>
  <si>
    <t>No   programas de proteccion y atencion a la familia</t>
  </si>
  <si>
    <t>1  programa implementado en atencion a la familia</t>
  </si>
  <si>
    <t>Realizar un  (1) programa de proteccion y atenccion a la familia</t>
  </si>
  <si>
    <t>APOYO A PROGRAMAS DE PROTECCION Y ATENCION A LA FAMILIA</t>
  </si>
  <si>
    <t>implementar 1 hogar de paso en cuatrenio</t>
  </si>
  <si>
    <t>No de hogar de paso implementado</t>
  </si>
  <si>
    <t>0 hogar de paso implementado</t>
  </si>
  <si>
    <t xml:space="preserve">Realizar un  (1) hogar de paso </t>
  </si>
  <si>
    <t>APOYO AL HOGAR DE PASO DEL MUNICIPIO</t>
  </si>
  <si>
    <t>TOTAL PRESUPUESTO SECTOR EQUIPAMENTO</t>
  </si>
  <si>
    <t>LUCHEMOS POR EL TEJIDO SOCIAL, LA PAZ Y LA RECONCILIACION</t>
  </si>
  <si>
    <t>A.15</t>
  </si>
  <si>
    <t>EQUIPAMENTO</t>
  </si>
  <si>
    <t>A.15.1</t>
  </si>
  <si>
    <t xml:space="preserve">LUCHO POR UNA MEJOR INFRESTRUCTURA Y EQUIPAMENTO PARA EL BINESTAR SOCIAL Y ECONOMICO </t>
  </si>
  <si>
    <t>A.15.1.1</t>
  </si>
  <si>
    <t xml:space="preserve"> CONSOLIDACION DE LA INFRAESTRUCTURA PÚBLICA MUNICIPAL </t>
  </si>
  <si>
    <t>2018-99-524-0065</t>
  </si>
  <si>
    <t xml:space="preserve">CONSTRUCCION, AMPLIACION, MANTENIMIENTO DE LA  INFRAESTRUCTURA PÚBLICA MUNICIPAL </t>
  </si>
  <si>
    <t>avanzar en un 20% de equipamiento municipal</t>
  </si>
  <si>
    <t>avanzar en el mejoramiento y/o construccion de tres espacios de equipamiento urbano y rural por año, adaptadas al clima, diseño y materiales</t>
  </si>
  <si>
    <t>N° de mejoramientos  de infraestructura y equipamiento realizados por año</t>
  </si>
  <si>
    <t>Existe un 50% de equipamiento municipal</t>
  </si>
  <si>
    <t>Avanzar en el mejoramiento y/o construccion de tres espacios de equipamiento urbano y rural</t>
  </si>
  <si>
    <t>REALIZACION DE ESTUDIOS Y DISEÑOS EN INFRAESTRUCTURA DE EQUIPAMENTO MUNICIPAL</t>
  </si>
  <si>
    <t>A.15.1.2</t>
  </si>
  <si>
    <t xml:space="preserve"> MANTENIMIENTO Y ADECUACIÓN DE ZONAS VERDES, PARQUES ESPACIOS PUBLICOS, RECREATIVOS Y ECOLÓGICOS </t>
  </si>
  <si>
    <t>2018-99-524-0066</t>
  </si>
  <si>
    <t>CONSTRUCCION, MANTENIMIENTO Y ADECUACIÓN DE ZONAS VERDES, PARQUES ESPACIOS PUBLICOS, RECREATIVOS Y ECOLÓGICOS DEL MUNICIPIO DE LA PRIMAVERA</t>
  </si>
  <si>
    <t>mejorar en un 20% el mantenimiento y adecuacion</t>
  </si>
  <si>
    <t>mantener y adecuar 18 zonas verdes, parques y espacios publicos durante el cuatrenio</t>
  </si>
  <si>
    <t xml:space="preserve">N° de zonas verdes , parques y espacios publicos atendidos </t>
  </si>
  <si>
    <t>El 60% de zonas verdes, parques espacios publicos, recreativos y ecologicos se encuentran en mal estado</t>
  </si>
  <si>
    <t>mantener y adecuar 18 zonas verdes, parques y espacios publicos</t>
  </si>
  <si>
    <t>CONSTRUCCION, MEJORAMIENTO, AMPLIACION  Y ADECUACION DE INFRAESTRUCTURA DE ZONAS VERDES, PARQUES ESPACIOS PUBLICOS, RECREATIVOS Y ECOLÓGICOS DEL MUNICIPIO DE LA PRIMAVERA</t>
  </si>
  <si>
    <t>ESTUDIOS Y DISEÑOS PARA  ZONAS VERDES, PARQUES ESPACIOS PUBLICOS, RECREATIVOS Y ECOLÓGICOS DEL MUNICIPIO</t>
  </si>
  <si>
    <t xml:space="preserve">PRESTACION DE SERVICIOS PARA EL EMBELLECIMIENTO DE ZONAS VERDES, PARQUES ESPACIOS PUBLICOS, RECREATIVOS Y ECOLÓGICOS DEL MUNICIPIO </t>
  </si>
  <si>
    <t>A.15.1.3</t>
  </si>
  <si>
    <t xml:space="preserve">FOMENTO PARA LA CONSTRUCCION DE AGROINDUSTRIA CONSOLIDACION DE LA INFRAESTRUCTURA TURISTICA Y ECOTURISTICA </t>
  </si>
  <si>
    <t>2018-99-524-0067</t>
  </si>
  <si>
    <t>CONSTRUCCION MANTENIMIENTO Y MEJORAMIENTO DE LA INFRAESTRUCTURA TURISTICA, ECOTURISTICA Y AGROINDUSTRIAL DEL MUNICIPIO</t>
  </si>
  <si>
    <t>Aumentar en un 5% la Agroindustria en el Municipio.</t>
  </si>
  <si>
    <t>realizar 1 apoyo anuales en el fomento de las agroindustrias</t>
  </si>
  <si>
    <t>N° de apoyos de fomento a la afroindustria realizados</t>
  </si>
  <si>
    <t>73% de la Agroindustria del Departamento esta en la Primavera.</t>
  </si>
  <si>
    <t>Realizar 1 apoyo para el fomento de las agroindustrias</t>
  </si>
  <si>
    <t>APOYO AL FOMENTO DE LA AGROINDUSTRIA</t>
  </si>
  <si>
    <t xml:space="preserve">CONSOLIDACION DE LA INFRAESTRUCTURA TURISTICA Y ECOTURISTICA </t>
  </si>
  <si>
    <t>2018-99-524-0068</t>
  </si>
  <si>
    <t>10% De infraestructura turistica y ecoturistica</t>
  </si>
  <si>
    <t>avanzar en la construccion de 1 infraestructura turistica y ecoturistica en el cuatrenio</t>
  </si>
  <si>
    <t>N° de infarestructura turística construida</t>
  </si>
  <si>
    <t>0% de infraestructura turistiica y ecoturistica</t>
  </si>
  <si>
    <t>Realizar la construccion de 1 infraestructura turistica y ecoturistica en el cuatrenio</t>
  </si>
  <si>
    <t>CONSTRUCCION MANTENIMIENTO Y MEJORAMIENTO DE LA INFRAESTRUCTURA TURISTICA Y ECOTURISTICA DEL MUNICIPIO</t>
  </si>
  <si>
    <t>HERMIDES JOVEN  CELIS</t>
  </si>
  <si>
    <t>TOTAL PRESUPUESTO SECTOR DESARROLLO COMUNITARIO</t>
  </si>
  <si>
    <t>A.16</t>
  </si>
  <si>
    <t>DESARROLLO COMUNITARIO</t>
  </si>
  <si>
    <t>A.16.1</t>
  </si>
  <si>
    <t xml:space="preserve">LUCHO POR UNA PARTICIPACION COMUNITARIA CON FORMACIÓN Y EMPODERAMIENTO. </t>
  </si>
  <si>
    <t>A.16.1.1</t>
  </si>
  <si>
    <t xml:space="preserve"> APOYO A LAS ORGANIZACIONES CIVICAS, POPULARES, CONSEJOS, COMITÉS, ASOCIACIONES, ONG´S Y DEMÁS INSTANCIAS DE PARTICIPACIÓN. </t>
  </si>
  <si>
    <t>2018-99-524-0069</t>
  </si>
  <si>
    <t xml:space="preserve">FORTALECIMIENTO Y APOYO A LAS ORGANIZACIONES CIVICAS, POPULARES, CONSEJOS, COMITÉS, ASOCIACIONES, ONG´S Y DEMÁS INSTANCIAS DE PARTICIPACIÓN DEL MUNICIPIO DE LA PRIMAVERA </t>
  </si>
  <si>
    <t>55 %  de la organizaciones civicas, populares y ONG´s apoyadas para su fortalecmiento en función de su objeto social.</t>
  </si>
  <si>
    <t xml:space="preserve">Apoyo y fortalecer 5 consejos y comites municipales. </t>
  </si>
  <si>
    <t>0 apoyo para la creacion de consejos y comites municipales</t>
  </si>
  <si>
    <t xml:space="preserve">Apoyo y fortalecimiento a 5 organizaciones civicas, populares y ONG´s </t>
  </si>
  <si>
    <t>APOYO A LA CREACIÓN, CONSOLIDACIÓN DE LAS ORAGANIZACIONES CÍVICAS, POPULARES Y ONG'S DEL MUNICIPIO</t>
  </si>
  <si>
    <t>Realizar 1 apoyo administrativo y logístico que sea necesario para el funcionamiento del consejo territorial de planeacion durante cada año</t>
  </si>
  <si>
    <t>N° de apoyo realizados en la vigencia</t>
  </si>
  <si>
    <t>0 apoyos administrativos y logístico al consejo territorial de planeacion a 2015</t>
  </si>
  <si>
    <t>APOYO ADMINISTRATIVO Y LOGISTICO AL CONSEJOS TERRITORIAL DE PLANEACION</t>
  </si>
  <si>
    <t>Un apoyo de fortalecmiento por organización durante el periodo de la administración.</t>
  </si>
  <si>
    <t xml:space="preserve"> Numeros de dotaciones contratados para las organizaciones en el municipio de la primavera Vichada</t>
  </si>
  <si>
    <t>0  dotacion a las organizaciones</t>
  </si>
  <si>
    <t>DOTACION A LAS JUNTAS DE ACCION COMUNAL DEL MUNICIPIO</t>
  </si>
  <si>
    <t>A.16.1.2</t>
  </si>
  <si>
    <t xml:space="preserve"> APOYO, CAPACITACIÓN Y FORTALECIMIENTO DE LAS JUNTAS DE ACCION COMUNAL. </t>
  </si>
  <si>
    <t>2018-99-524-0070</t>
  </si>
  <si>
    <t>APOYO Y FORTALECIMIENTO  DE LAS JUNTAS DE ACCIÓN COMUNAL DEL MUNCIPIO DE LA PRIMAVERA</t>
  </si>
  <si>
    <t>100% de la JAC partcipan en procesos de capacitación y fortalecimineto organizacional.</t>
  </si>
  <si>
    <t>Un (1) evento de capacitación anual, para el fortalecimiento organizacional de las Juntas de Acción Comunal,elgidas para el periodo 2016 - 2019</t>
  </si>
  <si>
    <t>N° de apoyos de capacitación y fortalecimiento programados</t>
  </si>
  <si>
    <t>50 % de las JAC incluidas en procesos de capacitación para el fortalecmiento organizacional.</t>
  </si>
  <si>
    <t>Realizar 1 apoyo con actividades de capacitación y fortalecimiento organizacional de las Juntas de Acción Comunal,elgidas para el periodo 2016 - 2019</t>
  </si>
  <si>
    <t>APOYO, CAPACITACIÓN Y FORTALECIMIENTO DE LAS JUNTAS DE ACCION COMUNAL DEL MUNICIPIO DE LA PRIMAVERA</t>
  </si>
  <si>
    <t>N° de encuentros comunales realizados</t>
  </si>
  <si>
    <t>REALIZAR UN ENCUENTRO COMUNAL EN LA PROMOCIÓN, COORDINACIÓN, EMPODERAMIENTO Y GESTIÓN DE LAS JAC</t>
  </si>
  <si>
    <t>Las JAC elgidas para el periodo 2016-2020, reciben apoyo permanente durante el periodo de la actual administración para la promoción, coordinación y gestión.</t>
  </si>
  <si>
    <t xml:space="preserve">Numeros de apoyos contratados en la vigencia </t>
  </si>
  <si>
    <t>se ha mantenido un apoyo permanente a las JAC elegidas para el periodo 2016 - 2020</t>
  </si>
  <si>
    <t>Servicios profesionales contratados para apoyar y fortalecer la organizaciones comunales del municipio</t>
  </si>
  <si>
    <t>TALENTO HUMANO QUE DESARROLLA ACTIVIDADES DE FORTALECIMIENTO Y APOYO A LAS ORGANIZACIONES CIVICAS Y COMUNALES DEL MUNICPIO</t>
  </si>
  <si>
    <t>A.16.1.3</t>
  </si>
  <si>
    <t>TECNOLOGÍA, INFORMACIÓN Y COMUNICACIONES</t>
  </si>
  <si>
    <t>2018-99-524-0071</t>
  </si>
  <si>
    <t>(N° de fortalecmiminetos adelatados / N° de fortalecimientos programados) *100</t>
  </si>
  <si>
    <t>0 acciones de fortalecimiento para el desarrollo de medios de comunicación a nivel local a 2015</t>
  </si>
  <si>
    <t>Adelantar 1 fortalecimientos para el desarrollo de medios de comunicación a nivel local.</t>
  </si>
  <si>
    <t>(N° de infraestructura de internet adecuadas / N° de infraestructura de internet proyectadas) *100</t>
  </si>
  <si>
    <t>3 sedes sociales e institucionales con acceso a internet</t>
  </si>
  <si>
    <t>Adecuar la infraestructura de internet a 2 sedes sociales e institucionales.</t>
  </si>
  <si>
    <t>(N° de servicios implementados / N° de fortalecimientos programados) *100</t>
  </si>
  <si>
    <t>1 acciones de cumplimiento de la estrategia gobierno en linea a 2015.</t>
  </si>
  <si>
    <t>IMPLEMENTACION DEL PROGRAMA GOBIERNO EN LINEA</t>
  </si>
  <si>
    <t>A.16.1.4</t>
  </si>
  <si>
    <t>FORTALECIMIENTO MUNICIPAL EN CIENCIA Y TECNOLOGÍA</t>
  </si>
  <si>
    <t>2018-99-524-0072</t>
  </si>
  <si>
    <t xml:space="preserve">Alcanzar un 30% en programas de ciencia y tecnología </t>
  </si>
  <si>
    <t>Formular 1 Plan estrategico Municipal de Ciencia y Tecnología - PEMCTI.</t>
  </si>
  <si>
    <t>(N° de plan estratégico formulado / N° de plan estratégico programado) *100</t>
  </si>
  <si>
    <t>Formulación del Plan estrategico Municipal de Ciencia y Tecnología - PEMCTI</t>
  </si>
  <si>
    <t>FORMULAR EL PLAN ESTRATEGICO MUNICIPAL DE CIENCIA Y TECNOLOGIA</t>
  </si>
  <si>
    <t>Implementar en un 30% el  Plan estrategico Municipal de Ciencia y Tecnología - PEMCTI</t>
  </si>
  <si>
    <t>Implementación del Plan estrategico Municipal de Ciencia y Tecnología - PEMCTI</t>
  </si>
  <si>
    <t>DESARROLLAR ACCIONES PARA IMPLEMENTAR EL PLAN ESTRATEGICO MUNICIPAL DE CIENCIA Y TECNOLOGIA</t>
  </si>
  <si>
    <t>TOTAL PRESUPUESTO SECTOR FORTALECIMIENTO INSTITUCIONAL Y PARTICIPACIÓN SOCIAL</t>
  </si>
  <si>
    <t>A17</t>
  </si>
  <si>
    <t>FORTALECIMIENTO INSTITUCIONAL Y PARTICIPACIÓN SOCIAL</t>
  </si>
  <si>
    <t>A.17.1</t>
  </si>
  <si>
    <t>LUCHO POR EL FORTALECIMIENTO INSTITUCIONAL, PARA UN MEJOR SERVICIO</t>
  </si>
  <si>
    <t>A.17.1.1</t>
  </si>
  <si>
    <t xml:space="preserve"> APOYO A LA GESTION Y ATENCION ADMINISTRATIVA.</t>
  </si>
  <si>
    <t>2018-99-524-0073</t>
  </si>
  <si>
    <t>APOYAR LA GESTIÓN Y ATENCIÓN ADMINISTRATIVA DEL MUNICIPIO</t>
  </si>
  <si>
    <t>100% apoyo a la gestion y atencion administrativa</t>
  </si>
  <si>
    <t>5 apoyos a la gestion adminitrativa por cada año.</t>
  </si>
  <si>
    <t>N° de prestaciones de servicios contratados en la vigencia</t>
  </si>
  <si>
    <t>70 % apoyo a la gestion y atencion administrativa</t>
  </si>
  <si>
    <t>SERVICIOS DE CONSULTORÍA Y SERVICIOS PROFESIONALES, TECNICOS Y DE APOYO A LA GESTION ADMINISTRATIVA</t>
  </si>
  <si>
    <t>Apoyo a la realizacion y presentacion de 1 actividad de elaboracion de informes durante cada año.</t>
  </si>
  <si>
    <t>N° de informes presentados durante la vigencia</t>
  </si>
  <si>
    <t xml:space="preserve">1 presentaciones de informes </t>
  </si>
  <si>
    <t>APOYO A LA REALIZACIÓN DE INFORMES</t>
  </si>
  <si>
    <t xml:space="preserve">SECRETARÍA DE HACIENDA </t>
  </si>
  <si>
    <t>A.17.1.2</t>
  </si>
  <si>
    <t>SISTEMA DE INFORMACION INTEGRAL PARA LA MODERNIZACION ADMINITRATIVA.</t>
  </si>
  <si>
    <t>2018-99-524-0074</t>
  </si>
  <si>
    <t>FORTALECER LOS SISTEMAS DE INFORMACIÓN DEL MUNICIPIO PARA LA MODERNIZACION ADMINITRATIVA.</t>
  </si>
  <si>
    <t>100% sistema de informacion integral para la modernizacion administrativa</t>
  </si>
  <si>
    <t xml:space="preserve">Actualizacion y soporte de 1 sistema integrado de informacion. </t>
  </si>
  <si>
    <t>50% sistema integral de informacion</t>
  </si>
  <si>
    <t>SERVICIOS PROFESIONALES PARA LA ACTUALIZACION DEL SIG MUNICIPAL</t>
  </si>
  <si>
    <t>Realizar 1 cargue de informacion al Sistemas estrategicos de Informacion (SUI, SICEP, FUT, SIRECI Y SIA OBSERVA)</t>
  </si>
  <si>
    <t>SERVICIOS PROFESIONALES PARA LA REALIZACION DE  INFORMES AL SISTEMA ESTRATEGICO DE INFORMACION  (SUI, SICEP, FUT, SIRECI Y SIA OBSERVA)</t>
  </si>
  <si>
    <t>A.17.1.3</t>
  </si>
  <si>
    <t>IMPLEMENTACION DE MODELOS MECI Y SISTEMAS DE CALIDAD.</t>
  </si>
  <si>
    <t>2018-99-524-0075</t>
  </si>
  <si>
    <t>FORTALECIMIENTO PARA MEJORAR LA IMPLEMENTACIÓN DEL MODELO MECI Y LOS SISTEMAS DE CALIDAD.</t>
  </si>
  <si>
    <t>100% implementacion de modelos y sistemas de calidad</t>
  </si>
  <si>
    <t>Estudio de factibilidad para 1 proceso de certificacion de calidad</t>
  </si>
  <si>
    <t>N° de estudios de calidad  realizados</t>
  </si>
  <si>
    <t>MECI implementado</t>
  </si>
  <si>
    <t>Realizar 1 estudio de factibilidad para la implementación de sistemas de calidad en la administración Municipal</t>
  </si>
  <si>
    <t>CONTRATACION DE PERSONAL PARA LA REALIZACION DEL ESTUDIO DE CERTIFICACION DE CALIDAD</t>
  </si>
  <si>
    <t>Implementacion de 2 acciones de cumplimiento del modelo estandar de control interno - MECI.</t>
  </si>
  <si>
    <t>N° de acciones para el cumplimiento del modelo MECI ejecutadas</t>
  </si>
  <si>
    <t>70% implementacion de modelos y sistemas de calidad</t>
  </si>
  <si>
    <t>Implementacion de 1 accion de cumplimiento del modelo estandar de control interno - MECI.</t>
  </si>
  <si>
    <t>IMPLEMENTACION DE ACCIONES MECI</t>
  </si>
  <si>
    <t>A.17.1.4</t>
  </si>
  <si>
    <t>ASESORIA Y CAPACITACION PARA EL FORTALECIMIENTO DE MODELOS ADMINITRATIVOS.</t>
  </si>
  <si>
    <t>2018-99-524-0076</t>
  </si>
  <si>
    <t>IMPLEMENTACIÓN DE PROGRAMAS DE CAPACITACIÓN Y ASISTENCIA TÉCNICA ORIENTADOS AL DESARROLLO EFICIENTE DE LAS COMPETENCIAS DE LEY EN EL MUNICIPIO DE LA PRIMAVERA</t>
  </si>
  <si>
    <t>100% de  los fucionarios de la administración municipal participan de jornadas de capacitación y formación para el mejoramiento de la gestión</t>
  </si>
  <si>
    <t>Adelantar 1 proceso de transformacion empresarial para la prestación de servicios publicos AAA durante el cuatrenio.</t>
  </si>
  <si>
    <t>N° de  acciones de apoyos a Aguas Claras AAA E.S.P</t>
  </si>
  <si>
    <t>El municipio cuenta con la empresa de servicios publicos Aguas Claras AAA E.S.P</t>
  </si>
  <si>
    <t>Implementar 1 acción para transformar mediante el fortalecer el modelo  o sistema de prestación de servicios públicos en el Municipio</t>
  </si>
  <si>
    <t xml:space="preserve">EJECUCION DE ACCIONES PARA LA TRANSFOMACION Y/O FORTALECIMIENTO EMPRESARIAL PARA LA PRESTACION DE LOS SERVICIOS PUBLICOS </t>
  </si>
  <si>
    <t>Desarrollar 1 proceso de Organización adminitrativa bajo lineamientos del DAF durante el cutrenio.</t>
  </si>
  <si>
    <t>N° de procesos de organización administrativa desarrollados durante la vigencia</t>
  </si>
  <si>
    <t>0 procesos de organización administrativa</t>
  </si>
  <si>
    <t>Desarrollar 1 proceso de Organización adminitrativa bajo lineamientos del DAF</t>
  </si>
  <si>
    <t>SERVICIOS PROFESIONALES PARA DESARROLLAR PROCESOS DE ORGANIZACIÓN ADMINISTRATIVA</t>
  </si>
  <si>
    <t>A.17.1.5</t>
  </si>
  <si>
    <t>SEGUIMIENTO Y EVALACION AL PLAN DE DESARROLLO, BPPIM, PROGRAMAS LOCALES Y RENDICION DE CUENTAS.</t>
  </si>
  <si>
    <t>2018-99-524-0077</t>
  </si>
  <si>
    <t>EJECUCION DE ACTIVIDADES ENCAMINADAS A LA GESTION Y  PLANIFICACIÓN TERRITORIAL DEL MUNICIPIO DE LA PRIMAVERA</t>
  </si>
  <si>
    <t>100% de seguimiento y evaluacion al PDM</t>
  </si>
  <si>
    <t>4 eventos de rendicion de cuentas publicas e informe de gestion durante el cuatrenio</t>
  </si>
  <si>
    <t>4 eventos de rendicion de cuentas publicas</t>
  </si>
  <si>
    <t>Apoyo a la realización y presentación de una actividad de elaboración de informes</t>
  </si>
  <si>
    <t>APOYO A LA REALIZACION DEL PROCESO DE RENDICION DE CUENTAS</t>
  </si>
  <si>
    <t>1 Fortalecimiento del BPPIM por cada año</t>
  </si>
  <si>
    <t>N° de apoyos técnicos contratados para fortalecer el BPPIM</t>
  </si>
  <si>
    <t>1 fortalecimientos al BPPIM</t>
  </si>
  <si>
    <t>Mantener 1 apoyo técnico para fortalecer el BPPIM</t>
  </si>
  <si>
    <t>SERVICIOS PROFESIONALES DE APOYO PARA DESARROLLAR PROCESOS DE ORGANIZACIÓN, PLANIFICACIÓN Y GESTIÓN ADMINISTRATIVA DEL BPPIM</t>
  </si>
  <si>
    <t>7 acciones de seguimirnto y evaluacion del PDM</t>
  </si>
  <si>
    <t>(N° de acciones desarrolladas / N° de acciones programadas) *100</t>
  </si>
  <si>
    <t>2 acciones de seguimiento y evaluacion del PDM</t>
  </si>
  <si>
    <t>Realizar 3 acciones para el seguimiento y evaluación del PDM</t>
  </si>
  <si>
    <t>EJECUCION DE ACCIONES PARA EL SEGUIMIENTO Y EVALUACION DEL PLAN DE DESARROLLO MUNICIPAL</t>
  </si>
  <si>
    <t>A.17.1.6</t>
  </si>
  <si>
    <t xml:space="preserve">ACTUALIZACIÓN CATASTRAL Y SENSIBILIZACION E INCENTIVO PARA EL MEJORAMIENTO DEL RECUADO.  </t>
  </si>
  <si>
    <t>2018-99-524-0078</t>
  </si>
  <si>
    <t xml:space="preserve">FORTALECIMIENTO A LA ACTUALIZACIÓN CATASTRAL Y SENSIBILIZACION E INCENTIVO PARA EL MEJORAMIENTO DEL RECUADO.  </t>
  </si>
  <si>
    <t>100% actualizacion catastral e incentivo para mejorar el recaudo</t>
  </si>
  <si>
    <t xml:space="preserve">Adquirir 1 sistema de cartografia (planos catastrales) </t>
  </si>
  <si>
    <t>N° de planos catastrales adquiridos</t>
  </si>
  <si>
    <t>0 sistemas de cartografia</t>
  </si>
  <si>
    <t>Adquirir 1 plano catastral urbano y 1 rural del municipio</t>
  </si>
  <si>
    <t>ADQUISICION DEL SISEMA DE CARTOGRAFIA MUNICIPAL</t>
  </si>
  <si>
    <t>Gestionar un proceso de actualizacion catastral durante el cuatrenio.</t>
  </si>
  <si>
    <t xml:space="preserve">N°  de convenios </t>
  </si>
  <si>
    <t>1 proceso de actualizacion catastral</t>
  </si>
  <si>
    <t>Adelantar un proceso de convenio interadministativo con el IGAC, para la actualización catastral del Municipio</t>
  </si>
  <si>
    <t>GESTIONAR UN PROCESO DE ACTUALIZACION CATASTRAL MUNICIPAL</t>
  </si>
  <si>
    <t>Actualizacion y ajuste de 1 herramienta financiera por cada año.</t>
  </si>
  <si>
    <t>ACTUALIZACION DE LAS HERRAMIENTAS FINANCIERAS</t>
  </si>
  <si>
    <t>SECRETARIÍA DE HACIENDA MUNICIPAL</t>
  </si>
  <si>
    <t>Adelantar 3 actividades de sensibilizacion e incentivo para contribuyentes durante el cuatrenio.</t>
  </si>
  <si>
    <t>EJECUCION DE ACTIVIDADES ENCAMINADAS A EL MEJORANIENTO DEL RECAUDO MUNICIPAL</t>
  </si>
  <si>
    <t>A.17.1.7</t>
  </si>
  <si>
    <t>REVISION Y/O AJUSTE Y Y/O REFORMULACION DEL ESQUEMA DE ORDENAMIENTO TERRITORIAL MUNICIPAL.</t>
  </si>
  <si>
    <t>2018-99-524-0079</t>
  </si>
  <si>
    <t>APOYO A LA REVISION, AJUSTE Y REFORMULACION DEL ESQUEMA DE ORDENAMIENTO TERRITORIAL DEL MUNICIPIO</t>
  </si>
  <si>
    <t>100% de revision, ajuste y reformulacion del EOT</t>
  </si>
  <si>
    <t>1 revision, ajuste y reformulacion del EOT</t>
  </si>
  <si>
    <t>N° de ajustes realizados al EOT Municipal</t>
  </si>
  <si>
    <t>APOYO PARA LA REVISION, AJUSTE Y REFORMULACION DEL ESQUEMA DE ORDENAMIENTO TERRITORIAL DEL MUNICIPIO</t>
  </si>
  <si>
    <t>A.17.8</t>
  </si>
  <si>
    <t>FORTALECIMIENTO AL BIENESTAR SOCIAL A LOS FUNCIONARIOS</t>
  </si>
  <si>
    <t>2018-99-524-0080</t>
  </si>
  <si>
    <t>FORTALECIMIENTO AL PROGRAMA DE BIENESTAR INSTITUCIONAL DE LOS FUNCIONARIOS DE LA ADMINISTRACIÓN MUNICIPAL</t>
  </si>
  <si>
    <t>100% de actividades de bienestar social</t>
  </si>
  <si>
    <t>Realizar 1 actividad de bienestar social por año</t>
  </si>
  <si>
    <t>(N° de actividades planeadas / N° de actividaes ejecutadas) *100</t>
  </si>
  <si>
    <t>Se realizan actividades de integración y celebración de fechas especiales con los trabajadores</t>
  </si>
  <si>
    <t xml:space="preserve">Realizar 1 actividad de bienestar social </t>
  </si>
  <si>
    <t>APOYO A ACTIVIDADES DE BIENESTAR SOCIAL DIRIGIDO AL PERSONAL VINCULADO DE LA ADMINISTRACIÓN MUNICIPAL</t>
  </si>
  <si>
    <t>DISEÑO E IMPLEMENTACIÓN DEL SISTEMA DE GESTION DE SEGURIDAD Y SALUD EN EL TRABAJO (SG-SST) DE LA ALCALDÍA MUNICIPAL DE LA PRIMAVERA-VICHADA DE CONFORMIDAD CON LOS DECRETOS 1443 DE 2014 Y 1072 de 2015</t>
  </si>
  <si>
    <t>Realizar 1 programa de Formación y capacitación en temas administrativos, atención al público, cambio climatico, entre otros.</t>
  </si>
  <si>
    <t>N° de capacitaciones realizadas en la vigencia</t>
  </si>
  <si>
    <t>Existe un plan anual de capacitaciones</t>
  </si>
  <si>
    <t xml:space="preserve">CAPACITACION A FUNCIONARIOS </t>
  </si>
  <si>
    <t>TOTAL PRESUPUESTO SECTOR JUSTICIA Y SEGURIDAD EN ARMONIA</t>
  </si>
  <si>
    <t>A.18</t>
  </si>
  <si>
    <t xml:space="preserve">JUSTICIA Y SEGURIDAD EN ARMONIA </t>
  </si>
  <si>
    <t>A.18.1</t>
  </si>
  <si>
    <t>JUSTICIA, SEGURIDAD, CONVIVENCIA Y PROTECCIÓN CIUDADANA EN ARMONÍA.</t>
  </si>
  <si>
    <t>A.18.1.1</t>
  </si>
  <si>
    <t xml:space="preserve">SALARIOS, HONORARIOS Y PRESTACIONES SOCIALES A INSPECCIÓN DE POLICÍA, COMISARIA DE FAMILIA Y EQUIPO INTERDISCIPLINARIO. </t>
  </si>
  <si>
    <t>2018-99-524-0081</t>
  </si>
  <si>
    <t>FORTALECIMIENTO A LA COMISARIA E INSPECCION DE POLICIA DEL MUNICIPIO DE LA PRIMAVERA</t>
  </si>
  <si>
    <t>100%Pago de salarios, honorarios y prestaciones sociales a inspeccion de policia, comisaria de familia y equipo interdisciplinario.</t>
  </si>
  <si>
    <t>Mantener los Pagos de salarios, honorarios y prestaciones sociales a inspeccion de policia, comisaria de familia y equipo interdisciplinario.</t>
  </si>
  <si>
    <t xml:space="preserve">Numero de pagos de honorarios y prestaciones sociales a la inspeccion de policia, comisaria de familia y equipo interdisciplinario. </t>
  </si>
  <si>
    <t xml:space="preserve">Pagos realizados durante la vigencia </t>
  </si>
  <si>
    <t xml:space="preserve">PAGO DE SALARIOS, HONORARIOS Y PRESTACIONES SOCIALES A INSPECCIÓN DE POLICÍA, COMISARIA DE FAMILIA Y EQUIPO INTERDISCIPLINARIO. </t>
  </si>
  <si>
    <t>A.18.1.2</t>
  </si>
  <si>
    <t xml:space="preserve"> FORTALECIMIENTO DEL SISTEMA DE JUSTICIA PARA LA CONSOLIDACIÓN DE LA CONVIVENCIA. </t>
  </si>
  <si>
    <t>2018-99-524-0082</t>
  </si>
  <si>
    <t xml:space="preserve"> APOYO AL FORTALECIMIENTO DEL SISTEMA DE JUSTICIA PARA LA CONSOLIDACIÓN DE LA CONVIVENCIA EN EL MUNICIPIO DE LA PRIMAVERA</t>
  </si>
  <si>
    <t xml:space="preserve"> 100% de promocion y fortalecimiento al sistema local de justicia</t>
  </si>
  <si>
    <t>realizar 2 apoyos a la constuccion promocion y fortalecimiento local de justicia (ESPACIOS DE JUSTICIA)</t>
  </si>
  <si>
    <t>Numero de apoyos a la constuccion promocion y fortalecimiento local de justicia (ESPACIOS DE JUSTICIA)</t>
  </si>
  <si>
    <t>No se ha realizados apoyos apoyos a la constuccion promocion y fortalecimiento local de justicia (ESPACIOS DE JUSTICIA)</t>
  </si>
  <si>
    <t>realizar apoyos a la constuccion promocion y fortalecimiento local de justicia (ESPACIOS DE JUSTICIA) en la vigencia</t>
  </si>
  <si>
    <t>IMPLEMENTACION DEL PLAN DE SEGURIDAD Y CONVIVENCIA CIUDADANA</t>
  </si>
  <si>
    <t>realizar 1 fortalecimiento a los consiliadores en equidad por año</t>
  </si>
  <si>
    <t>Numero de fortalecimiento a los conciliadores en equidad por año</t>
  </si>
  <si>
    <t>No se ha realizados fortalecimiento a los conciliadores en equidad en la vigencia</t>
  </si>
  <si>
    <t>realizar 1 fortalecimiento a los conciliadores en equidad por año</t>
  </si>
  <si>
    <t>APOYO A LOS CONCILIADORES EN EQUIDAD DEL MUNICIPIO</t>
  </si>
  <si>
    <t>A.18.1.3</t>
  </si>
  <si>
    <t>APOYO AL FONDO DE SEGURIDAD CIUDADANA.</t>
  </si>
  <si>
    <t>2018-99-524-0083</t>
  </si>
  <si>
    <t>APOYO Y FORTALECIMIENTO DEL FONDO DE SEGURIDAD CIUDADANA</t>
  </si>
  <si>
    <t>100% fortalecimiento al fondo de seguridad ciudadana</t>
  </si>
  <si>
    <t>realizar 2 apoyos de fortalecimiento al fondo de seguridad ciudadana por año.</t>
  </si>
  <si>
    <t xml:space="preserve">Numeros de apoyo de fortalecimiento al fondo de seguiridad en la vigencia </t>
  </si>
  <si>
    <t>se ha relizado 1 apoyo para el fortalecimiento del fondo de seguridad en la vigencia</t>
  </si>
  <si>
    <t xml:space="preserve"> fortalecimiento al fondo de seguridad ciudadana</t>
  </si>
  <si>
    <t>FORTALECIMIENTO Y EJECUCIÓN DE ACTIVIDADES DEL FONDO TERRITORIAL DE SEGURIDAD</t>
  </si>
  <si>
    <t>A.18.1.4</t>
  </si>
  <si>
    <t>FORMACIÓN, DIFUSIÓN Y PROMOCION EN RESPETO Y DEFENSA DE LOS DERECHOS HUMANOS.</t>
  </si>
  <si>
    <t>2018-99-524-0084</t>
  </si>
  <si>
    <t>APOYO Y FORTALECIMIENTO A LA POLÍTICA DE PAZ Y DERECHOS HUMANOS EN EL MUNICIPIO DE LA PRIMAVERA</t>
  </si>
  <si>
    <t>100% promocion, respeto y defensa derechos humanos</t>
  </si>
  <si>
    <t>realizar 1 programas de promocion, respeto y defensa de los derechos humanos por año</t>
  </si>
  <si>
    <t>Numero de programas realizados de promocion, repeto y defensa de los derechos humanos</t>
  </si>
  <si>
    <t>No se ha realizados programas de promocion, respeto y defensas de los derechos humanos</t>
  </si>
  <si>
    <t>APOYO A ACTIVIDADES DE PROMOCION DE DERECHOS HUMANOS</t>
  </si>
  <si>
    <t>FONDO DE SEGURIDAD RECURSOS CODIGO NACIONAL DE POLICIA  60% INVERSION - 40 MEDIDAS CORRECTIVAS</t>
  </si>
  <si>
    <t>realizar 1 fortalecimiento de promocion y divulgacion de la diversidad y nos discriminacion.</t>
  </si>
  <si>
    <t>Numero de fortalecimiento realizados de promocion y dibulgacion de la diversidad y no discriminacion.</t>
  </si>
  <si>
    <t>No se ha realizados  fortalecimiento de promocion y dibulgacion de la diversidad y no discriminacion.</t>
  </si>
  <si>
    <t>APOYO AL COMITÉ DE DERECHOS HUMANOS DEL MUNICIPIO</t>
  </si>
  <si>
    <t>N° de Fortalecimientos ejecutados en la vigencia</t>
  </si>
  <si>
    <t xml:space="preserve"> 1 cargue de informacion al Sistemas estrategicos de Informacion (SUI, SICEP, FUT, SIRECI Y SIA OBSERVA)</t>
  </si>
  <si>
    <t>N° de  sistemas  integrados de información actualizados</t>
  </si>
  <si>
    <t>N° de informes cargados durante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</si>
</sst>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quot;$&quot;* #,##0.00_-;\-&quot;$&quot;* #,##0.00_-;_-&quot;$&quot;* &quot;-&quot;??_-;_-@_-"/>
    <numFmt numFmtId="167" formatCode="_(* #,##0.0_);_(* \(#,##0.0\);_(* &quot;-&quot;??_);_(@_)"/>
    <numFmt numFmtId="168" formatCode="_-&quot;$&quot;* #,##0_-;\-&quot;$&quot;* #,##0_-;_-&quot;$&quot;* &quot;-&quot;??_-;_-@_-"/>
    <numFmt numFmtId="169" formatCode="_-* #,##0.00_-;\-* #,##0.00_-;_-* &quot;-&quot;??_-;_-@_-"/>
  </numFmts>
  <fonts count="25" x14ac:knownFonts="1">
    <font>
      <sz val="11"/>
      <color theme="1"/>
      <name val="Calibri"/>
      <family val="2"/>
      <scheme val="minor"/>
    </font>
    <font>
      <sz val="11"/>
      <color theme="1"/>
      <name val="Calibri"/>
      <family val="2"/>
      <scheme val="minor"/>
    </font>
    <font>
      <b/>
      <sz val="11"/>
      <color theme="1"/>
      <name val="Arial Rounded MT Bold"/>
      <family val="2"/>
    </font>
    <font>
      <sz val="8"/>
      <color theme="1"/>
      <name val="Calibri"/>
      <family val="2"/>
      <scheme val="minor"/>
    </font>
    <font>
      <b/>
      <sz val="14"/>
      <color theme="1"/>
      <name val="Arial Black"/>
      <family val="2"/>
    </font>
    <font>
      <b/>
      <sz val="14"/>
      <color theme="1"/>
      <name val="Calibri"/>
      <family val="2"/>
      <scheme val="minor"/>
    </font>
    <font>
      <b/>
      <sz val="10"/>
      <color theme="1"/>
      <name val="Calibri"/>
      <family val="2"/>
      <scheme val="minor"/>
    </font>
    <font>
      <b/>
      <sz val="14"/>
      <name val="Calibri"/>
      <family val="2"/>
      <scheme val="minor"/>
    </font>
    <font>
      <sz val="10"/>
      <color theme="1"/>
      <name val="Calibri"/>
      <family val="2"/>
      <scheme val="minor"/>
    </font>
    <font>
      <b/>
      <sz val="10"/>
      <name val="Calibri"/>
      <family val="2"/>
      <scheme val="minor"/>
    </font>
    <font>
      <b/>
      <sz val="12"/>
      <color theme="1"/>
      <name val="Calibri"/>
      <family val="2"/>
      <scheme val="minor"/>
    </font>
    <font>
      <sz val="8"/>
      <name val="Calibri"/>
      <family val="2"/>
      <scheme val="minor"/>
    </font>
    <font>
      <sz val="9"/>
      <color theme="1"/>
      <name val="Calibri"/>
      <family val="2"/>
      <scheme val="minor"/>
    </font>
    <font>
      <sz val="10"/>
      <name val="Arial"/>
      <family val="2"/>
    </font>
    <font>
      <sz val="8"/>
      <color rgb="FF000000"/>
      <name val="Calibri"/>
      <family val="2"/>
      <scheme val="minor"/>
    </font>
    <font>
      <sz val="8"/>
      <color indexed="8"/>
      <name val="Calibri"/>
      <family val="2"/>
      <scheme val="minor"/>
    </font>
    <font>
      <sz val="10"/>
      <color indexed="8"/>
      <name val="Calibri"/>
      <family val="2"/>
      <scheme val="minor"/>
    </font>
    <font>
      <b/>
      <sz val="12"/>
      <name val="Calibri"/>
      <family val="2"/>
      <scheme val="minor"/>
    </font>
    <font>
      <b/>
      <sz val="8"/>
      <name val="Calibri"/>
      <family val="2"/>
      <scheme val="minor"/>
    </font>
    <font>
      <u/>
      <sz val="11"/>
      <color theme="10"/>
      <name val="Calibri"/>
      <family val="2"/>
      <scheme val="minor"/>
    </font>
    <font>
      <sz val="10"/>
      <name val="Calibri"/>
      <family val="2"/>
      <scheme val="minor"/>
    </font>
    <font>
      <sz val="9"/>
      <name val="Arial"/>
      <family val="2"/>
    </font>
    <font>
      <b/>
      <sz val="9"/>
      <name val="Century Gothic"/>
      <family val="2"/>
    </font>
    <font>
      <b/>
      <sz val="9"/>
      <color indexed="81"/>
      <name val="Tahoma"/>
      <family val="2"/>
    </font>
    <font>
      <sz val="9"/>
      <color indexed="81"/>
      <name val="Tahoma"/>
      <family val="2"/>
    </font>
  </fonts>
  <fills count="23">
    <fill>
      <patternFill patternType="none"/>
    </fill>
    <fill>
      <patternFill patternType="gray125"/>
    </fill>
    <fill>
      <patternFill patternType="solid">
        <fgColor rgb="FFCCFFFF"/>
        <bgColor indexed="64"/>
      </patternFill>
    </fill>
    <fill>
      <patternFill patternType="solid">
        <fgColor rgb="FFD9D061"/>
        <bgColor indexed="64"/>
      </patternFill>
    </fill>
    <fill>
      <patternFill patternType="solid">
        <fgColor rgb="FFA3FFED"/>
        <bgColor indexed="64"/>
      </patternFill>
    </fill>
    <fill>
      <patternFill patternType="solid">
        <fgColor rgb="FFFFFF00"/>
        <bgColor indexed="64"/>
      </patternFill>
    </fill>
    <fill>
      <patternFill patternType="solid">
        <fgColor theme="7" tint="0.39997558519241921"/>
        <bgColor indexed="64"/>
      </patternFill>
    </fill>
    <fill>
      <patternFill patternType="solid">
        <fgColor rgb="FFFF0000"/>
        <bgColor indexed="64"/>
      </patternFill>
    </fill>
    <fill>
      <patternFill patternType="solid">
        <fgColor theme="9" tint="0.59999389629810485"/>
        <bgColor indexed="64"/>
      </patternFill>
    </fill>
    <fill>
      <patternFill patternType="solid">
        <fgColor rgb="FFFFCCFF"/>
        <bgColor indexed="64"/>
      </patternFill>
    </fill>
    <fill>
      <patternFill patternType="solid">
        <fgColor rgb="FFFF7C80"/>
        <bgColor indexed="64"/>
      </patternFill>
    </fill>
    <fill>
      <patternFill patternType="solid">
        <fgColor rgb="FF66CCFF"/>
        <bgColor indexed="64"/>
      </patternFill>
    </fill>
    <fill>
      <patternFill patternType="solid">
        <fgColor rgb="FF66FF99"/>
        <bgColor indexed="64"/>
      </patternFill>
    </fill>
    <fill>
      <patternFill patternType="solid">
        <fgColor theme="7" tint="0.59999389629810485"/>
        <bgColor indexed="64"/>
      </patternFill>
    </fill>
    <fill>
      <patternFill patternType="solid">
        <fgColor rgb="FF99FFCC"/>
        <bgColor indexed="64"/>
      </patternFill>
    </fill>
    <fill>
      <patternFill patternType="solid">
        <fgColor rgb="FFFFFFCC"/>
        <bgColor indexed="64"/>
      </patternFill>
    </fill>
    <fill>
      <patternFill patternType="solid">
        <fgColor rgb="FFCCFF66"/>
        <bgColor indexed="64"/>
      </patternFill>
    </fill>
    <fill>
      <patternFill patternType="solid">
        <fgColor theme="9" tint="0.39997558519241921"/>
        <bgColor indexed="64"/>
      </patternFill>
    </fill>
    <fill>
      <patternFill patternType="solid">
        <fgColor rgb="FF9FFC70"/>
        <bgColor indexed="64"/>
      </patternFill>
    </fill>
    <fill>
      <patternFill patternType="solid">
        <fgColor rgb="FF00FF99"/>
        <bgColor indexed="64"/>
      </patternFill>
    </fill>
    <fill>
      <patternFill patternType="solid">
        <fgColor rgb="FFFF6699"/>
        <bgColor indexed="64"/>
      </patternFill>
    </fill>
    <fill>
      <patternFill patternType="solid">
        <fgColor rgb="FF8ADE98"/>
        <bgColor indexed="64"/>
      </patternFill>
    </fill>
    <fill>
      <patternFill patternType="solid">
        <fgColor rgb="FFC00000"/>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9" fillId="0" borderId="0" applyNumberFormat="0" applyFill="0" applyBorder="0" applyAlignment="0" applyProtection="0"/>
  </cellStyleXfs>
  <cellXfs count="749">
    <xf numFmtId="0" fontId="0" fillId="0" borderId="0" xfId="0"/>
    <xf numFmtId="0" fontId="3" fillId="0" borderId="0" xfId="0" applyFont="1" applyAlignment="1">
      <alignment vertical="center"/>
    </xf>
    <xf numFmtId="0" fontId="3" fillId="0" borderId="0" xfId="0" applyFont="1" applyFill="1" applyBorder="1" applyAlignment="1">
      <alignment vertical="center"/>
    </xf>
    <xf numFmtId="0" fontId="6" fillId="2" borderId="4" xfId="0" applyFont="1" applyFill="1" applyBorder="1" applyAlignment="1" applyProtection="1">
      <alignment horizontal="center" vertical="center" wrapText="1"/>
    </xf>
    <xf numFmtId="0" fontId="8" fillId="0" borderId="0" xfId="0" applyFont="1" applyFill="1" applyBorder="1" applyAlignment="1">
      <alignment vertical="center"/>
    </xf>
    <xf numFmtId="0" fontId="8" fillId="0" borderId="0" xfId="0" applyFont="1" applyAlignment="1">
      <alignment vertical="center"/>
    </xf>
    <xf numFmtId="0" fontId="6" fillId="2" borderId="4" xfId="0" applyFont="1" applyFill="1" applyBorder="1" applyAlignment="1">
      <alignment vertical="center" wrapText="1"/>
    </xf>
    <xf numFmtId="0" fontId="6" fillId="2" borderId="4" xfId="0" applyFont="1" applyFill="1" applyBorder="1" applyAlignment="1">
      <alignment horizontal="center" vertical="center" wrapText="1"/>
    </xf>
    <xf numFmtId="0" fontId="6" fillId="2" borderId="4" xfId="0" applyFont="1" applyFill="1" applyBorder="1" applyAlignment="1" applyProtection="1">
      <alignment horizontal="center" vertical="center"/>
    </xf>
    <xf numFmtId="164" fontId="9" fillId="2" borderId="4" xfId="1" applyNumberFormat="1" applyFont="1" applyFill="1" applyBorder="1" applyAlignment="1">
      <alignment horizontal="center" vertical="center" wrapText="1"/>
    </xf>
    <xf numFmtId="0" fontId="9" fillId="2" borderId="4" xfId="0" applyFont="1" applyFill="1" applyBorder="1" applyAlignment="1" applyProtection="1">
      <alignment horizontal="center" vertical="center" wrapText="1"/>
    </xf>
    <xf numFmtId="164" fontId="9" fillId="2" borderId="4" xfId="1" applyNumberFormat="1" applyFont="1" applyFill="1" applyBorder="1" applyAlignment="1" applyProtection="1">
      <alignment horizontal="center" vertical="center" wrapText="1"/>
    </xf>
    <xf numFmtId="0" fontId="8" fillId="0" borderId="0" xfId="0" applyFont="1" applyFill="1" applyBorder="1" applyAlignment="1" applyProtection="1">
      <alignment vertical="center"/>
    </xf>
    <xf numFmtId="0" fontId="8" fillId="0" borderId="0" xfId="0" applyFont="1" applyAlignment="1" applyProtection="1">
      <alignment vertical="center"/>
    </xf>
    <xf numFmtId="165" fontId="3" fillId="3" borderId="4" xfId="1" applyNumberFormat="1" applyFont="1" applyFill="1" applyBorder="1" applyAlignment="1">
      <alignment vertical="center" wrapText="1"/>
    </xf>
    <xf numFmtId="165" fontId="10" fillId="3" borderId="4" xfId="1" applyNumberFormat="1" applyFont="1" applyFill="1" applyBorder="1" applyAlignment="1">
      <alignment vertical="center" wrapText="1"/>
    </xf>
    <xf numFmtId="165" fontId="11" fillId="3" borderId="4" xfId="1" applyNumberFormat="1" applyFont="1" applyFill="1" applyBorder="1" applyAlignment="1">
      <alignment vertical="center" wrapText="1"/>
    </xf>
    <xf numFmtId="0" fontId="3" fillId="0" borderId="0" xfId="0" applyFont="1" applyFill="1" applyBorder="1" applyAlignment="1" applyProtection="1">
      <alignment vertical="center"/>
    </xf>
    <xf numFmtId="0" fontId="3" fillId="0" borderId="0" xfId="0" applyFont="1" applyAlignment="1" applyProtection="1">
      <alignment vertical="center"/>
    </xf>
    <xf numFmtId="164" fontId="11" fillId="3" borderId="4" xfId="1" applyNumberFormat="1" applyFont="1" applyFill="1" applyBorder="1" applyAlignment="1">
      <alignment vertical="center" wrapText="1"/>
    </xf>
    <xf numFmtId="164" fontId="11" fillId="3" borderId="4" xfId="1" applyNumberFormat="1" applyFont="1" applyFill="1" applyBorder="1" applyAlignment="1">
      <alignment horizontal="center" vertical="center" wrapText="1"/>
    </xf>
    <xf numFmtId="164" fontId="11" fillId="3" borderId="4" xfId="1" applyNumberFormat="1"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4" xfId="0" applyFont="1" applyFill="1" applyBorder="1" applyAlignment="1">
      <alignment horizontal="center" vertical="center" wrapText="1"/>
    </xf>
    <xf numFmtId="164" fontId="11" fillId="3" borderId="4" xfId="1" applyNumberFormat="1" applyFont="1" applyFill="1" applyBorder="1" applyAlignment="1">
      <alignment horizontal="right" vertical="center" wrapText="1"/>
    </xf>
    <xf numFmtId="0" fontId="11" fillId="3" borderId="4" xfId="0" applyFont="1" applyFill="1" applyBorder="1" applyAlignment="1">
      <alignment vertical="center"/>
    </xf>
    <xf numFmtId="0" fontId="11" fillId="3"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3" borderId="0" xfId="0" applyFont="1" applyFill="1" applyAlignment="1">
      <alignment horizontal="center" vertical="center"/>
    </xf>
    <xf numFmtId="0" fontId="3" fillId="3" borderId="4" xfId="0" applyFont="1" applyFill="1" applyBorder="1" applyAlignment="1">
      <alignment horizontal="center" vertical="center"/>
    </xf>
    <xf numFmtId="0" fontId="12" fillId="3" borderId="4" xfId="0" applyFont="1" applyFill="1" applyBorder="1" applyAlignment="1">
      <alignment horizontal="center" vertical="center"/>
    </xf>
    <xf numFmtId="0" fontId="3" fillId="3" borderId="4" xfId="0" applyFont="1" applyFill="1" applyBorder="1" applyAlignment="1">
      <alignment horizontal="left" vertical="center" wrapText="1"/>
    </xf>
    <xf numFmtId="0" fontId="10" fillId="3" borderId="4" xfId="0" applyFont="1" applyFill="1" applyBorder="1" applyAlignment="1">
      <alignment horizontal="center" vertical="center"/>
    </xf>
    <xf numFmtId="0" fontId="3" fillId="3" borderId="4"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13" fillId="3" borderId="4" xfId="0" applyFont="1" applyFill="1" applyBorder="1" applyAlignment="1">
      <alignment horizontal="justify" vertical="center" wrapText="1"/>
    </xf>
    <xf numFmtId="3" fontId="8" fillId="3" borderId="4" xfId="0" applyNumberFormat="1" applyFont="1" applyFill="1" applyBorder="1" applyAlignment="1">
      <alignment horizontal="center" vertical="center" wrapText="1"/>
    </xf>
    <xf numFmtId="44" fontId="3" fillId="3" borderId="4" xfId="2" applyFont="1" applyFill="1" applyBorder="1" applyAlignment="1">
      <alignment horizontal="center" vertical="center" wrapText="1"/>
    </xf>
    <xf numFmtId="164" fontId="11" fillId="3" borderId="4" xfId="1" applyNumberFormat="1" applyFont="1" applyFill="1" applyBorder="1" applyAlignment="1">
      <alignment vertical="center"/>
    </xf>
    <xf numFmtId="164" fontId="11" fillId="3" borderId="4" xfId="1" applyNumberFormat="1" applyFont="1" applyFill="1" applyBorder="1" applyAlignment="1">
      <alignment horizontal="right" vertical="center"/>
    </xf>
    <xf numFmtId="165" fontId="11" fillId="3" borderId="4" xfId="0" applyNumberFormat="1" applyFont="1" applyFill="1" applyBorder="1" applyAlignment="1">
      <alignment vertical="center"/>
    </xf>
    <xf numFmtId="0" fontId="3" fillId="3" borderId="0" xfId="0" applyFont="1" applyFill="1" applyAlignment="1">
      <alignment vertical="center"/>
    </xf>
    <xf numFmtId="0" fontId="3" fillId="3" borderId="4" xfId="0" applyFont="1" applyFill="1" applyBorder="1" applyAlignment="1">
      <alignment vertical="center" wrapText="1"/>
    </xf>
    <xf numFmtId="0" fontId="13" fillId="3" borderId="4" xfId="0" applyFont="1" applyFill="1" applyBorder="1" applyAlignment="1">
      <alignment horizontal="justify" vertical="center"/>
    </xf>
    <xf numFmtId="44" fontId="3" fillId="3" borderId="4" xfId="2" applyFont="1" applyFill="1" applyBorder="1" applyAlignment="1">
      <alignment vertical="center" wrapText="1"/>
    </xf>
    <xf numFmtId="0" fontId="3" fillId="4" borderId="4" xfId="0" applyFont="1" applyFill="1" applyBorder="1" applyAlignment="1">
      <alignment horizontal="left" vertical="center" wrapText="1"/>
    </xf>
    <xf numFmtId="166" fontId="6" fillId="4" borderId="4" xfId="0" applyNumberFormat="1" applyFont="1" applyFill="1" applyBorder="1" applyAlignment="1">
      <alignment horizontal="left" vertical="center" wrapText="1"/>
    </xf>
    <xf numFmtId="0" fontId="11" fillId="4" borderId="4" xfId="0" applyFont="1" applyFill="1" applyBorder="1" applyAlignment="1">
      <alignment horizontal="left" vertical="center" wrapText="1"/>
    </xf>
    <xf numFmtId="0" fontId="3" fillId="4" borderId="4" xfId="0" applyFont="1" applyFill="1" applyBorder="1" applyAlignment="1">
      <alignment horizontal="center" vertical="center"/>
    </xf>
    <xf numFmtId="0" fontId="3" fillId="4" borderId="4" xfId="0" applyFont="1" applyFill="1" applyBorder="1" applyAlignment="1">
      <alignment horizontal="center" vertical="center" wrapText="1"/>
    </xf>
    <xf numFmtId="0" fontId="14" fillId="4" borderId="4" xfId="0" applyFont="1" applyFill="1" applyBorder="1" applyAlignment="1">
      <alignment vertical="center" wrapText="1"/>
    </xf>
    <xf numFmtId="0" fontId="10" fillId="4" borderId="4" xfId="0" applyFont="1" applyFill="1" applyBorder="1" applyAlignment="1">
      <alignment horizontal="center" vertical="center"/>
    </xf>
    <xf numFmtId="0" fontId="8" fillId="4" borderId="4" xfId="0" applyFont="1" applyFill="1" applyBorder="1" applyAlignment="1">
      <alignment horizontal="center" vertical="center" wrapText="1"/>
    </xf>
    <xf numFmtId="0" fontId="13" fillId="4" borderId="4" xfId="0" applyFont="1" applyFill="1" applyBorder="1" applyAlignment="1">
      <alignment horizontal="justify" vertical="center" wrapText="1"/>
    </xf>
    <xf numFmtId="44" fontId="3" fillId="4" borderId="4" xfId="2" applyFont="1" applyFill="1" applyBorder="1" applyAlignment="1">
      <alignment horizontal="center" vertical="center" wrapText="1"/>
    </xf>
    <xf numFmtId="164" fontId="11" fillId="4" borderId="4" xfId="1" applyNumberFormat="1" applyFont="1" applyFill="1" applyBorder="1" applyAlignment="1">
      <alignment horizontal="center" vertical="center" wrapText="1"/>
    </xf>
    <xf numFmtId="165" fontId="11" fillId="4" borderId="4" xfId="1" applyNumberFormat="1" applyFont="1" applyFill="1" applyBorder="1" applyAlignment="1">
      <alignment horizontal="center" vertical="center" wrapText="1"/>
    </xf>
    <xf numFmtId="167" fontId="11" fillId="4" borderId="4" xfId="1" applyNumberFormat="1" applyFont="1" applyFill="1" applyBorder="1" applyAlignment="1">
      <alignment vertical="center"/>
    </xf>
    <xf numFmtId="0" fontId="11" fillId="4" borderId="4" xfId="0" applyFont="1" applyFill="1" applyBorder="1" applyAlignment="1">
      <alignment vertical="center"/>
    </xf>
    <xf numFmtId="164" fontId="11" fillId="4" borderId="4" xfId="1" applyNumberFormat="1" applyFont="1" applyFill="1" applyBorder="1" applyAlignment="1">
      <alignment vertical="center"/>
    </xf>
    <xf numFmtId="3" fontId="11" fillId="4" borderId="4" xfId="0" applyNumberFormat="1" applyFont="1" applyFill="1" applyBorder="1" applyAlignment="1">
      <alignment vertical="center"/>
    </xf>
    <xf numFmtId="164" fontId="11" fillId="4" borderId="4" xfId="1" applyNumberFormat="1" applyFont="1" applyFill="1" applyBorder="1" applyAlignment="1">
      <alignment horizontal="right" vertical="center"/>
    </xf>
    <xf numFmtId="0" fontId="11" fillId="4" borderId="4" xfId="0" applyFont="1" applyFill="1" applyBorder="1" applyAlignment="1">
      <alignment vertical="center" wrapText="1"/>
    </xf>
    <xf numFmtId="0" fontId="3" fillId="4" borderId="0" xfId="0" applyFont="1" applyFill="1" applyAlignment="1">
      <alignment vertical="center"/>
    </xf>
    <xf numFmtId="44" fontId="11" fillId="4" borderId="4" xfId="2" applyFont="1" applyFill="1" applyBorder="1" applyAlignment="1">
      <alignment horizontal="center" vertical="center" wrapText="1"/>
    </xf>
    <xf numFmtId="44" fontId="8" fillId="4" borderId="4" xfId="2" applyFont="1" applyFill="1" applyBorder="1" applyAlignment="1">
      <alignment vertical="center" wrapText="1"/>
    </xf>
    <xf numFmtId="164" fontId="11" fillId="4" borderId="4" xfId="1" quotePrefix="1" applyNumberFormat="1" applyFont="1" applyFill="1" applyBorder="1" applyAlignment="1">
      <alignment vertical="center"/>
    </xf>
    <xf numFmtId="44" fontId="11" fillId="4" borderId="4" xfId="2" applyFont="1" applyFill="1" applyBorder="1" applyAlignment="1">
      <alignment vertical="center"/>
    </xf>
    <xf numFmtId="44" fontId="11" fillId="4" borderId="4" xfId="2" applyFont="1" applyFill="1" applyBorder="1" applyAlignment="1">
      <alignment vertical="center" wrapText="1"/>
    </xf>
    <xf numFmtId="0" fontId="8" fillId="5" borderId="4" xfId="0" applyFont="1" applyFill="1" applyBorder="1" applyAlignment="1">
      <alignment horizontal="center" vertical="center" wrapText="1"/>
    </xf>
    <xf numFmtId="0" fontId="3" fillId="6" borderId="4" xfId="0" applyFont="1" applyFill="1" applyBorder="1" applyAlignment="1">
      <alignment horizontal="left" vertical="center" wrapText="1"/>
    </xf>
    <xf numFmtId="166" fontId="10" fillId="6" borderId="4" xfId="0" applyNumberFormat="1" applyFont="1" applyFill="1" applyBorder="1" applyAlignment="1">
      <alignment horizontal="left" vertical="center" wrapText="1"/>
    </xf>
    <xf numFmtId="0" fontId="11" fillId="6" borderId="4" xfId="0" applyFont="1" applyFill="1" applyBorder="1" applyAlignment="1">
      <alignment horizontal="left" vertical="center" wrapText="1"/>
    </xf>
    <xf numFmtId="0" fontId="3" fillId="6" borderId="4" xfId="0" applyFont="1" applyFill="1" applyBorder="1" applyAlignment="1">
      <alignment horizontal="left" vertical="center" wrapText="1"/>
    </xf>
    <xf numFmtId="44" fontId="3" fillId="6" borderId="4" xfId="2" applyFont="1" applyFill="1" applyBorder="1" applyAlignment="1">
      <alignment horizontal="center" vertical="center" wrapText="1"/>
    </xf>
    <xf numFmtId="164" fontId="11" fillId="6" borderId="4" xfId="1" applyNumberFormat="1" applyFont="1" applyFill="1" applyBorder="1" applyAlignment="1">
      <alignment vertical="center"/>
    </xf>
    <xf numFmtId="164" fontId="11" fillId="6" borderId="4" xfId="1" applyNumberFormat="1" applyFont="1" applyFill="1" applyBorder="1" applyAlignment="1">
      <alignment horizontal="center" vertical="center"/>
    </xf>
    <xf numFmtId="165" fontId="11" fillId="6" borderId="4" xfId="0" applyNumberFormat="1" applyFont="1" applyFill="1" applyBorder="1" applyAlignment="1">
      <alignment vertical="center"/>
    </xf>
    <xf numFmtId="0" fontId="11" fillId="6" borderId="4" xfId="0" applyFont="1" applyFill="1" applyBorder="1" applyAlignment="1">
      <alignment horizontal="center" vertical="center" wrapText="1"/>
    </xf>
    <xf numFmtId="0" fontId="11" fillId="6" borderId="4" xfId="0" applyFont="1" applyFill="1" applyBorder="1" applyAlignment="1">
      <alignment vertical="center"/>
    </xf>
    <xf numFmtId="164" fontId="11" fillId="6" borderId="4" xfId="1" applyNumberFormat="1" applyFont="1" applyFill="1" applyBorder="1" applyAlignment="1">
      <alignment horizontal="right" vertical="center"/>
    </xf>
    <xf numFmtId="0" fontId="11" fillId="6" borderId="4" xfId="0" applyFont="1" applyFill="1" applyBorder="1" applyAlignment="1">
      <alignment vertical="center" wrapText="1"/>
    </xf>
    <xf numFmtId="164" fontId="11" fillId="6" borderId="4" xfId="0" applyNumberFormat="1" applyFont="1" applyFill="1" applyBorder="1" applyAlignment="1">
      <alignment vertical="center" wrapText="1"/>
    </xf>
    <xf numFmtId="0" fontId="3" fillId="6" borderId="0" xfId="0" applyFont="1" applyFill="1" applyAlignment="1">
      <alignment vertical="center"/>
    </xf>
    <xf numFmtId="0" fontId="3" fillId="6" borderId="0" xfId="0" applyFont="1" applyFill="1" applyBorder="1" applyAlignment="1">
      <alignment vertical="center"/>
    </xf>
    <xf numFmtId="164" fontId="11" fillId="5" borderId="4" xfId="1" applyNumberFormat="1" applyFont="1" applyFill="1" applyBorder="1" applyAlignment="1">
      <alignment vertical="center"/>
    </xf>
    <xf numFmtId="0" fontId="3" fillId="7" borderId="0" xfId="0" applyFont="1" applyFill="1" applyBorder="1" applyAlignment="1">
      <alignment vertical="center"/>
    </xf>
    <xf numFmtId="0" fontId="3" fillId="6" borderId="4" xfId="0" applyFont="1" applyFill="1" applyBorder="1" applyAlignment="1">
      <alignment horizontal="center" vertical="center"/>
    </xf>
    <xf numFmtId="0" fontId="3" fillId="6" borderId="4" xfId="0" applyFont="1" applyFill="1" applyBorder="1" applyAlignment="1">
      <alignment horizontal="center" vertical="center" wrapText="1"/>
    </xf>
    <xf numFmtId="0" fontId="10" fillId="6" borderId="4" xfId="0" applyFont="1" applyFill="1" applyBorder="1" applyAlignment="1">
      <alignment horizontal="center" vertical="center"/>
    </xf>
    <xf numFmtId="0" fontId="8" fillId="6" borderId="4" xfId="0" applyFont="1" applyFill="1" applyBorder="1" applyAlignment="1">
      <alignment horizontal="center" vertical="center" wrapText="1"/>
    </xf>
    <xf numFmtId="0" fontId="8" fillId="6" borderId="4" xfId="0" applyFont="1" applyFill="1" applyBorder="1" applyAlignment="1">
      <alignment vertical="center" wrapText="1"/>
    </xf>
    <xf numFmtId="0" fontId="11" fillId="6" borderId="4" xfId="0" applyFont="1" applyFill="1" applyBorder="1" applyAlignment="1">
      <alignment horizontal="left" wrapText="1"/>
    </xf>
    <xf numFmtId="0" fontId="3" fillId="8" borderId="4" xfId="0" applyFont="1" applyFill="1" applyBorder="1" applyAlignment="1">
      <alignment vertical="center" wrapText="1"/>
    </xf>
    <xf numFmtId="166" fontId="10" fillId="8" borderId="4" xfId="0" applyNumberFormat="1" applyFont="1" applyFill="1" applyBorder="1" applyAlignment="1">
      <alignment vertical="center" wrapText="1"/>
    </xf>
    <xf numFmtId="0" fontId="11" fillId="8" borderId="4" xfId="0" applyFont="1" applyFill="1" applyBorder="1" applyAlignment="1">
      <alignment vertical="center" wrapText="1"/>
    </xf>
    <xf numFmtId="44" fontId="3" fillId="8" borderId="4" xfId="2" applyFont="1" applyFill="1" applyBorder="1" applyAlignment="1">
      <alignment vertical="center" wrapText="1"/>
    </xf>
    <xf numFmtId="164" fontId="11" fillId="8" borderId="4" xfId="1" applyNumberFormat="1" applyFont="1" applyFill="1" applyBorder="1" applyAlignment="1">
      <alignment vertical="center"/>
    </xf>
    <xf numFmtId="164" fontId="11" fillId="8" borderId="4" xfId="1" applyNumberFormat="1" applyFont="1" applyFill="1" applyBorder="1" applyAlignment="1">
      <alignment horizontal="center" vertical="center"/>
    </xf>
    <xf numFmtId="165" fontId="11" fillId="8" borderId="4" xfId="0" applyNumberFormat="1" applyFont="1" applyFill="1" applyBorder="1" applyAlignment="1">
      <alignment vertical="center"/>
    </xf>
    <xf numFmtId="0" fontId="11" fillId="8" borderId="4" xfId="0" applyFont="1" applyFill="1" applyBorder="1" applyAlignment="1">
      <alignment vertical="center"/>
    </xf>
    <xf numFmtId="164" fontId="11" fillId="8" borderId="4" xfId="1" applyNumberFormat="1" applyFont="1" applyFill="1" applyBorder="1" applyAlignment="1">
      <alignment horizontal="right" vertical="center"/>
    </xf>
    <xf numFmtId="0" fontId="3" fillId="8" borderId="0" xfId="0" applyFont="1" applyFill="1" applyAlignment="1">
      <alignment vertical="center"/>
    </xf>
    <xf numFmtId="0" fontId="3" fillId="8" borderId="4" xfId="0" applyFont="1" applyFill="1" applyBorder="1" applyAlignment="1">
      <alignment horizontal="center" vertical="center"/>
    </xf>
    <xf numFmtId="0" fontId="11" fillId="8" borderId="4" xfId="0" applyFont="1" applyFill="1" applyBorder="1" applyAlignment="1">
      <alignment horizontal="left" vertical="center" wrapText="1"/>
    </xf>
    <xf numFmtId="0" fontId="3" fillId="8" borderId="4" xfId="0" applyFont="1" applyFill="1" applyBorder="1" applyAlignment="1">
      <alignment horizontal="center" vertical="center" wrapText="1"/>
    </xf>
    <xf numFmtId="0" fontId="15" fillId="8" borderId="4" xfId="0" applyFont="1" applyFill="1" applyBorder="1" applyAlignment="1">
      <alignment wrapText="1"/>
    </xf>
    <xf numFmtId="0" fontId="10" fillId="8" borderId="4" xfId="0" applyFont="1" applyFill="1" applyBorder="1" applyAlignment="1">
      <alignment horizontal="center" vertical="center"/>
    </xf>
    <xf numFmtId="0" fontId="8" fillId="8" borderId="4" xfId="0" applyFont="1" applyFill="1" applyBorder="1" applyAlignment="1">
      <alignment horizontal="center" vertical="center" wrapText="1"/>
    </xf>
    <xf numFmtId="0" fontId="13" fillId="8" borderId="4" xfId="0" applyFont="1" applyFill="1" applyBorder="1" applyAlignment="1">
      <alignment horizontal="justify" vertical="center"/>
    </xf>
    <xf numFmtId="0" fontId="8" fillId="8" borderId="4" xfId="0" applyFont="1" applyFill="1" applyBorder="1" applyAlignment="1">
      <alignment vertical="center" wrapText="1"/>
    </xf>
    <xf numFmtId="0" fontId="13" fillId="8" borderId="4" xfId="0" applyFont="1" applyFill="1" applyBorder="1" applyAlignment="1">
      <alignment horizontal="justify" vertical="center" wrapText="1"/>
    </xf>
    <xf numFmtId="0" fontId="16" fillId="8" borderId="4" xfId="0" applyFont="1" applyFill="1" applyBorder="1" applyAlignment="1">
      <alignment horizontal="center" vertical="center" wrapText="1"/>
    </xf>
    <xf numFmtId="44" fontId="3" fillId="8" borderId="4" xfId="2" applyFont="1" applyFill="1" applyBorder="1" applyAlignment="1">
      <alignment horizontal="center" vertical="center" wrapText="1"/>
    </xf>
    <xf numFmtId="164" fontId="10" fillId="9" borderId="4" xfId="1" applyNumberFormat="1" applyFont="1" applyFill="1" applyBorder="1" applyAlignment="1">
      <alignment horizontal="center" vertical="center"/>
    </xf>
    <xf numFmtId="164" fontId="17" fillId="9" borderId="4" xfId="1" applyNumberFormat="1" applyFont="1" applyFill="1" applyBorder="1" applyAlignment="1">
      <alignment horizontal="center" vertical="center"/>
    </xf>
    <xf numFmtId="0" fontId="10" fillId="0" borderId="0" xfId="0" applyFont="1" applyFill="1" applyBorder="1" applyAlignment="1">
      <alignment vertical="center"/>
    </xf>
    <xf numFmtId="0" fontId="10" fillId="8" borderId="0" xfId="0" applyFont="1" applyFill="1" applyAlignment="1">
      <alignment vertical="center"/>
    </xf>
    <xf numFmtId="0" fontId="3" fillId="9" borderId="4" xfId="0" applyFont="1" applyFill="1" applyBorder="1" applyAlignment="1">
      <alignment horizontal="center" vertical="center"/>
    </xf>
    <xf numFmtId="0" fontId="3" fillId="9" borderId="5" xfId="0" applyFont="1" applyFill="1" applyBorder="1" applyAlignment="1">
      <alignment horizontal="center" vertical="center" wrapText="1"/>
    </xf>
    <xf numFmtId="0" fontId="3" fillId="9" borderId="4" xfId="0" applyFont="1" applyFill="1" applyBorder="1" applyAlignment="1">
      <alignment vertical="center" wrapText="1"/>
    </xf>
    <xf numFmtId="164" fontId="11" fillId="9" borderId="4" xfId="1" applyNumberFormat="1" applyFont="1" applyFill="1" applyBorder="1" applyAlignment="1">
      <alignment vertical="center"/>
    </xf>
    <xf numFmtId="164" fontId="11" fillId="9" borderId="4" xfId="1" applyNumberFormat="1" applyFont="1" applyFill="1" applyBorder="1" applyAlignment="1">
      <alignment horizontal="center" vertical="center"/>
    </xf>
    <xf numFmtId="165" fontId="11" fillId="9" borderId="4" xfId="0" applyNumberFormat="1" applyFont="1" applyFill="1" applyBorder="1" applyAlignment="1">
      <alignment vertical="center"/>
    </xf>
    <xf numFmtId="0" fontId="11" fillId="9" borderId="4" xfId="0" applyFont="1" applyFill="1" applyBorder="1" applyAlignment="1">
      <alignment wrapText="1"/>
    </xf>
    <xf numFmtId="0" fontId="11" fillId="9" borderId="4" xfId="0" applyFont="1" applyFill="1" applyBorder="1" applyAlignment="1">
      <alignment vertical="center"/>
    </xf>
    <xf numFmtId="164" fontId="11" fillId="9" borderId="4" xfId="1" applyNumberFormat="1" applyFont="1" applyFill="1" applyBorder="1" applyAlignment="1">
      <alignment horizontal="right" vertical="center"/>
    </xf>
    <xf numFmtId="0" fontId="11" fillId="9" borderId="4" xfId="0" applyFont="1" applyFill="1" applyBorder="1" applyAlignment="1">
      <alignment vertical="center" wrapText="1"/>
    </xf>
    <xf numFmtId="0" fontId="3" fillId="9" borderId="0" xfId="0" applyFont="1" applyFill="1" applyAlignment="1">
      <alignment vertical="center"/>
    </xf>
    <xf numFmtId="0" fontId="3" fillId="9" borderId="5" xfId="0" applyFont="1" applyFill="1" applyBorder="1" applyAlignment="1">
      <alignment horizontal="center" vertical="center"/>
    </xf>
    <xf numFmtId="0" fontId="16" fillId="9" borderId="4" xfId="0" applyFont="1" applyFill="1" applyBorder="1" applyAlignment="1">
      <alignment vertical="center" wrapText="1"/>
    </xf>
    <xf numFmtId="44" fontId="3" fillId="9" borderId="4" xfId="2" applyFont="1" applyFill="1" applyBorder="1" applyAlignment="1">
      <alignment horizontal="center" vertical="center" wrapText="1"/>
    </xf>
    <xf numFmtId="0" fontId="16" fillId="9" borderId="4" xfId="0" applyFont="1" applyFill="1" applyBorder="1" applyAlignment="1">
      <alignment horizontal="center" vertical="center" wrapText="1"/>
    </xf>
    <xf numFmtId="0" fontId="3" fillId="9" borderId="4" xfId="0" applyFont="1" applyFill="1" applyBorder="1" applyAlignment="1">
      <alignment horizontal="left" vertical="center" wrapText="1"/>
    </xf>
    <xf numFmtId="164" fontId="18" fillId="9" borderId="4" xfId="1" applyNumberFormat="1" applyFont="1" applyFill="1" applyBorder="1" applyAlignment="1">
      <alignment vertical="center"/>
    </xf>
    <xf numFmtId="0" fontId="3" fillId="9" borderId="4" xfId="0" applyFont="1" applyFill="1" applyBorder="1" applyAlignment="1">
      <alignment horizontal="center" vertical="center" wrapText="1"/>
    </xf>
    <xf numFmtId="0" fontId="15" fillId="9" borderId="4" xfId="0" applyFont="1" applyFill="1" applyBorder="1" applyAlignment="1">
      <alignment horizontal="left" vertical="center" wrapText="1"/>
    </xf>
    <xf numFmtId="0" fontId="10" fillId="9" borderId="4" xfId="0" applyFont="1" applyFill="1" applyBorder="1" applyAlignment="1">
      <alignment horizontal="center" vertical="center"/>
    </xf>
    <xf numFmtId="0" fontId="8" fillId="9" borderId="4" xfId="0" applyFont="1" applyFill="1" applyBorder="1" applyAlignment="1">
      <alignment horizontal="center" vertical="center" wrapText="1"/>
    </xf>
    <xf numFmtId="0" fontId="13" fillId="9" borderId="4" xfId="0" applyFont="1" applyFill="1" applyBorder="1" applyAlignment="1">
      <alignment horizontal="justify" vertical="center" wrapText="1"/>
    </xf>
    <xf numFmtId="0" fontId="11" fillId="9" borderId="4" xfId="3" applyFont="1" applyFill="1" applyBorder="1" applyAlignment="1">
      <alignment horizontal="center" wrapText="1"/>
    </xf>
    <xf numFmtId="0" fontId="3" fillId="10" borderId="4" xfId="0" applyFont="1" applyFill="1" applyBorder="1" applyAlignment="1">
      <alignment horizontal="left" vertical="center" wrapText="1"/>
    </xf>
    <xf numFmtId="166" fontId="10" fillId="10" borderId="4" xfId="0" applyNumberFormat="1" applyFont="1" applyFill="1" applyBorder="1" applyAlignment="1">
      <alignment horizontal="left" vertical="center" wrapText="1"/>
    </xf>
    <xf numFmtId="0" fontId="11" fillId="10" borderId="4" xfId="0" applyFont="1" applyFill="1" applyBorder="1" applyAlignment="1">
      <alignment horizontal="left" vertical="center" wrapText="1"/>
    </xf>
    <xf numFmtId="0" fontId="8" fillId="10" borderId="4" xfId="0" applyFont="1" applyFill="1" applyBorder="1" applyAlignment="1">
      <alignment vertical="center" wrapText="1"/>
    </xf>
    <xf numFmtId="0" fontId="13" fillId="10" borderId="4" xfId="0" applyFont="1" applyFill="1" applyBorder="1" applyAlignment="1">
      <alignment horizontal="justify" vertical="center" wrapText="1"/>
    </xf>
    <xf numFmtId="44" fontId="3" fillId="10" borderId="4" xfId="2" applyFont="1" applyFill="1" applyBorder="1" applyAlignment="1">
      <alignment horizontal="center" vertical="center"/>
    </xf>
    <xf numFmtId="164" fontId="11" fillId="10" borderId="4" xfId="1" applyNumberFormat="1" applyFont="1" applyFill="1" applyBorder="1" applyAlignment="1">
      <alignment vertical="center"/>
    </xf>
    <xf numFmtId="164" fontId="11" fillId="10" borderId="4" xfId="1" applyNumberFormat="1" applyFont="1" applyFill="1" applyBorder="1" applyAlignment="1">
      <alignment horizontal="center" vertical="center"/>
    </xf>
    <xf numFmtId="165" fontId="11" fillId="10" borderId="4" xfId="0" applyNumberFormat="1" applyFont="1" applyFill="1" applyBorder="1" applyAlignment="1">
      <alignment vertical="center"/>
    </xf>
    <xf numFmtId="0" fontId="11" fillId="10" borderId="4" xfId="0" applyFont="1" applyFill="1" applyBorder="1" applyAlignment="1">
      <alignment vertical="center" wrapText="1"/>
    </xf>
    <xf numFmtId="0" fontId="11" fillId="10" borderId="4" xfId="0" applyFont="1" applyFill="1" applyBorder="1" applyAlignment="1">
      <alignment vertical="center"/>
    </xf>
    <xf numFmtId="164" fontId="11" fillId="10" borderId="4" xfId="1" applyNumberFormat="1" applyFont="1" applyFill="1" applyBorder="1" applyAlignment="1">
      <alignment horizontal="right" vertical="center"/>
    </xf>
    <xf numFmtId="165" fontId="11" fillId="10" borderId="4" xfId="0" applyNumberFormat="1" applyFont="1" applyFill="1" applyBorder="1" applyAlignment="1">
      <alignment vertical="center" wrapText="1"/>
    </xf>
    <xf numFmtId="0" fontId="3" fillId="10" borderId="0" xfId="0" applyFont="1" applyFill="1" applyAlignment="1">
      <alignment vertical="center"/>
    </xf>
    <xf numFmtId="0" fontId="3" fillId="10" borderId="4" xfId="0" applyFont="1" applyFill="1" applyBorder="1" applyAlignment="1">
      <alignment vertical="center" wrapText="1"/>
    </xf>
    <xf numFmtId="164" fontId="11" fillId="10" borderId="4" xfId="1" applyNumberFormat="1" applyFont="1" applyFill="1" applyBorder="1" applyAlignment="1">
      <alignment vertical="center" wrapText="1"/>
    </xf>
    <xf numFmtId="164" fontId="11" fillId="10" borderId="4" xfId="1" applyNumberFormat="1" applyFont="1" applyFill="1" applyBorder="1" applyAlignment="1">
      <alignment horizontal="right" vertical="center" wrapText="1"/>
    </xf>
    <xf numFmtId="44" fontId="3" fillId="11" borderId="4" xfId="2" applyFont="1" applyFill="1" applyBorder="1" applyAlignment="1">
      <alignment vertical="center" wrapText="1"/>
    </xf>
    <xf numFmtId="44" fontId="10" fillId="11" borderId="4" xfId="2" applyFont="1" applyFill="1" applyBorder="1" applyAlignment="1">
      <alignment vertical="center" wrapText="1"/>
    </xf>
    <xf numFmtId="44" fontId="11" fillId="11" borderId="4" xfId="2" applyFont="1" applyFill="1" applyBorder="1" applyAlignment="1">
      <alignment horizontal="center" vertical="center" wrapText="1"/>
    </xf>
    <xf numFmtId="44" fontId="3" fillId="11" borderId="4" xfId="2" applyFont="1" applyFill="1" applyBorder="1" applyAlignment="1">
      <alignment horizontal="center" vertical="center" wrapText="1"/>
    </xf>
    <xf numFmtId="0" fontId="3" fillId="11" borderId="4" xfId="0" applyFont="1" applyFill="1" applyBorder="1" applyAlignment="1">
      <alignment vertical="center" wrapText="1"/>
    </xf>
    <xf numFmtId="164" fontId="11" fillId="11" borderId="4" xfId="1" applyNumberFormat="1" applyFont="1" applyFill="1" applyBorder="1" applyAlignment="1">
      <alignment vertical="center"/>
    </xf>
    <xf numFmtId="164" fontId="11" fillId="11" borderId="4" xfId="1" applyNumberFormat="1" applyFont="1" applyFill="1" applyBorder="1" applyAlignment="1">
      <alignment horizontal="center" vertical="center"/>
    </xf>
    <xf numFmtId="165" fontId="11" fillId="11" borderId="4" xfId="0" applyNumberFormat="1" applyFont="1" applyFill="1" applyBorder="1" applyAlignment="1">
      <alignment vertical="center"/>
    </xf>
    <xf numFmtId="0" fontId="11" fillId="11" borderId="4" xfId="0" applyFont="1" applyFill="1" applyBorder="1" applyAlignment="1">
      <alignment vertical="center"/>
    </xf>
    <xf numFmtId="164" fontId="11" fillId="11" borderId="4" xfId="1" applyNumberFormat="1" applyFont="1" applyFill="1" applyBorder="1" applyAlignment="1">
      <alignment horizontal="right" vertical="center"/>
    </xf>
    <xf numFmtId="0" fontId="11" fillId="11" borderId="4" xfId="0" applyFont="1" applyFill="1" applyBorder="1" applyAlignment="1">
      <alignment vertical="center" wrapText="1"/>
    </xf>
    <xf numFmtId="0" fontId="3" fillId="11" borderId="0" xfId="0" applyFont="1" applyFill="1" applyAlignment="1">
      <alignment vertical="center"/>
    </xf>
    <xf numFmtId="0" fontId="3" fillId="11" borderId="4" xfId="0" applyFont="1" applyFill="1" applyBorder="1" applyAlignment="1">
      <alignment horizontal="center" vertical="center" wrapText="1"/>
    </xf>
    <xf numFmtId="0" fontId="3" fillId="11" borderId="6" xfId="0" applyFont="1" applyFill="1" applyBorder="1" applyAlignment="1">
      <alignment vertical="center" wrapText="1"/>
    </xf>
    <xf numFmtId="0" fontId="8" fillId="11" borderId="4" xfId="0" applyFont="1" applyFill="1" applyBorder="1" applyAlignment="1">
      <alignment horizontal="center" vertical="center" wrapText="1"/>
    </xf>
    <xf numFmtId="0" fontId="8" fillId="11" borderId="4" xfId="0" applyFont="1" applyFill="1" applyBorder="1" applyAlignment="1">
      <alignment vertical="center" wrapText="1"/>
    </xf>
    <xf numFmtId="0" fontId="13" fillId="11" borderId="4" xfId="0" applyFont="1" applyFill="1" applyBorder="1" applyAlignment="1">
      <alignment horizontal="justify" vertical="center"/>
    </xf>
    <xf numFmtId="0" fontId="3" fillId="11" borderId="7" xfId="0" applyFont="1" applyFill="1" applyBorder="1" applyAlignment="1">
      <alignment vertical="center" wrapText="1"/>
    </xf>
    <xf numFmtId="44" fontId="3" fillId="12" borderId="4" xfId="2" applyFont="1" applyFill="1" applyBorder="1" applyAlignment="1">
      <alignment horizontal="center" vertical="center" wrapText="1"/>
    </xf>
    <xf numFmtId="44" fontId="10" fillId="12" borderId="4" xfId="2" applyFont="1" applyFill="1" applyBorder="1" applyAlignment="1">
      <alignment horizontal="center" vertical="center" wrapText="1"/>
    </xf>
    <xf numFmtId="44" fontId="11" fillId="12" borderId="4" xfId="2" applyFont="1" applyFill="1" applyBorder="1" applyAlignment="1">
      <alignment horizontal="center" vertical="center" wrapText="1"/>
    </xf>
    <xf numFmtId="0" fontId="3" fillId="12" borderId="4" xfId="0" applyFont="1" applyFill="1" applyBorder="1" applyAlignment="1">
      <alignment horizontal="center" vertical="center"/>
    </xf>
    <xf numFmtId="0" fontId="3" fillId="12" borderId="4" xfId="0" applyFont="1" applyFill="1" applyBorder="1" applyAlignment="1">
      <alignment horizontal="center" vertical="center" wrapText="1"/>
    </xf>
    <xf numFmtId="0" fontId="15" fillId="12" borderId="4" xfId="0" applyFont="1" applyFill="1" applyBorder="1" applyAlignment="1">
      <alignment horizontal="center" vertical="center" wrapText="1"/>
    </xf>
    <xf numFmtId="0" fontId="10" fillId="12" borderId="4" xfId="0" applyFont="1" applyFill="1" applyBorder="1" applyAlignment="1">
      <alignment horizontal="center" vertical="center"/>
    </xf>
    <xf numFmtId="0" fontId="8" fillId="12" borderId="4" xfId="0" applyFont="1" applyFill="1" applyBorder="1" applyAlignment="1">
      <alignment horizontal="center" vertical="center" wrapText="1"/>
    </xf>
    <xf numFmtId="165" fontId="8" fillId="12" borderId="4" xfId="0" applyNumberFormat="1" applyFont="1" applyFill="1" applyBorder="1" applyAlignment="1">
      <alignment vertical="center" wrapText="1"/>
    </xf>
    <xf numFmtId="44" fontId="3" fillId="12" borderId="4" xfId="2" applyFont="1" applyFill="1" applyBorder="1" applyAlignment="1">
      <alignment vertical="center" wrapText="1"/>
    </xf>
    <xf numFmtId="0" fontId="3" fillId="12" borderId="4" xfId="0" applyFont="1" applyFill="1" applyBorder="1" applyAlignment="1">
      <alignment vertical="center" wrapText="1"/>
    </xf>
    <xf numFmtId="164" fontId="11" fillId="12" borderId="4" xfId="1" applyNumberFormat="1" applyFont="1" applyFill="1" applyBorder="1" applyAlignment="1">
      <alignment vertical="center"/>
    </xf>
    <xf numFmtId="164" fontId="11" fillId="12" borderId="4" xfId="1" applyNumberFormat="1" applyFont="1" applyFill="1" applyBorder="1" applyAlignment="1">
      <alignment horizontal="center" vertical="center"/>
    </xf>
    <xf numFmtId="165" fontId="11" fillId="12" borderId="4" xfId="0" applyNumberFormat="1" applyFont="1" applyFill="1" applyBorder="1" applyAlignment="1">
      <alignment vertical="center"/>
    </xf>
    <xf numFmtId="0" fontId="11" fillId="12" borderId="4" xfId="0" applyFont="1" applyFill="1" applyBorder="1" applyAlignment="1">
      <alignment vertical="center" wrapText="1"/>
    </xf>
    <xf numFmtId="0" fontId="11" fillId="12" borderId="4" xfId="0" applyFont="1" applyFill="1" applyBorder="1" applyAlignment="1">
      <alignment vertical="center"/>
    </xf>
    <xf numFmtId="164" fontId="11" fillId="12" borderId="4" xfId="1" applyNumberFormat="1" applyFont="1" applyFill="1" applyBorder="1" applyAlignment="1">
      <alignment horizontal="right" vertical="center"/>
    </xf>
    <xf numFmtId="164" fontId="11" fillId="12" borderId="4" xfId="0" applyNumberFormat="1" applyFont="1" applyFill="1" applyBorder="1" applyAlignment="1">
      <alignment vertical="center" wrapText="1"/>
    </xf>
    <xf numFmtId="0" fontId="3" fillId="12" borderId="0" xfId="0" applyFont="1" applyFill="1" applyAlignment="1">
      <alignment vertical="center"/>
    </xf>
    <xf numFmtId="0" fontId="13" fillId="12" borderId="5" xfId="0" applyFont="1" applyFill="1" applyBorder="1" applyAlignment="1">
      <alignment vertical="center" wrapText="1"/>
    </xf>
    <xf numFmtId="0" fontId="8" fillId="12" borderId="4" xfId="0" applyFont="1" applyFill="1" applyBorder="1" applyAlignment="1">
      <alignment vertical="center" wrapText="1"/>
    </xf>
    <xf numFmtId="0" fontId="13" fillId="12" borderId="4" xfId="0" applyFont="1" applyFill="1" applyBorder="1" applyAlignment="1">
      <alignment horizontal="justify" vertical="center" wrapText="1"/>
    </xf>
    <xf numFmtId="0" fontId="10" fillId="13" borderId="4" xfId="0" applyFont="1" applyFill="1" applyBorder="1" applyAlignment="1">
      <alignment horizontal="left" vertical="center" wrapText="1"/>
    </xf>
    <xf numFmtId="166" fontId="10" fillId="13" borderId="4" xfId="0" applyNumberFormat="1" applyFont="1" applyFill="1" applyBorder="1" applyAlignment="1">
      <alignment horizontal="left" vertical="center" wrapText="1"/>
    </xf>
    <xf numFmtId="0" fontId="17" fillId="13" borderId="4" xfId="0" applyFont="1" applyFill="1" applyBorder="1" applyAlignment="1">
      <alignment horizontal="left" vertical="center" wrapText="1"/>
    </xf>
    <xf numFmtId="0" fontId="10" fillId="12" borderId="0" xfId="0" applyFont="1" applyFill="1" applyAlignment="1">
      <alignment vertical="center"/>
    </xf>
    <xf numFmtId="44" fontId="3" fillId="13" borderId="4" xfId="2" applyFont="1" applyFill="1" applyBorder="1" applyAlignment="1">
      <alignment horizontal="center" vertical="center" wrapText="1"/>
    </xf>
    <xf numFmtId="0" fontId="3" fillId="13" borderId="4" xfId="0" applyFont="1" applyFill="1" applyBorder="1" applyAlignment="1">
      <alignment horizontal="left" vertical="center" wrapText="1"/>
    </xf>
    <xf numFmtId="164" fontId="11" fillId="13" borderId="4" xfId="1" applyNumberFormat="1" applyFont="1" applyFill="1" applyBorder="1" applyAlignment="1">
      <alignment vertical="center"/>
    </xf>
    <xf numFmtId="164" fontId="11" fillId="13" borderId="4" xfId="1" applyNumberFormat="1" applyFont="1" applyFill="1" applyBorder="1" applyAlignment="1">
      <alignment horizontal="center" vertical="center"/>
    </xf>
    <xf numFmtId="165" fontId="11" fillId="13" borderId="4" xfId="0" applyNumberFormat="1" applyFont="1" applyFill="1" applyBorder="1" applyAlignment="1">
      <alignment horizontal="center" vertical="center"/>
    </xf>
    <xf numFmtId="0" fontId="11" fillId="13" borderId="4" xfId="0" applyFont="1" applyFill="1" applyBorder="1" applyAlignment="1">
      <alignment horizontal="left" vertical="center" wrapText="1"/>
    </xf>
    <xf numFmtId="0" fontId="11" fillId="13" borderId="4" xfId="0" applyFont="1" applyFill="1" applyBorder="1" applyAlignment="1">
      <alignment horizontal="center" vertical="center"/>
    </xf>
    <xf numFmtId="0" fontId="11" fillId="13" borderId="4" xfId="0" applyFont="1" applyFill="1" applyBorder="1" applyAlignment="1">
      <alignment vertical="center"/>
    </xf>
    <xf numFmtId="164" fontId="11" fillId="13" borderId="4" xfId="1" applyNumberFormat="1" applyFont="1" applyFill="1" applyBorder="1" applyAlignment="1">
      <alignment horizontal="right" vertical="center"/>
    </xf>
    <xf numFmtId="0" fontId="11" fillId="13" borderId="4" xfId="0" applyFont="1" applyFill="1" applyBorder="1" applyAlignment="1">
      <alignment vertical="center" wrapText="1"/>
    </xf>
    <xf numFmtId="0" fontId="3" fillId="13" borderId="0" xfId="0" applyFont="1" applyFill="1" applyAlignment="1">
      <alignment vertical="center"/>
    </xf>
    <xf numFmtId="0" fontId="3" fillId="13" borderId="4" xfId="0" applyFont="1" applyFill="1" applyBorder="1" applyAlignment="1">
      <alignment horizontal="center" vertical="center"/>
    </xf>
    <xf numFmtId="0" fontId="3" fillId="13" borderId="4" xfId="0" applyFont="1" applyFill="1" applyBorder="1" applyAlignment="1">
      <alignment horizontal="center" vertical="center" wrapText="1"/>
    </xf>
    <xf numFmtId="0" fontId="10" fillId="13" borderId="4" xfId="0" applyFont="1" applyFill="1" applyBorder="1" applyAlignment="1">
      <alignment horizontal="center" vertical="center"/>
    </xf>
    <xf numFmtId="0" fontId="8" fillId="13" borderId="4" xfId="0" applyFont="1" applyFill="1" applyBorder="1" applyAlignment="1">
      <alignment horizontal="center" vertical="center" wrapText="1"/>
    </xf>
    <xf numFmtId="0" fontId="13" fillId="13" borderId="4" xfId="0" applyFont="1" applyFill="1" applyBorder="1" applyAlignment="1">
      <alignment horizontal="justify" vertical="center" wrapText="1"/>
    </xf>
    <xf numFmtId="0" fontId="3" fillId="13" borderId="0" xfId="0" applyFont="1" applyFill="1" applyBorder="1" applyAlignment="1">
      <alignment vertical="center"/>
    </xf>
    <xf numFmtId="165" fontId="11" fillId="13" borderId="4" xfId="0" applyNumberFormat="1" applyFont="1" applyFill="1" applyBorder="1" applyAlignment="1">
      <alignment vertical="center"/>
    </xf>
    <xf numFmtId="164" fontId="10" fillId="14" borderId="4" xfId="1" applyNumberFormat="1" applyFont="1" applyFill="1" applyBorder="1" applyAlignment="1">
      <alignment vertical="center"/>
    </xf>
    <xf numFmtId="164" fontId="17" fillId="14" borderId="4" xfId="1" applyNumberFormat="1" applyFont="1" applyFill="1" applyBorder="1" applyAlignment="1">
      <alignment vertical="center"/>
    </xf>
    <xf numFmtId="0" fontId="10" fillId="13" borderId="0" xfId="0" applyFont="1" applyFill="1" applyAlignment="1">
      <alignment vertical="center"/>
    </xf>
    <xf numFmtId="0" fontId="20" fillId="14" borderId="4" xfId="0" applyFont="1" applyFill="1" applyBorder="1" applyAlignment="1">
      <alignment horizontal="justify" vertical="center" wrapText="1"/>
    </xf>
    <xf numFmtId="0" fontId="8" fillId="14" borderId="4" xfId="0" applyFont="1" applyFill="1" applyBorder="1" applyAlignment="1">
      <alignment vertical="center" wrapText="1"/>
    </xf>
    <xf numFmtId="0" fontId="8" fillId="14" borderId="4" xfId="0" applyFont="1" applyFill="1" applyBorder="1" applyAlignment="1">
      <alignment horizontal="left" vertical="center" wrapText="1"/>
    </xf>
    <xf numFmtId="44" fontId="3" fillId="14" borderId="4" xfId="2" applyFont="1" applyFill="1" applyBorder="1" applyAlignment="1">
      <alignment horizontal="center" vertical="center" wrapText="1"/>
    </xf>
    <xf numFmtId="0" fontId="3" fillId="14" borderId="4" xfId="0" applyFont="1" applyFill="1" applyBorder="1" applyAlignment="1">
      <alignment horizontal="left" vertical="center" wrapText="1"/>
    </xf>
    <xf numFmtId="164" fontId="11" fillId="14" borderId="4" xfId="1" applyNumberFormat="1" applyFont="1" applyFill="1" applyBorder="1" applyAlignment="1">
      <alignment vertical="center"/>
    </xf>
    <xf numFmtId="164" fontId="11" fillId="14" borderId="4" xfId="1" applyNumberFormat="1" applyFont="1" applyFill="1" applyBorder="1" applyAlignment="1">
      <alignment horizontal="center" vertical="center"/>
    </xf>
    <xf numFmtId="165" fontId="11" fillId="14" borderId="4" xfId="0" applyNumberFormat="1" applyFont="1" applyFill="1" applyBorder="1" applyAlignment="1">
      <alignment vertical="center"/>
    </xf>
    <xf numFmtId="0" fontId="11" fillId="14" borderId="4" xfId="0" applyFont="1" applyFill="1" applyBorder="1" applyAlignment="1">
      <alignment vertical="center"/>
    </xf>
    <xf numFmtId="164" fontId="11" fillId="14" borderId="4" xfId="1" applyNumberFormat="1" applyFont="1" applyFill="1" applyBorder="1" applyAlignment="1">
      <alignment horizontal="right" vertical="center"/>
    </xf>
    <xf numFmtId="0" fontId="11" fillId="14" borderId="4" xfId="0" applyFont="1" applyFill="1" applyBorder="1" applyAlignment="1">
      <alignment vertical="center" wrapText="1"/>
    </xf>
    <xf numFmtId="0" fontId="3" fillId="14" borderId="0" xfId="0" applyFont="1" applyFill="1" applyAlignment="1">
      <alignment vertical="center"/>
    </xf>
    <xf numFmtId="0" fontId="3" fillId="14" borderId="4" xfId="0" applyFont="1" applyFill="1" applyBorder="1" applyAlignment="1">
      <alignment horizontal="left" vertical="center" wrapText="1"/>
    </xf>
    <xf numFmtId="0" fontId="13" fillId="14" borderId="4" xfId="0" applyFont="1" applyFill="1" applyBorder="1" applyAlignment="1">
      <alignment horizontal="justify" vertical="center" wrapText="1"/>
    </xf>
    <xf numFmtId="0" fontId="8" fillId="14" borderId="4" xfId="0" applyFont="1" applyFill="1" applyBorder="1" applyAlignment="1">
      <alignment horizontal="center" vertical="center" wrapText="1"/>
    </xf>
    <xf numFmtId="0" fontId="11" fillId="14" borderId="4" xfId="0" applyFont="1" applyFill="1" applyBorder="1" applyAlignment="1">
      <alignment horizontal="center" vertical="center" wrapText="1"/>
    </xf>
    <xf numFmtId="0" fontId="11" fillId="14" borderId="4" xfId="0" applyFont="1" applyFill="1" applyBorder="1" applyAlignment="1">
      <alignment horizontal="center" vertical="center"/>
    </xf>
    <xf numFmtId="164" fontId="11" fillId="14" borderId="4" xfId="1" applyNumberFormat="1" applyFont="1" applyFill="1" applyBorder="1" applyAlignment="1">
      <alignment vertical="center" wrapText="1"/>
    </xf>
    <xf numFmtId="0" fontId="3" fillId="14" borderId="4" xfId="0" applyFont="1" applyFill="1" applyBorder="1" applyAlignment="1">
      <alignment horizontal="center" vertical="center" wrapText="1"/>
    </xf>
    <xf numFmtId="0" fontId="8" fillId="14" borderId="5" xfId="0" applyFont="1" applyFill="1" applyBorder="1" applyAlignment="1">
      <alignment vertical="center" wrapText="1"/>
    </xf>
    <xf numFmtId="0" fontId="3" fillId="14" borderId="4" xfId="0" applyFont="1" applyFill="1" applyBorder="1" applyAlignment="1">
      <alignment horizontal="center" vertical="center"/>
    </xf>
    <xf numFmtId="0" fontId="10" fillId="14" borderId="4" xfId="0" applyFont="1" applyFill="1" applyBorder="1" applyAlignment="1">
      <alignment horizontal="center" vertical="center"/>
    </xf>
    <xf numFmtId="44" fontId="3" fillId="14" borderId="4" xfId="2" applyFont="1" applyFill="1" applyBorder="1" applyAlignment="1">
      <alignment horizontal="center" vertical="center"/>
    </xf>
    <xf numFmtId="165" fontId="11" fillId="14" borderId="4" xfId="0" applyNumberFormat="1" applyFont="1" applyFill="1" applyBorder="1" applyAlignment="1">
      <alignment horizontal="center" vertical="center"/>
    </xf>
    <xf numFmtId="44" fontId="3" fillId="14" borderId="4" xfId="2" applyFont="1" applyFill="1" applyBorder="1" applyAlignment="1">
      <alignment vertical="center" wrapText="1"/>
    </xf>
    <xf numFmtId="0" fontId="3" fillId="14" borderId="4" xfId="0" applyFont="1" applyFill="1" applyBorder="1" applyAlignment="1">
      <alignment vertical="center" wrapText="1"/>
    </xf>
    <xf numFmtId="0" fontId="10" fillId="15" borderId="4" xfId="0" applyFont="1" applyFill="1" applyBorder="1" applyAlignment="1">
      <alignment horizontal="left" vertical="center" wrapText="1"/>
    </xf>
    <xf numFmtId="166" fontId="10" fillId="15" borderId="4" xfId="0" applyNumberFormat="1" applyFont="1" applyFill="1" applyBorder="1" applyAlignment="1">
      <alignment horizontal="left" vertical="center" wrapText="1"/>
    </xf>
    <xf numFmtId="0" fontId="17" fillId="15" borderId="4" xfId="0" applyFont="1" applyFill="1" applyBorder="1" applyAlignment="1">
      <alignment horizontal="left" vertical="center" wrapText="1"/>
    </xf>
    <xf numFmtId="0" fontId="10" fillId="14" borderId="0" xfId="0" applyFont="1" applyFill="1" applyAlignment="1">
      <alignment vertical="center"/>
    </xf>
    <xf numFmtId="0" fontId="8" fillId="15" borderId="4" xfId="0" applyFont="1" applyFill="1" applyBorder="1" applyAlignment="1">
      <alignment vertical="center" wrapText="1"/>
    </xf>
    <xf numFmtId="168" fontId="8" fillId="15" borderId="4" xfId="2" applyNumberFormat="1" applyFont="1" applyFill="1" applyBorder="1" applyAlignment="1">
      <alignment horizontal="center" vertical="center" wrapText="1"/>
    </xf>
    <xf numFmtId="0" fontId="3" fillId="15" borderId="4" xfId="0" applyFont="1" applyFill="1" applyBorder="1" applyAlignment="1">
      <alignment horizontal="left" vertical="center" wrapText="1"/>
    </xf>
    <xf numFmtId="164" fontId="11" fillId="15" borderId="4" xfId="1" applyNumberFormat="1" applyFont="1" applyFill="1" applyBorder="1" applyAlignment="1">
      <alignment vertical="center"/>
    </xf>
    <xf numFmtId="164" fontId="11" fillId="15" borderId="4" xfId="1" applyNumberFormat="1" applyFont="1" applyFill="1" applyBorder="1" applyAlignment="1">
      <alignment horizontal="center" vertical="center"/>
    </xf>
    <xf numFmtId="165" fontId="11" fillId="15" borderId="4" xfId="0" applyNumberFormat="1" applyFont="1" applyFill="1" applyBorder="1" applyAlignment="1">
      <alignment vertical="center"/>
    </xf>
    <xf numFmtId="0" fontId="11" fillId="15" borderId="4" xfId="0" applyFont="1" applyFill="1" applyBorder="1" applyAlignment="1">
      <alignment vertical="center" wrapText="1"/>
    </xf>
    <xf numFmtId="0" fontId="11" fillId="15" borderId="4" xfId="0" applyFont="1" applyFill="1" applyBorder="1" applyAlignment="1">
      <alignment vertical="center"/>
    </xf>
    <xf numFmtId="164" fontId="11" fillId="15" borderId="4" xfId="1" applyNumberFormat="1" applyFont="1" applyFill="1" applyBorder="1" applyAlignment="1">
      <alignment horizontal="right" vertical="center"/>
    </xf>
    <xf numFmtId="0" fontId="11" fillId="15" borderId="4" xfId="0" applyFont="1" applyFill="1" applyBorder="1" applyAlignment="1">
      <alignment horizontal="center" vertical="center" wrapText="1"/>
    </xf>
    <xf numFmtId="44" fontId="10" fillId="16" borderId="4" xfId="2" applyFont="1" applyFill="1" applyBorder="1" applyAlignment="1">
      <alignment horizontal="center" vertical="center" wrapText="1"/>
    </xf>
    <xf numFmtId="44" fontId="17" fillId="16" borderId="4" xfId="2" applyFont="1" applyFill="1" applyBorder="1" applyAlignment="1">
      <alignment horizontal="center" vertical="center" wrapText="1"/>
    </xf>
    <xf numFmtId="168" fontId="3" fillId="16" borderId="4" xfId="2" applyNumberFormat="1" applyFont="1" applyFill="1" applyBorder="1" applyAlignment="1">
      <alignment horizontal="center" vertical="center" wrapText="1"/>
    </xf>
    <xf numFmtId="0" fontId="3" fillId="16" borderId="4" xfId="0" applyFont="1" applyFill="1" applyBorder="1" applyAlignment="1">
      <alignment horizontal="left" vertical="center" wrapText="1"/>
    </xf>
    <xf numFmtId="164" fontId="11" fillId="16" borderId="4" xfId="1" applyNumberFormat="1" applyFont="1" applyFill="1" applyBorder="1" applyAlignment="1">
      <alignment vertical="center"/>
    </xf>
    <xf numFmtId="164" fontId="11" fillId="16" borderId="4" xfId="1" applyNumberFormat="1" applyFont="1" applyFill="1" applyBorder="1" applyAlignment="1">
      <alignment horizontal="center" vertical="center"/>
    </xf>
    <xf numFmtId="165" fontId="11" fillId="16" borderId="4" xfId="0" applyNumberFormat="1" applyFont="1" applyFill="1" applyBorder="1" applyAlignment="1">
      <alignment vertical="center"/>
    </xf>
    <xf numFmtId="0" fontId="11" fillId="16" borderId="4" xfId="0" applyFont="1" applyFill="1" applyBorder="1" applyAlignment="1">
      <alignment vertical="center" wrapText="1"/>
    </xf>
    <xf numFmtId="0" fontId="11" fillId="16" borderId="4" xfId="0" applyFont="1" applyFill="1" applyBorder="1" applyAlignment="1">
      <alignment vertical="center"/>
    </xf>
    <xf numFmtId="164" fontId="11" fillId="16" borderId="4" xfId="1" applyNumberFormat="1" applyFont="1" applyFill="1" applyBorder="1" applyAlignment="1">
      <alignment horizontal="right" vertical="center"/>
    </xf>
    <xf numFmtId="0" fontId="3" fillId="16" borderId="0" xfId="0" applyFont="1" applyFill="1" applyAlignment="1">
      <alignment vertical="center"/>
    </xf>
    <xf numFmtId="0" fontId="3" fillId="17" borderId="4" xfId="0" applyFont="1" applyFill="1" applyBorder="1" applyAlignment="1">
      <alignment vertical="center"/>
    </xf>
    <xf numFmtId="166" fontId="10" fillId="17" borderId="4" xfId="0" applyNumberFormat="1" applyFont="1" applyFill="1" applyBorder="1" applyAlignment="1">
      <alignment vertical="center"/>
    </xf>
    <xf numFmtId="0" fontId="11" fillId="17" borderId="4" xfId="0" applyFont="1" applyFill="1" applyBorder="1" applyAlignment="1">
      <alignment horizontal="center" vertical="center"/>
    </xf>
    <xf numFmtId="0" fontId="3" fillId="17" borderId="4" xfId="0" applyFont="1" applyFill="1" applyBorder="1" applyAlignment="1">
      <alignment horizontal="center" vertical="center"/>
    </xf>
    <xf numFmtId="0" fontId="3" fillId="17" borderId="4" xfId="0" applyFont="1" applyFill="1" applyBorder="1" applyAlignment="1">
      <alignment horizontal="center" vertical="center" wrapText="1"/>
    </xf>
    <xf numFmtId="0" fontId="10" fillId="17" borderId="4" xfId="0" applyFont="1" applyFill="1" applyBorder="1" applyAlignment="1">
      <alignment horizontal="center" vertical="center"/>
    </xf>
    <xf numFmtId="0" fontId="8" fillId="17" borderId="4" xfId="0" applyFont="1" applyFill="1" applyBorder="1" applyAlignment="1">
      <alignment horizontal="center" vertical="center" wrapText="1"/>
    </xf>
    <xf numFmtId="44" fontId="3" fillId="17" borderId="4" xfId="2" applyFont="1" applyFill="1" applyBorder="1" applyAlignment="1">
      <alignment horizontal="center" vertical="center" wrapText="1"/>
    </xf>
    <xf numFmtId="0" fontId="3" fillId="17" borderId="4" xfId="0" applyFont="1" applyFill="1" applyBorder="1" applyAlignment="1">
      <alignment horizontal="left" vertical="center" wrapText="1"/>
    </xf>
    <xf numFmtId="164" fontId="11" fillId="17" borderId="4" xfId="1" applyNumberFormat="1" applyFont="1" applyFill="1" applyBorder="1" applyAlignment="1">
      <alignment vertical="center"/>
    </xf>
    <xf numFmtId="164" fontId="11" fillId="17" borderId="4" xfId="1" applyNumberFormat="1" applyFont="1" applyFill="1" applyBorder="1" applyAlignment="1">
      <alignment horizontal="center" vertical="center"/>
    </xf>
    <xf numFmtId="165" fontId="11" fillId="17" borderId="4" xfId="0" applyNumberFormat="1" applyFont="1" applyFill="1" applyBorder="1" applyAlignment="1">
      <alignment vertical="center"/>
    </xf>
    <xf numFmtId="0" fontId="11" fillId="17" borderId="4" xfId="0" applyFont="1" applyFill="1" applyBorder="1" applyAlignment="1">
      <alignment vertical="center"/>
    </xf>
    <xf numFmtId="164" fontId="11" fillId="17" borderId="4" xfId="1" applyNumberFormat="1" applyFont="1" applyFill="1" applyBorder="1" applyAlignment="1">
      <alignment horizontal="right" vertical="center"/>
    </xf>
    <xf numFmtId="0" fontId="11" fillId="17" borderId="4" xfId="0" applyFont="1" applyFill="1" applyBorder="1" applyAlignment="1">
      <alignment vertical="center" wrapText="1"/>
    </xf>
    <xf numFmtId="0" fontId="3" fillId="17" borderId="0" xfId="0" applyFont="1" applyFill="1" applyAlignment="1">
      <alignment vertical="center"/>
    </xf>
    <xf numFmtId="166" fontId="10" fillId="18" borderId="4" xfId="0" applyNumberFormat="1" applyFont="1" applyFill="1" applyBorder="1" applyAlignment="1">
      <alignment horizontal="left" vertical="center" wrapText="1"/>
    </xf>
    <xf numFmtId="0" fontId="17" fillId="18" borderId="4" xfId="0" applyFont="1" applyFill="1" applyBorder="1" applyAlignment="1">
      <alignment horizontal="left" vertical="center" wrapText="1"/>
    </xf>
    <xf numFmtId="0" fontId="10" fillId="17" borderId="0" xfId="0" applyFont="1" applyFill="1" applyAlignment="1">
      <alignment vertical="center"/>
    </xf>
    <xf numFmtId="44" fontId="3" fillId="19" borderId="5" xfId="2" applyFont="1" applyFill="1" applyBorder="1" applyAlignment="1">
      <alignment horizontal="center" vertical="center" wrapText="1"/>
    </xf>
    <xf numFmtId="0" fontId="3" fillId="19" borderId="4" xfId="0" applyFont="1" applyFill="1" applyBorder="1" applyAlignment="1">
      <alignment horizontal="left" vertical="center" wrapText="1"/>
    </xf>
    <xf numFmtId="164" fontId="11" fillId="19" borderId="4" xfId="1" applyNumberFormat="1" applyFont="1" applyFill="1" applyBorder="1" applyAlignment="1">
      <alignment vertical="center"/>
    </xf>
    <xf numFmtId="0" fontId="3" fillId="2" borderId="0" xfId="0" applyFont="1" applyFill="1" applyBorder="1" applyAlignment="1">
      <alignment vertical="center"/>
    </xf>
    <xf numFmtId="0" fontId="3" fillId="2" borderId="0" xfId="0" applyFont="1" applyFill="1" applyAlignment="1">
      <alignment vertical="center"/>
    </xf>
    <xf numFmtId="0" fontId="8" fillId="19" borderId="4" xfId="0" applyFont="1" applyFill="1" applyBorder="1" applyAlignment="1">
      <alignment horizontal="center" vertical="center" wrapText="1"/>
    </xf>
    <xf numFmtId="44" fontId="3" fillId="19" borderId="4" xfId="2" applyFont="1" applyFill="1" applyBorder="1" applyAlignment="1">
      <alignment horizontal="center" vertical="center" wrapText="1"/>
    </xf>
    <xf numFmtId="164" fontId="11" fillId="19" borderId="4" xfId="1" applyNumberFormat="1" applyFont="1" applyFill="1" applyBorder="1" applyAlignment="1">
      <alignment horizontal="center" vertical="center"/>
    </xf>
    <xf numFmtId="165" fontId="11" fillId="19" borderId="4" xfId="0" applyNumberFormat="1" applyFont="1" applyFill="1" applyBorder="1" applyAlignment="1">
      <alignment vertical="center" wrapText="1"/>
    </xf>
    <xf numFmtId="0" fontId="11" fillId="19" borderId="4" xfId="0" applyFont="1" applyFill="1" applyBorder="1" applyAlignment="1">
      <alignment vertical="center" wrapText="1"/>
    </xf>
    <xf numFmtId="0" fontId="11" fillId="19" borderId="4" xfId="0" applyFont="1" applyFill="1" applyBorder="1" applyAlignment="1">
      <alignment vertical="center"/>
    </xf>
    <xf numFmtId="164" fontId="11" fillId="19" borderId="4" xfId="1" applyNumberFormat="1" applyFont="1" applyFill="1" applyBorder="1" applyAlignment="1">
      <alignment horizontal="right" vertical="center"/>
    </xf>
    <xf numFmtId="0" fontId="11" fillId="19" borderId="4" xfId="0" applyFont="1" applyFill="1" applyBorder="1" applyAlignment="1">
      <alignment horizontal="center" vertical="center" wrapText="1"/>
    </xf>
    <xf numFmtId="0" fontId="3" fillId="0" borderId="0" xfId="0" applyFont="1" applyFill="1" applyBorder="1" applyAlignment="1">
      <alignment vertical="center" wrapText="1"/>
    </xf>
    <xf numFmtId="0" fontId="3" fillId="18" borderId="0" xfId="0" applyFont="1" applyFill="1" applyAlignment="1">
      <alignment vertical="center"/>
    </xf>
    <xf numFmtId="165" fontId="3" fillId="19" borderId="4" xfId="0" applyNumberFormat="1" applyFont="1" applyFill="1" applyBorder="1" applyAlignment="1">
      <alignment vertical="center" wrapText="1"/>
    </xf>
    <xf numFmtId="165" fontId="11" fillId="19" borderId="4" xfId="0" applyNumberFormat="1" applyFont="1" applyFill="1" applyBorder="1" applyAlignment="1">
      <alignment vertical="center"/>
    </xf>
    <xf numFmtId="0" fontId="3" fillId="0" borderId="0" xfId="0" applyFont="1" applyFill="1" applyAlignment="1">
      <alignment vertical="center" wrapText="1"/>
    </xf>
    <xf numFmtId="0" fontId="10" fillId="18" borderId="4" xfId="0" applyFont="1" applyFill="1" applyBorder="1" applyAlignment="1">
      <alignment horizontal="center" vertical="center" wrapText="1"/>
    </xf>
    <xf numFmtId="0" fontId="8" fillId="18" borderId="4" xfId="0" applyFont="1" applyFill="1" applyBorder="1" applyAlignment="1">
      <alignment horizontal="center" vertical="center" wrapText="1"/>
    </xf>
    <xf numFmtId="0" fontId="8" fillId="18" borderId="4" xfId="0" applyFont="1" applyFill="1" applyBorder="1" applyAlignment="1">
      <alignment vertical="center" wrapText="1"/>
    </xf>
    <xf numFmtId="0" fontId="8" fillId="19" borderId="4" xfId="0" applyFont="1" applyFill="1" applyBorder="1" applyAlignment="1">
      <alignment vertical="center" wrapText="1"/>
    </xf>
    <xf numFmtId="165" fontId="11" fillId="19" borderId="4" xfId="0" applyNumberFormat="1" applyFont="1" applyFill="1" applyBorder="1" applyAlignment="1">
      <alignment horizontal="center" vertical="center"/>
    </xf>
    <xf numFmtId="165" fontId="11" fillId="19" borderId="4" xfId="0" applyNumberFormat="1" applyFont="1" applyFill="1" applyBorder="1" applyAlignment="1">
      <alignment horizontal="left" vertical="center"/>
    </xf>
    <xf numFmtId="0" fontId="11" fillId="19" borderId="4" xfId="0" applyFont="1" applyFill="1" applyBorder="1" applyAlignment="1">
      <alignment horizontal="left" vertical="center" wrapText="1"/>
    </xf>
    <xf numFmtId="0" fontId="3" fillId="7" borderId="0" xfId="0" applyFont="1" applyFill="1" applyAlignment="1">
      <alignment vertical="center"/>
    </xf>
    <xf numFmtId="0" fontId="3" fillId="19" borderId="4" xfId="0" applyFont="1" applyFill="1" applyBorder="1" applyAlignment="1">
      <alignment vertical="center" wrapText="1"/>
    </xf>
    <xf numFmtId="0" fontId="8" fillId="19" borderId="4" xfId="0" applyFont="1" applyFill="1" applyBorder="1" applyAlignment="1">
      <alignment horizontal="center" vertical="center" wrapText="1"/>
    </xf>
    <xf numFmtId="0" fontId="3" fillId="18" borderId="4" xfId="0" applyFont="1" applyFill="1" applyBorder="1" applyAlignment="1">
      <alignment horizontal="center" vertical="center"/>
    </xf>
    <xf numFmtId="0" fontId="3" fillId="18" borderId="4" xfId="0" applyFont="1" applyFill="1" applyBorder="1" applyAlignment="1">
      <alignment horizontal="center" vertical="center" wrapText="1"/>
    </xf>
    <xf numFmtId="0" fontId="10" fillId="18" borderId="4" xfId="0" applyFont="1" applyFill="1" applyBorder="1" applyAlignment="1">
      <alignment horizontal="center" vertical="center"/>
    </xf>
    <xf numFmtId="0" fontId="3" fillId="19" borderId="4" xfId="0" applyFont="1" applyFill="1" applyBorder="1" applyAlignment="1">
      <alignment horizontal="center" vertical="center" wrapText="1"/>
    </xf>
    <xf numFmtId="44" fontId="10" fillId="20" borderId="4" xfId="2" applyFont="1" applyFill="1" applyBorder="1" applyAlignment="1">
      <alignment horizontal="center" vertical="center" wrapText="1"/>
    </xf>
    <xf numFmtId="44" fontId="17" fillId="20" borderId="4" xfId="2" applyFont="1" applyFill="1" applyBorder="1" applyAlignment="1">
      <alignment horizontal="center" vertical="center" wrapText="1"/>
    </xf>
    <xf numFmtId="0" fontId="10" fillId="18" borderId="0" xfId="0" applyFont="1" applyFill="1" applyAlignment="1">
      <alignment vertical="center"/>
    </xf>
    <xf numFmtId="44" fontId="3" fillId="20" borderId="4" xfId="2" applyFont="1" applyFill="1" applyBorder="1" applyAlignment="1">
      <alignment horizontal="center" vertical="center" wrapText="1"/>
    </xf>
    <xf numFmtId="0" fontId="3" fillId="20" borderId="4" xfId="0" applyFont="1" applyFill="1" applyBorder="1" applyAlignment="1">
      <alignment horizontal="left" vertical="center" wrapText="1"/>
    </xf>
    <xf numFmtId="164" fontId="11" fillId="20" borderId="4" xfId="1" applyNumberFormat="1" applyFont="1" applyFill="1" applyBorder="1" applyAlignment="1">
      <alignment vertical="center"/>
    </xf>
    <xf numFmtId="164" fontId="11" fillId="20" borderId="4" xfId="1" applyNumberFormat="1" applyFont="1" applyFill="1" applyBorder="1" applyAlignment="1">
      <alignment horizontal="center" vertical="center"/>
    </xf>
    <xf numFmtId="165" fontId="11" fillId="20" borderId="4" xfId="0" applyNumberFormat="1" applyFont="1" applyFill="1" applyBorder="1" applyAlignment="1">
      <alignment vertical="center"/>
    </xf>
    <xf numFmtId="0" fontId="11" fillId="20" borderId="4" xfId="0" applyFont="1" applyFill="1" applyBorder="1" applyAlignment="1">
      <alignment vertical="center" wrapText="1"/>
    </xf>
    <xf numFmtId="0" fontId="11" fillId="20" borderId="4" xfId="0" applyFont="1" applyFill="1" applyBorder="1" applyAlignment="1">
      <alignment horizontal="left" vertical="center" wrapText="1"/>
    </xf>
    <xf numFmtId="0" fontId="11" fillId="20" borderId="4" xfId="0" applyFont="1" applyFill="1" applyBorder="1" applyAlignment="1">
      <alignment vertical="center"/>
    </xf>
    <xf numFmtId="164" fontId="11" fillId="20" borderId="4" xfId="1" applyNumberFormat="1" applyFont="1" applyFill="1" applyBorder="1" applyAlignment="1">
      <alignment horizontal="right" vertical="center"/>
    </xf>
    <xf numFmtId="0" fontId="3" fillId="20" borderId="0" xfId="0" applyFont="1" applyFill="1" applyAlignment="1">
      <alignment vertical="center"/>
    </xf>
    <xf numFmtId="0" fontId="3" fillId="20" borderId="4" xfId="0" applyFont="1" applyFill="1" applyBorder="1" applyAlignment="1">
      <alignment horizontal="center" vertical="center"/>
    </xf>
    <xf numFmtId="0" fontId="3" fillId="20" borderId="4" xfId="0" applyFont="1" applyFill="1" applyBorder="1" applyAlignment="1">
      <alignment horizontal="center" vertical="center" wrapText="1"/>
    </xf>
    <xf numFmtId="0" fontId="10" fillId="20" borderId="4" xfId="0" applyFont="1" applyFill="1" applyBorder="1" applyAlignment="1">
      <alignment horizontal="center" vertical="center"/>
    </xf>
    <xf numFmtId="0" fontId="3" fillId="20" borderId="4" xfId="0" applyFont="1" applyFill="1" applyBorder="1" applyAlignment="1">
      <alignment vertical="center" wrapText="1"/>
    </xf>
    <xf numFmtId="0" fontId="8" fillId="20" borderId="4" xfId="0" applyFont="1" applyFill="1" applyBorder="1" applyAlignment="1">
      <alignment horizontal="center" vertical="center" wrapText="1"/>
    </xf>
    <xf numFmtId="0" fontId="8" fillId="20" borderId="4" xfId="0" applyFont="1" applyFill="1" applyBorder="1" applyAlignment="1">
      <alignment vertical="center" wrapText="1"/>
    </xf>
    <xf numFmtId="0" fontId="21" fillId="20" borderId="4" xfId="0" applyFont="1" applyFill="1" applyBorder="1" applyAlignment="1">
      <alignment wrapText="1"/>
    </xf>
    <xf numFmtId="44" fontId="10" fillId="2" borderId="4" xfId="2" applyFont="1" applyFill="1" applyBorder="1" applyAlignment="1">
      <alignment horizontal="center" vertical="center" wrapText="1"/>
    </xf>
    <xf numFmtId="44" fontId="17" fillId="2" borderId="4" xfId="2" applyFont="1" applyFill="1" applyBorder="1" applyAlignment="1">
      <alignment horizontal="center" vertical="center" wrapText="1"/>
    </xf>
    <xf numFmtId="0" fontId="10" fillId="20" borderId="0" xfId="0" applyFont="1" applyFill="1" applyAlignment="1">
      <alignment vertical="center"/>
    </xf>
    <xf numFmtId="0" fontId="8" fillId="2" borderId="4" xfId="0" applyFont="1" applyFill="1" applyBorder="1" applyAlignment="1">
      <alignment horizontal="center" vertical="center" wrapText="1"/>
    </xf>
    <xf numFmtId="0" fontId="8" fillId="2" borderId="4" xfId="0" applyFont="1" applyFill="1" applyBorder="1" applyAlignment="1">
      <alignment vertical="center" wrapText="1"/>
    </xf>
    <xf numFmtId="0" fontId="13" fillId="2" borderId="4" xfId="0" applyFont="1" applyFill="1" applyBorder="1" applyAlignment="1">
      <alignment horizontal="justify" vertical="center" wrapText="1"/>
    </xf>
    <xf numFmtId="44" fontId="3" fillId="2" borderId="4" xfId="2" applyFont="1" applyFill="1" applyBorder="1" applyAlignment="1">
      <alignment horizontal="center" vertical="center" wrapText="1"/>
    </xf>
    <xf numFmtId="0" fontId="3" fillId="2" borderId="4" xfId="0" applyFont="1" applyFill="1" applyBorder="1" applyAlignment="1">
      <alignment horizontal="left" vertical="center" wrapText="1"/>
    </xf>
    <xf numFmtId="164" fontId="11" fillId="2" borderId="4" xfId="1" applyNumberFormat="1" applyFont="1" applyFill="1" applyBorder="1" applyAlignment="1">
      <alignment vertical="center"/>
    </xf>
    <xf numFmtId="164" fontId="11" fillId="2" borderId="4" xfId="1" applyNumberFormat="1" applyFont="1" applyFill="1" applyBorder="1" applyAlignment="1">
      <alignment horizontal="center" vertical="center"/>
    </xf>
    <xf numFmtId="165" fontId="11" fillId="2" borderId="4" xfId="0" applyNumberFormat="1" applyFont="1" applyFill="1" applyBorder="1" applyAlignment="1">
      <alignment vertical="center"/>
    </xf>
    <xf numFmtId="0" fontId="11" fillId="2" borderId="4" xfId="0" applyFont="1" applyFill="1" applyBorder="1" applyAlignment="1">
      <alignment vertical="center"/>
    </xf>
    <xf numFmtId="164" fontId="11" fillId="2" borderId="4" xfId="1" applyNumberFormat="1" applyFont="1" applyFill="1" applyBorder="1" applyAlignment="1">
      <alignment horizontal="right" vertical="center"/>
    </xf>
    <xf numFmtId="0" fontId="11" fillId="2" borderId="4" xfId="0" applyFont="1" applyFill="1" applyBorder="1" applyAlignment="1">
      <alignment vertical="center" wrapText="1"/>
    </xf>
    <xf numFmtId="44" fontId="3" fillId="2" borderId="4" xfId="2" applyFont="1" applyFill="1" applyBorder="1" applyAlignment="1">
      <alignment horizontal="left" vertical="center" wrapText="1"/>
    </xf>
    <xf numFmtId="0" fontId="20" fillId="2" borderId="4" xfId="0" applyFont="1" applyFill="1" applyBorder="1" applyAlignment="1">
      <alignment vertical="center" wrapText="1"/>
    </xf>
    <xf numFmtId="0" fontId="20" fillId="2" borderId="4" xfId="0" applyFont="1" applyFill="1" applyBorder="1" applyAlignment="1">
      <alignment horizontal="justify" vertical="center" wrapText="1"/>
    </xf>
    <xf numFmtId="0" fontId="20" fillId="2" borderId="4" xfId="0" applyFont="1" applyFill="1" applyBorder="1" applyAlignment="1">
      <alignment horizontal="center" vertical="center" wrapText="1"/>
    </xf>
    <xf numFmtId="3" fontId="3" fillId="2" borderId="4" xfId="0" applyNumberFormat="1" applyFont="1" applyFill="1" applyBorder="1" applyAlignment="1">
      <alignment vertical="center" wrapText="1"/>
    </xf>
    <xf numFmtId="0" fontId="3" fillId="2" borderId="4" xfId="0" applyFont="1" applyFill="1" applyBorder="1" applyAlignment="1">
      <alignment vertical="center"/>
    </xf>
    <xf numFmtId="0" fontId="3" fillId="0" borderId="0" xfId="0" applyFont="1" applyFill="1" applyAlignment="1">
      <alignment vertical="center"/>
    </xf>
    <xf numFmtId="0" fontId="8" fillId="2" borderId="5" xfId="0" applyFont="1" applyFill="1" applyBorder="1" applyAlignment="1">
      <alignment vertical="center" wrapText="1"/>
    </xf>
    <xf numFmtId="0" fontId="11" fillId="2" borderId="4" xfId="0" applyFont="1" applyFill="1" applyBorder="1" applyAlignment="1">
      <alignment wrapText="1"/>
    </xf>
    <xf numFmtId="44" fontId="10" fillId="11" borderId="4" xfId="2" applyFont="1" applyFill="1" applyBorder="1" applyAlignment="1">
      <alignment horizontal="center" vertical="center" wrapText="1"/>
    </xf>
    <xf numFmtId="44" fontId="17" fillId="11" borderId="4" xfId="2" applyFont="1" applyFill="1" applyBorder="1" applyAlignment="1">
      <alignment horizontal="center" vertical="center" wrapText="1"/>
    </xf>
    <xf numFmtId="0" fontId="10" fillId="2" borderId="0" xfId="0" applyFont="1" applyFill="1" applyAlignment="1">
      <alignment vertical="center"/>
    </xf>
    <xf numFmtId="0" fontId="8" fillId="11" borderId="5" xfId="0" applyFont="1" applyFill="1" applyBorder="1" applyAlignment="1">
      <alignment horizontal="center" vertical="center" wrapText="1"/>
    </xf>
    <xf numFmtId="0" fontId="11" fillId="11" borderId="4" xfId="0" applyFont="1" applyFill="1" applyBorder="1" applyAlignment="1">
      <alignment horizontal="left" wrapText="1"/>
    </xf>
    <xf numFmtId="164" fontId="11" fillId="11" borderId="4" xfId="0" applyNumberFormat="1" applyFont="1" applyFill="1" applyBorder="1" applyAlignment="1">
      <alignment vertical="center" wrapText="1"/>
    </xf>
    <xf numFmtId="0" fontId="13" fillId="11" borderId="4" xfId="0" applyFont="1" applyFill="1" applyBorder="1" applyAlignment="1">
      <alignment vertical="center" wrapText="1"/>
    </xf>
    <xf numFmtId="0" fontId="13" fillId="11" borderId="4" xfId="0" applyFont="1" applyFill="1" applyBorder="1" applyAlignment="1">
      <alignment horizontal="justify" vertical="center" wrapText="1"/>
    </xf>
    <xf numFmtId="0" fontId="3" fillId="11" borderId="4" xfId="0" applyFont="1" applyFill="1" applyBorder="1" applyAlignment="1">
      <alignment horizontal="center" vertical="center"/>
    </xf>
    <xf numFmtId="0" fontId="10" fillId="11" borderId="4" xfId="0" applyFont="1" applyFill="1" applyBorder="1" applyAlignment="1">
      <alignment horizontal="center" vertical="center"/>
    </xf>
    <xf numFmtId="44" fontId="10" fillId="21" borderId="4" xfId="2" applyFont="1" applyFill="1" applyBorder="1" applyAlignment="1">
      <alignment horizontal="center" vertical="center" wrapText="1"/>
    </xf>
    <xf numFmtId="44" fontId="17" fillId="21" borderId="4" xfId="2" applyFont="1" applyFill="1" applyBorder="1" applyAlignment="1">
      <alignment horizontal="center" vertical="center" wrapText="1"/>
    </xf>
    <xf numFmtId="0" fontId="10" fillId="11" borderId="0" xfId="0" applyFont="1" applyFill="1" applyAlignment="1">
      <alignment vertical="center"/>
    </xf>
    <xf numFmtId="0" fontId="3" fillId="21" borderId="4" xfId="0" applyFont="1" applyFill="1" applyBorder="1" applyAlignment="1">
      <alignment horizontal="center" vertical="center"/>
    </xf>
    <xf numFmtId="0" fontId="3" fillId="21" borderId="4" xfId="0" applyFont="1" applyFill="1" applyBorder="1" applyAlignment="1">
      <alignment horizontal="center" vertical="center" wrapText="1"/>
    </xf>
    <xf numFmtId="0" fontId="10" fillId="21" borderId="4" xfId="0" applyFont="1" applyFill="1" applyBorder="1" applyAlignment="1">
      <alignment horizontal="center" vertical="center"/>
    </xf>
    <xf numFmtId="0" fontId="8" fillId="21" borderId="4" xfId="0" applyFont="1" applyFill="1" applyBorder="1" applyAlignment="1">
      <alignment horizontal="center" vertical="center" wrapText="1"/>
    </xf>
    <xf numFmtId="44" fontId="3" fillId="21" borderId="4" xfId="2" applyFont="1" applyFill="1" applyBorder="1" applyAlignment="1">
      <alignment horizontal="center" vertical="center" wrapText="1"/>
    </xf>
    <xf numFmtId="0" fontId="3" fillId="21" borderId="4" xfId="0" applyFont="1" applyFill="1" applyBorder="1" applyAlignment="1">
      <alignment horizontal="left" vertical="center" wrapText="1"/>
    </xf>
    <xf numFmtId="164" fontId="11" fillId="21" borderId="4" xfId="1" applyNumberFormat="1" applyFont="1" applyFill="1" applyBorder="1" applyAlignment="1">
      <alignment vertical="center"/>
    </xf>
    <xf numFmtId="164" fontId="11" fillId="21" borderId="4" xfId="1" applyNumberFormat="1" applyFont="1" applyFill="1" applyBorder="1" applyAlignment="1">
      <alignment horizontal="center" vertical="center"/>
    </xf>
    <xf numFmtId="165" fontId="11" fillId="21" borderId="4" xfId="0" applyNumberFormat="1" applyFont="1" applyFill="1" applyBorder="1" applyAlignment="1">
      <alignment vertical="center"/>
    </xf>
    <xf numFmtId="0" fontId="11" fillId="21" borderId="4" xfId="0" applyFont="1" applyFill="1" applyBorder="1" applyAlignment="1">
      <alignment vertical="center"/>
    </xf>
    <xf numFmtId="164" fontId="11" fillId="21" borderId="4" xfId="1" applyNumberFormat="1" applyFont="1" applyFill="1" applyBorder="1" applyAlignment="1">
      <alignment horizontal="right" vertical="center"/>
    </xf>
    <xf numFmtId="0" fontId="11" fillId="21" borderId="4" xfId="0" applyFont="1" applyFill="1" applyBorder="1" applyAlignment="1">
      <alignment vertical="center" wrapText="1"/>
    </xf>
    <xf numFmtId="0" fontId="3" fillId="21" borderId="0" xfId="0" applyFont="1" applyFill="1" applyAlignment="1">
      <alignment vertical="center"/>
    </xf>
    <xf numFmtId="0" fontId="3" fillId="21" borderId="4" xfId="0" applyFont="1" applyFill="1" applyBorder="1" applyAlignment="1">
      <alignment vertical="center" wrapText="1"/>
    </xf>
    <xf numFmtId="44" fontId="3" fillId="21" borderId="4" xfId="2" applyFont="1" applyFill="1" applyBorder="1" applyAlignment="1">
      <alignment horizontal="center" vertical="center"/>
    </xf>
    <xf numFmtId="0" fontId="3" fillId="21" borderId="4" xfId="0" applyFont="1" applyFill="1" applyBorder="1" applyAlignment="1">
      <alignment vertical="center"/>
    </xf>
    <xf numFmtId="0" fontId="11" fillId="22" borderId="4" xfId="0" applyFont="1" applyFill="1" applyBorder="1" applyAlignment="1">
      <alignment vertical="center" wrapText="1"/>
    </xf>
    <xf numFmtId="0" fontId="3" fillId="0" borderId="0" xfId="0" applyFont="1" applyAlignment="1">
      <alignment horizontal="center" vertical="center"/>
    </xf>
    <xf numFmtId="164" fontId="11" fillId="0" borderId="0" xfId="1" applyNumberFormat="1" applyFont="1" applyAlignment="1">
      <alignment horizontal="right" vertical="center"/>
    </xf>
    <xf numFmtId="164" fontId="11" fillId="19" borderId="0" xfId="1" applyNumberFormat="1" applyFont="1" applyFill="1" applyAlignment="1">
      <alignment horizontal="right" vertical="center"/>
    </xf>
    <xf numFmtId="0" fontId="11" fillId="0" borderId="0" xfId="0" applyFont="1" applyBorder="1" applyAlignment="1">
      <alignment vertical="center"/>
    </xf>
    <xf numFmtId="164" fontId="11" fillId="0" borderId="0" xfId="1" applyNumberFormat="1" applyFont="1" applyAlignment="1">
      <alignment vertical="center"/>
    </xf>
    <xf numFmtId="169" fontId="11" fillId="0" borderId="0" xfId="1" applyNumberFormat="1" applyFont="1" applyAlignment="1">
      <alignment horizontal="center" vertical="center"/>
    </xf>
    <xf numFmtId="3" fontId="11" fillId="0" borderId="0" xfId="0" applyNumberFormat="1" applyFont="1" applyAlignment="1">
      <alignment vertical="center"/>
    </xf>
    <xf numFmtId="43" fontId="22" fillId="0" borderId="0" xfId="1" applyFont="1"/>
    <xf numFmtId="164" fontId="11" fillId="0" borderId="0" xfId="0" applyNumberFormat="1" applyFont="1" applyBorder="1" applyAlignment="1">
      <alignment vertical="center"/>
    </xf>
    <xf numFmtId="164" fontId="3" fillId="0" borderId="0" xfId="0" applyNumberFormat="1" applyFont="1" applyAlignment="1">
      <alignment vertical="center"/>
    </xf>
    <xf numFmtId="164" fontId="3" fillId="0" borderId="0" xfId="1" applyNumberFormat="1" applyFont="1" applyAlignment="1">
      <alignment vertical="center"/>
    </xf>
    <xf numFmtId="164" fontId="11" fillId="0" borderId="0" xfId="1" applyNumberFormat="1" applyFont="1" applyAlignment="1">
      <alignment horizontal="center" vertical="center"/>
    </xf>
    <xf numFmtId="0" fontId="11" fillId="0" borderId="0" xfId="0" applyFont="1" applyAlignment="1">
      <alignment vertical="center"/>
    </xf>
    <xf numFmtId="164" fontId="11" fillId="0" borderId="0" xfId="0" applyNumberFormat="1" applyFont="1" applyAlignment="1">
      <alignment vertical="center"/>
    </xf>
    <xf numFmtId="0" fontId="8" fillId="21" borderId="5" xfId="0" applyFont="1" applyFill="1" applyBorder="1" applyAlignment="1">
      <alignment horizontal="center" vertical="center" wrapText="1"/>
    </xf>
    <xf numFmtId="0" fontId="8" fillId="21" borderId="7" xfId="0" applyFont="1" applyFill="1" applyBorder="1" applyAlignment="1">
      <alignment horizontal="center" vertical="center" wrapText="1"/>
    </xf>
    <xf numFmtId="44" fontId="3" fillId="21" borderId="4" xfId="2" applyFont="1" applyFill="1" applyBorder="1" applyAlignment="1">
      <alignment horizontal="center" vertical="center"/>
    </xf>
    <xf numFmtId="0" fontId="10" fillId="11" borderId="5" xfId="0" applyFont="1" applyFill="1" applyBorder="1" applyAlignment="1">
      <alignment horizontal="center" vertical="center" wrapText="1"/>
    </xf>
    <xf numFmtId="0" fontId="10" fillId="11" borderId="6" xfId="0" applyFont="1" applyFill="1" applyBorder="1" applyAlignment="1">
      <alignment horizontal="center" vertical="center" wrapText="1"/>
    </xf>
    <xf numFmtId="0" fontId="10" fillId="11" borderId="7" xfId="0" applyFont="1" applyFill="1" applyBorder="1" applyAlignment="1">
      <alignment horizontal="center" vertical="center" wrapText="1"/>
    </xf>
    <xf numFmtId="0" fontId="8" fillId="21" borderId="4" xfId="0" applyFont="1" applyFill="1" applyBorder="1" applyAlignment="1">
      <alignment horizontal="center" vertical="center" wrapText="1"/>
    </xf>
    <xf numFmtId="44" fontId="3" fillId="21" borderId="4" xfId="2" applyFont="1" applyFill="1" applyBorder="1" applyAlignment="1">
      <alignment horizontal="center" vertical="center" wrapText="1"/>
    </xf>
    <xf numFmtId="0" fontId="3" fillId="21" borderId="4" xfId="0" applyFont="1" applyFill="1" applyBorder="1" applyAlignment="1">
      <alignment horizontal="center" vertical="center"/>
    </xf>
    <xf numFmtId="0" fontId="3" fillId="21" borderId="4" xfId="0" applyFont="1" applyFill="1" applyBorder="1" applyAlignment="1">
      <alignment horizontal="center" vertical="center" wrapText="1"/>
    </xf>
    <xf numFmtId="0" fontId="10" fillId="21" borderId="4" xfId="0" applyFont="1" applyFill="1" applyBorder="1" applyAlignment="1">
      <alignment horizontal="center" vertical="center"/>
    </xf>
    <xf numFmtId="0" fontId="8" fillId="11" borderId="5" xfId="0" applyFont="1" applyFill="1" applyBorder="1" applyAlignment="1">
      <alignment horizontal="center" vertical="center" wrapText="1"/>
    </xf>
    <xf numFmtId="0" fontId="8" fillId="11" borderId="7" xfId="0" applyFont="1" applyFill="1" applyBorder="1" applyAlignment="1">
      <alignment horizontal="center" vertical="center" wrapText="1"/>
    </xf>
    <xf numFmtId="44" fontId="3" fillId="11" borderId="4" xfId="2" applyFont="1" applyFill="1" applyBorder="1" applyAlignment="1">
      <alignment horizontal="center" vertical="center" wrapText="1"/>
    </xf>
    <xf numFmtId="44" fontId="10" fillId="21" borderId="4" xfId="2" applyFont="1" applyFill="1" applyBorder="1" applyAlignment="1">
      <alignment horizontal="center" vertical="center" wrapText="1"/>
    </xf>
    <xf numFmtId="0" fontId="3" fillId="11" borderId="4" xfId="0" applyFont="1" applyFill="1" applyBorder="1" applyAlignment="1">
      <alignment horizontal="center" vertical="center"/>
    </xf>
    <xf numFmtId="0" fontId="3" fillId="11" borderId="4"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8" fillId="11" borderId="4" xfId="0" applyFont="1" applyFill="1" applyBorder="1" applyAlignment="1">
      <alignment horizontal="center" vertical="center" wrapText="1"/>
    </xf>
    <xf numFmtId="44" fontId="8" fillId="11" borderId="5" xfId="2" applyFont="1" applyFill="1" applyBorder="1" applyAlignment="1">
      <alignment horizontal="center" vertical="center" wrapText="1"/>
    </xf>
    <xf numFmtId="44" fontId="8" fillId="11" borderId="7" xfId="2" applyFont="1" applyFill="1" applyBorder="1" applyAlignment="1">
      <alignment horizontal="center" vertical="center" wrapText="1"/>
    </xf>
    <xf numFmtId="0" fontId="10" fillId="11" borderId="4" xfId="0" applyFont="1" applyFill="1" applyBorder="1" applyAlignment="1">
      <alignment horizontal="center" vertical="center"/>
    </xf>
    <xf numFmtId="44" fontId="3" fillId="11" borderId="5" xfId="2" applyFont="1" applyFill="1" applyBorder="1" applyAlignment="1">
      <alignment horizontal="center" vertical="center" wrapText="1"/>
    </xf>
    <xf numFmtId="44" fontId="3" fillId="11" borderId="7" xfId="2"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7" xfId="0" applyFont="1" applyFill="1" applyBorder="1" applyAlignment="1">
      <alignment horizontal="center" vertical="center" wrapText="1"/>
    </xf>
    <xf numFmtId="44" fontId="3" fillId="11" borderId="6" xfId="2" applyFont="1" applyFill="1" applyBorder="1" applyAlignment="1">
      <alignment horizontal="center" vertical="center" wrapText="1"/>
    </xf>
    <xf numFmtId="0" fontId="3" fillId="11" borderId="6" xfId="0" applyFont="1" applyFill="1" applyBorder="1" applyAlignment="1">
      <alignment horizontal="center" vertical="center" wrapText="1"/>
    </xf>
    <xf numFmtId="0" fontId="10" fillId="11" borderId="5" xfId="0" applyFont="1" applyFill="1" applyBorder="1" applyAlignment="1">
      <alignment horizontal="center" vertical="center"/>
    </xf>
    <xf numFmtId="0" fontId="10" fillId="11" borderId="6" xfId="0" applyFont="1" applyFill="1" applyBorder="1" applyAlignment="1">
      <alignment horizontal="center" vertical="center"/>
    </xf>
    <xf numFmtId="0" fontId="8" fillId="11" borderId="6" xfId="0" applyFont="1" applyFill="1" applyBorder="1" applyAlignment="1">
      <alignment horizontal="center" vertical="center" wrapText="1"/>
    </xf>
    <xf numFmtId="9" fontId="13" fillId="11" borderId="5" xfId="0" applyNumberFormat="1" applyFont="1" applyFill="1" applyBorder="1" applyAlignment="1">
      <alignment horizontal="center" vertical="center" wrapText="1"/>
    </xf>
    <xf numFmtId="9" fontId="13" fillId="11" borderId="6" xfId="0" applyNumberFormat="1" applyFont="1" applyFill="1" applyBorder="1" applyAlignment="1">
      <alignment horizontal="center" vertical="center" wrapText="1"/>
    </xf>
    <xf numFmtId="9" fontId="13" fillId="11" borderId="7" xfId="0" applyNumberFormat="1" applyFont="1" applyFill="1" applyBorder="1" applyAlignment="1">
      <alignment horizontal="center" vertical="center" wrapText="1"/>
    </xf>
    <xf numFmtId="0" fontId="13" fillId="11" borderId="5" xfId="0" applyFont="1" applyFill="1" applyBorder="1" applyAlignment="1">
      <alignment horizontal="center" vertical="center" wrapText="1"/>
    </xf>
    <xf numFmtId="0" fontId="13" fillId="11" borderId="6" xfId="0" applyFont="1" applyFill="1" applyBorder="1" applyAlignment="1">
      <alignment horizontal="center" vertical="center" wrapText="1"/>
    </xf>
    <xf numFmtId="0" fontId="13" fillId="11" borderId="7" xfId="0" applyFont="1" applyFill="1" applyBorder="1" applyAlignment="1">
      <alignment horizontal="center" vertical="center" wrapText="1"/>
    </xf>
    <xf numFmtId="166" fontId="3" fillId="11" borderId="4" xfId="0" applyNumberFormat="1"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44" fontId="3" fillId="2" borderId="4" xfId="2" applyFont="1" applyFill="1" applyBorder="1" applyAlignment="1">
      <alignment horizontal="center" vertical="center" wrapText="1"/>
    </xf>
    <xf numFmtId="44" fontId="10" fillId="11" borderId="4" xfId="2" applyFont="1" applyFill="1" applyBorder="1" applyAlignment="1">
      <alignment horizontal="center" vertical="center" wrapText="1"/>
    </xf>
    <xf numFmtId="0" fontId="13" fillId="2"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0" fontId="15"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44" fontId="3" fillId="20" borderId="5" xfId="2" applyFont="1" applyFill="1" applyBorder="1" applyAlignment="1">
      <alignment horizontal="center" vertical="center" wrapText="1"/>
    </xf>
    <xf numFmtId="44" fontId="3" fillId="20" borderId="6" xfId="2" applyFont="1" applyFill="1" applyBorder="1" applyAlignment="1">
      <alignment horizontal="center" vertical="center" wrapText="1"/>
    </xf>
    <xf numFmtId="44" fontId="3" fillId="20" borderId="7" xfId="2" applyFont="1" applyFill="1" applyBorder="1" applyAlignment="1">
      <alignment horizontal="center" vertical="center" wrapText="1"/>
    </xf>
    <xf numFmtId="0" fontId="3" fillId="20" borderId="5" xfId="0" applyFont="1" applyFill="1" applyBorder="1" applyAlignment="1">
      <alignment horizontal="center" vertical="center" wrapText="1"/>
    </xf>
    <xf numFmtId="0" fontId="3" fillId="20" borderId="6" xfId="0" applyFont="1" applyFill="1" applyBorder="1" applyAlignment="1">
      <alignment horizontal="center" vertical="center" wrapText="1"/>
    </xf>
    <xf numFmtId="0" fontId="3" fillId="20" borderId="7" xfId="0" applyFont="1" applyFill="1" applyBorder="1" applyAlignment="1">
      <alignment horizontal="center" vertical="center" wrapText="1"/>
    </xf>
    <xf numFmtId="44" fontId="3" fillId="20" borderId="4" xfId="2" applyFont="1" applyFill="1" applyBorder="1" applyAlignment="1">
      <alignment horizontal="center" vertical="center" wrapText="1"/>
    </xf>
    <xf numFmtId="44" fontId="10" fillId="2" borderId="4" xfId="2" applyFont="1" applyFill="1" applyBorder="1" applyAlignment="1">
      <alignment horizontal="center" vertical="center" wrapText="1"/>
    </xf>
    <xf numFmtId="0" fontId="3" fillId="20" borderId="4" xfId="0" applyFont="1" applyFill="1" applyBorder="1" applyAlignment="1">
      <alignment horizontal="center" vertical="center"/>
    </xf>
    <xf numFmtId="0" fontId="10" fillId="20" borderId="5" xfId="0" applyFont="1" applyFill="1" applyBorder="1" applyAlignment="1">
      <alignment horizontal="center" vertical="center"/>
    </xf>
    <xf numFmtId="0" fontId="10" fillId="20" borderId="6" xfId="0" applyFont="1" applyFill="1" applyBorder="1" applyAlignment="1">
      <alignment horizontal="center" vertical="center"/>
    </xf>
    <xf numFmtId="0" fontId="10" fillId="20" borderId="7" xfId="0" applyFont="1" applyFill="1" applyBorder="1" applyAlignment="1">
      <alignment horizontal="center" vertical="center"/>
    </xf>
    <xf numFmtId="0" fontId="8" fillId="20" borderId="5" xfId="0" applyFont="1" applyFill="1" applyBorder="1" applyAlignment="1">
      <alignment horizontal="center" vertical="center" wrapText="1"/>
    </xf>
    <xf numFmtId="0" fontId="8" fillId="20" borderId="6" xfId="0" applyFont="1" applyFill="1" applyBorder="1" applyAlignment="1">
      <alignment horizontal="center" vertical="center" wrapText="1"/>
    </xf>
    <xf numFmtId="0" fontId="8" fillId="20" borderId="7" xfId="0" applyFont="1" applyFill="1" applyBorder="1" applyAlignment="1">
      <alignment horizontal="center" vertical="center" wrapText="1"/>
    </xf>
    <xf numFmtId="0" fontId="8" fillId="19" borderId="5" xfId="0" applyFont="1" applyFill="1" applyBorder="1" applyAlignment="1">
      <alignment horizontal="center" vertical="center" wrapText="1"/>
    </xf>
    <xf numFmtId="0" fontId="8" fillId="19" borderId="6" xfId="0" applyFont="1" applyFill="1" applyBorder="1" applyAlignment="1">
      <alignment horizontal="center" vertical="center" wrapText="1"/>
    </xf>
    <xf numFmtId="0" fontId="8" fillId="19" borderId="7" xfId="0" applyFont="1" applyFill="1" applyBorder="1" applyAlignment="1">
      <alignment horizontal="center" vertical="center" wrapText="1"/>
    </xf>
    <xf numFmtId="44" fontId="3" fillId="19" borderId="4" xfId="2" applyFont="1" applyFill="1" applyBorder="1" applyAlignment="1">
      <alignment horizontal="center" vertical="center" wrapText="1"/>
    </xf>
    <xf numFmtId="44" fontId="3" fillId="19" borderId="5" xfId="2" applyFont="1" applyFill="1" applyBorder="1" applyAlignment="1">
      <alignment horizontal="center" vertical="center" wrapText="1"/>
    </xf>
    <xf numFmtId="44" fontId="3" fillId="19" borderId="7" xfId="2" applyFont="1" applyFill="1" applyBorder="1" applyAlignment="1">
      <alignment horizontal="center" vertical="center" wrapText="1"/>
    </xf>
    <xf numFmtId="0" fontId="3" fillId="19" borderId="5" xfId="0" applyFont="1" applyFill="1" applyBorder="1" applyAlignment="1">
      <alignment horizontal="center" vertical="center" wrapText="1"/>
    </xf>
    <xf numFmtId="0" fontId="3" fillId="19" borderId="7" xfId="0" applyFont="1" applyFill="1" applyBorder="1" applyAlignment="1">
      <alignment horizontal="center" vertical="center" wrapText="1"/>
    </xf>
    <xf numFmtId="44" fontId="10" fillId="20" borderId="4" xfId="2" applyFont="1" applyFill="1" applyBorder="1" applyAlignment="1">
      <alignment horizontal="center" vertical="center" wrapText="1"/>
    </xf>
    <xf numFmtId="0" fontId="8" fillId="19" borderId="4" xfId="0" applyFont="1" applyFill="1" applyBorder="1" applyAlignment="1">
      <alignment horizontal="center" vertical="center" wrapText="1"/>
    </xf>
    <xf numFmtId="0" fontId="3" fillId="18" borderId="4" xfId="0" applyFont="1" applyFill="1" applyBorder="1" applyAlignment="1">
      <alignment horizontal="center" vertical="center"/>
    </xf>
    <xf numFmtId="0" fontId="3" fillId="18" borderId="4" xfId="0" applyFont="1" applyFill="1" applyBorder="1" applyAlignment="1">
      <alignment horizontal="center" vertical="center" wrapText="1"/>
    </xf>
    <xf numFmtId="0" fontId="10" fillId="18" borderId="4" xfId="0" applyFont="1" applyFill="1" applyBorder="1" applyAlignment="1">
      <alignment horizontal="center" vertical="center"/>
    </xf>
    <xf numFmtId="0" fontId="8" fillId="18" borderId="4" xfId="0" applyFont="1" applyFill="1" applyBorder="1" applyAlignment="1">
      <alignment horizontal="center" vertical="center" wrapText="1"/>
    </xf>
    <xf numFmtId="0" fontId="3" fillId="18" borderId="5" xfId="0" applyFont="1" applyFill="1" applyBorder="1" applyAlignment="1">
      <alignment horizontal="center" vertical="center"/>
    </xf>
    <xf numFmtId="0" fontId="3" fillId="18" borderId="6" xfId="0" applyFont="1" applyFill="1" applyBorder="1" applyAlignment="1">
      <alignment horizontal="center" vertical="center"/>
    </xf>
    <xf numFmtId="0" fontId="3" fillId="18" borderId="7" xfId="0" applyFont="1" applyFill="1" applyBorder="1" applyAlignment="1">
      <alignment horizontal="center" vertical="center"/>
    </xf>
    <xf numFmtId="0" fontId="8" fillId="18" borderId="5" xfId="0" applyFont="1" applyFill="1" applyBorder="1" applyAlignment="1">
      <alignment horizontal="center" vertical="center" wrapText="1"/>
    </xf>
    <xf numFmtId="0" fontId="8" fillId="18" borderId="6" xfId="0" applyFont="1" applyFill="1" applyBorder="1" applyAlignment="1">
      <alignment horizontal="center" vertical="center" wrapText="1"/>
    </xf>
    <xf numFmtId="0" fontId="8" fillId="18" borderId="7" xfId="0" applyFont="1" applyFill="1" applyBorder="1" applyAlignment="1">
      <alignment horizontal="center" vertical="center" wrapText="1"/>
    </xf>
    <xf numFmtId="0" fontId="10" fillId="18" borderId="4" xfId="0" applyFont="1" applyFill="1" applyBorder="1" applyAlignment="1">
      <alignment horizontal="center" vertical="center" wrapText="1"/>
    </xf>
    <xf numFmtId="0" fontId="10" fillId="18" borderId="8" xfId="0" applyFont="1" applyFill="1" applyBorder="1" applyAlignment="1">
      <alignment horizontal="center" vertical="center" wrapText="1"/>
    </xf>
    <xf numFmtId="0" fontId="10" fillId="18" borderId="9" xfId="0" applyFont="1" applyFill="1" applyBorder="1" applyAlignment="1">
      <alignment horizontal="center" vertical="center" wrapText="1"/>
    </xf>
    <xf numFmtId="0" fontId="10" fillId="18" borderId="10" xfId="0" applyFont="1" applyFill="1" applyBorder="1" applyAlignment="1">
      <alignment horizontal="center" vertical="center" wrapText="1"/>
    </xf>
    <xf numFmtId="0" fontId="10" fillId="17" borderId="4" xfId="0" applyFont="1" applyFill="1" applyBorder="1" applyAlignment="1">
      <alignment horizontal="center" vertical="center"/>
    </xf>
    <xf numFmtId="0" fontId="3" fillId="17" borderId="4" xfId="0" applyFont="1" applyFill="1" applyBorder="1" applyAlignment="1">
      <alignment horizontal="center" vertical="center" wrapText="1"/>
    </xf>
    <xf numFmtId="0" fontId="8" fillId="16" borderId="4" xfId="0" applyFont="1" applyFill="1" applyBorder="1" applyAlignment="1">
      <alignment horizontal="center" vertical="center" wrapText="1"/>
    </xf>
    <xf numFmtId="44" fontId="3" fillId="16" borderId="4" xfId="2" applyFont="1" applyFill="1" applyBorder="1" applyAlignment="1">
      <alignment horizontal="center" vertical="center" wrapText="1"/>
    </xf>
    <xf numFmtId="0" fontId="3" fillId="16" borderId="4" xfId="0" applyFont="1" applyFill="1" applyBorder="1" applyAlignment="1">
      <alignment horizontal="center" vertical="center" wrapText="1"/>
    </xf>
    <xf numFmtId="0" fontId="10" fillId="16" borderId="4" xfId="0" applyFont="1" applyFill="1" applyBorder="1" applyAlignment="1">
      <alignment horizontal="center" vertical="center"/>
    </xf>
    <xf numFmtId="0" fontId="8" fillId="15" borderId="4" xfId="0" applyFont="1" applyFill="1" applyBorder="1" applyAlignment="1">
      <alignment horizontal="center" vertical="center" wrapText="1"/>
    </xf>
    <xf numFmtId="168" fontId="8" fillId="15" borderId="4" xfId="2" applyNumberFormat="1" applyFont="1" applyFill="1" applyBorder="1" applyAlignment="1">
      <alignment horizontal="center" vertical="center" wrapText="1"/>
    </xf>
    <xf numFmtId="44" fontId="10" fillId="16" borderId="4" xfId="2" applyFont="1" applyFill="1" applyBorder="1" applyAlignment="1">
      <alignment horizontal="center" vertical="center" wrapText="1"/>
    </xf>
    <xf numFmtId="0" fontId="3" fillId="16" borderId="4" xfId="0" applyFont="1" applyFill="1" applyBorder="1" applyAlignment="1">
      <alignment horizontal="center" vertical="center"/>
    </xf>
    <xf numFmtId="0" fontId="3" fillId="15" borderId="4" xfId="0" applyFont="1" applyFill="1" applyBorder="1" applyAlignment="1">
      <alignment horizontal="center" vertical="center" wrapText="1"/>
    </xf>
    <xf numFmtId="0" fontId="3" fillId="15" borderId="4" xfId="0" applyFont="1" applyFill="1" applyBorder="1" applyAlignment="1">
      <alignment horizontal="left" vertical="center" wrapText="1"/>
    </xf>
    <xf numFmtId="0" fontId="10" fillId="15" borderId="4" xfId="0" applyFont="1" applyFill="1" applyBorder="1" applyAlignment="1">
      <alignment horizontal="center" vertical="center"/>
    </xf>
    <xf numFmtId="0" fontId="8" fillId="14" borderId="4" xfId="0" applyFont="1" applyFill="1" applyBorder="1" applyAlignment="1">
      <alignment horizontal="center" vertical="center" wrapText="1"/>
    </xf>
    <xf numFmtId="0" fontId="10" fillId="15" borderId="4" xfId="0" applyFont="1" applyFill="1" applyBorder="1" applyAlignment="1">
      <alignment horizontal="center" vertical="center" wrapText="1"/>
    </xf>
    <xf numFmtId="0" fontId="3" fillId="15" borderId="4" xfId="0" applyFont="1" applyFill="1" applyBorder="1" applyAlignment="1">
      <alignment horizontal="center" vertical="center"/>
    </xf>
    <xf numFmtId="44" fontId="3" fillId="14" borderId="4" xfId="2" applyFont="1" applyFill="1" applyBorder="1" applyAlignment="1">
      <alignment horizontal="center" vertical="center" wrapText="1"/>
    </xf>
    <xf numFmtId="0" fontId="3" fillId="14" borderId="4" xfId="0" applyFont="1" applyFill="1" applyBorder="1" applyAlignment="1">
      <alignment horizontal="center" vertical="center"/>
    </xf>
    <xf numFmtId="0" fontId="3" fillId="14" borderId="4" xfId="0" applyFont="1" applyFill="1" applyBorder="1" applyAlignment="1">
      <alignment horizontal="center" vertical="center" wrapText="1"/>
    </xf>
    <xf numFmtId="0" fontId="10" fillId="14" borderId="4" xfId="0" applyFont="1" applyFill="1" applyBorder="1" applyAlignment="1">
      <alignment horizontal="center" vertical="center"/>
    </xf>
    <xf numFmtId="0" fontId="8" fillId="14" borderId="5" xfId="0" applyFont="1" applyFill="1" applyBorder="1" applyAlignment="1">
      <alignment horizontal="center" vertical="center" wrapText="1"/>
    </xf>
    <xf numFmtId="0" fontId="8" fillId="14" borderId="6" xfId="0" applyFont="1" applyFill="1" applyBorder="1" applyAlignment="1">
      <alignment horizontal="center" vertical="center" wrapText="1"/>
    </xf>
    <xf numFmtId="0" fontId="8" fillId="14" borderId="7" xfId="0" applyFont="1" applyFill="1" applyBorder="1" applyAlignment="1">
      <alignment horizontal="center" vertical="center" wrapText="1"/>
    </xf>
    <xf numFmtId="0" fontId="13" fillId="14" borderId="5" xfId="0" applyFont="1" applyFill="1" applyBorder="1" applyAlignment="1">
      <alignment horizontal="center" vertical="center"/>
    </xf>
    <xf numFmtId="0" fontId="13" fillId="14" borderId="6" xfId="0" applyFont="1" applyFill="1" applyBorder="1" applyAlignment="1">
      <alignment horizontal="center" vertical="center"/>
    </xf>
    <xf numFmtId="0" fontId="13" fillId="14" borderId="7" xfId="0" applyFont="1" applyFill="1" applyBorder="1" applyAlignment="1">
      <alignment horizontal="center" vertical="center"/>
    </xf>
    <xf numFmtId="0" fontId="3" fillId="14" borderId="5" xfId="0" applyFont="1" applyFill="1" applyBorder="1" applyAlignment="1">
      <alignment horizontal="center" vertical="center" wrapText="1"/>
    </xf>
    <xf numFmtId="0" fontId="3" fillId="14" borderId="7" xfId="0" applyFont="1" applyFill="1" applyBorder="1" applyAlignment="1">
      <alignment horizontal="center" vertical="center" wrapText="1"/>
    </xf>
    <xf numFmtId="0" fontId="3" fillId="14" borderId="4" xfId="0" applyFont="1" applyFill="1" applyBorder="1" applyAlignment="1">
      <alignment horizontal="left" vertical="center" wrapText="1"/>
    </xf>
    <xf numFmtId="0" fontId="8" fillId="13" borderId="4" xfId="0" applyFont="1" applyFill="1" applyBorder="1" applyAlignment="1">
      <alignment horizontal="center" vertical="center" wrapText="1"/>
    </xf>
    <xf numFmtId="44" fontId="3" fillId="13" borderId="4" xfId="2" applyFont="1" applyFill="1" applyBorder="1" applyAlignment="1">
      <alignment horizontal="center" vertical="center" wrapText="1"/>
    </xf>
    <xf numFmtId="164" fontId="10" fillId="14" borderId="4" xfId="1" applyNumberFormat="1" applyFont="1" applyFill="1" applyBorder="1" applyAlignment="1">
      <alignment horizontal="center" vertical="center"/>
    </xf>
    <xf numFmtId="0" fontId="3" fillId="13" borderId="4" xfId="0" applyFont="1" applyFill="1" applyBorder="1" applyAlignment="1">
      <alignment horizontal="center" vertical="center"/>
    </xf>
    <xf numFmtId="0" fontId="3" fillId="13" borderId="4" xfId="0" applyFont="1" applyFill="1" applyBorder="1" applyAlignment="1">
      <alignment horizontal="center" vertical="center" wrapText="1"/>
    </xf>
    <xf numFmtId="0" fontId="10" fillId="13" borderId="4" xfId="0" applyFont="1" applyFill="1" applyBorder="1" applyAlignment="1">
      <alignment horizontal="center" vertical="center"/>
    </xf>
    <xf numFmtId="0" fontId="3" fillId="13" borderId="5" xfId="0" applyFont="1" applyFill="1" applyBorder="1" applyAlignment="1">
      <alignment horizontal="left" vertical="center" wrapText="1"/>
    </xf>
    <xf numFmtId="0" fontId="3" fillId="13" borderId="7" xfId="0" applyFont="1" applyFill="1" applyBorder="1" applyAlignment="1">
      <alignment horizontal="left" vertical="center" wrapText="1"/>
    </xf>
    <xf numFmtId="0" fontId="10" fillId="13" borderId="4" xfId="0" applyFont="1" applyFill="1" applyBorder="1" applyAlignment="1">
      <alignment horizontal="center" vertical="center" wrapText="1"/>
    </xf>
    <xf numFmtId="0" fontId="3" fillId="13" borderId="4" xfId="0" applyFont="1" applyFill="1" applyBorder="1" applyAlignment="1">
      <alignment horizontal="left" vertical="center" wrapText="1"/>
    </xf>
    <xf numFmtId="0" fontId="8" fillId="12" borderId="5" xfId="0" applyFont="1" applyFill="1" applyBorder="1" applyAlignment="1">
      <alignment horizontal="center" vertical="center" wrapText="1"/>
    </xf>
    <xf numFmtId="0" fontId="8" fillId="12" borderId="6" xfId="0" applyFont="1" applyFill="1" applyBorder="1" applyAlignment="1">
      <alignment horizontal="center" vertical="center" wrapText="1"/>
    </xf>
    <xf numFmtId="0" fontId="8" fillId="12" borderId="7" xfId="0" applyFont="1" applyFill="1" applyBorder="1" applyAlignment="1">
      <alignment horizontal="center" vertical="center" wrapText="1"/>
    </xf>
    <xf numFmtId="0" fontId="13" fillId="12" borderId="5" xfId="0" applyFont="1" applyFill="1" applyBorder="1" applyAlignment="1">
      <alignment horizontal="center" vertical="center" wrapText="1"/>
    </xf>
    <xf numFmtId="0" fontId="13" fillId="12" borderId="6" xfId="0" applyFont="1" applyFill="1" applyBorder="1" applyAlignment="1">
      <alignment horizontal="center" vertical="center" wrapText="1"/>
    </xf>
    <xf numFmtId="0" fontId="13" fillId="12" borderId="7" xfId="0" applyFont="1" applyFill="1" applyBorder="1" applyAlignment="1">
      <alignment horizontal="center" vertical="center" wrapText="1"/>
    </xf>
    <xf numFmtId="44" fontId="3" fillId="12" borderId="5" xfId="2" applyFont="1" applyFill="1" applyBorder="1" applyAlignment="1">
      <alignment horizontal="center" vertical="center" wrapText="1"/>
    </xf>
    <xf numFmtId="44" fontId="3" fillId="12" borderId="6" xfId="2" applyFont="1" applyFill="1" applyBorder="1" applyAlignment="1">
      <alignment horizontal="center" vertical="center" wrapText="1"/>
    </xf>
    <xf numFmtId="44" fontId="3" fillId="12" borderId="7" xfId="2" applyFont="1" applyFill="1" applyBorder="1" applyAlignment="1">
      <alignment horizontal="center" vertical="center" wrapText="1"/>
    </xf>
    <xf numFmtId="0" fontId="3" fillId="12" borderId="5" xfId="0" applyFont="1" applyFill="1" applyBorder="1" applyAlignment="1">
      <alignment horizontal="center" vertical="center" wrapText="1"/>
    </xf>
    <xf numFmtId="0" fontId="3" fillId="12" borderId="6" xfId="0" applyFont="1" applyFill="1" applyBorder="1" applyAlignment="1">
      <alignment horizontal="center" vertical="center" wrapText="1"/>
    </xf>
    <xf numFmtId="0" fontId="3" fillId="12" borderId="7" xfId="0" applyFont="1" applyFill="1" applyBorder="1" applyAlignment="1">
      <alignment horizontal="center" vertical="center" wrapText="1"/>
    </xf>
    <xf numFmtId="0" fontId="15" fillId="12" borderId="5" xfId="0" applyFont="1" applyFill="1" applyBorder="1" applyAlignment="1">
      <alignment horizontal="center" vertical="center" wrapText="1"/>
    </xf>
    <xf numFmtId="0" fontId="15" fillId="12" borderId="6" xfId="0" applyFont="1" applyFill="1" applyBorder="1" applyAlignment="1">
      <alignment horizontal="center" vertical="center" wrapText="1"/>
    </xf>
    <xf numFmtId="0" fontId="15" fillId="12" borderId="7" xfId="0" applyFont="1" applyFill="1" applyBorder="1" applyAlignment="1">
      <alignment horizontal="center" vertical="center" wrapText="1"/>
    </xf>
    <xf numFmtId="0" fontId="10" fillId="12" borderId="5" xfId="0" applyFont="1" applyFill="1" applyBorder="1" applyAlignment="1">
      <alignment horizontal="center" vertical="center"/>
    </xf>
    <xf numFmtId="0" fontId="10" fillId="12" borderId="6" xfId="0" applyFont="1" applyFill="1" applyBorder="1" applyAlignment="1">
      <alignment horizontal="center" vertical="center"/>
    </xf>
    <xf numFmtId="0" fontId="10" fillId="12" borderId="7" xfId="0" applyFont="1" applyFill="1" applyBorder="1" applyAlignment="1">
      <alignment horizontal="center" vertical="center"/>
    </xf>
    <xf numFmtId="0" fontId="13" fillId="12" borderId="4" xfId="0" applyFont="1" applyFill="1" applyBorder="1" applyAlignment="1">
      <alignment horizontal="center" vertical="center" wrapText="1"/>
    </xf>
    <xf numFmtId="0" fontId="8" fillId="12" borderId="4" xfId="0" applyFont="1" applyFill="1" applyBorder="1" applyAlignment="1">
      <alignment horizontal="center" vertical="center" wrapText="1"/>
    </xf>
    <xf numFmtId="44" fontId="3" fillId="12" borderId="4" xfId="2" applyFont="1" applyFill="1" applyBorder="1" applyAlignment="1">
      <alignment horizontal="center" vertical="center" wrapText="1"/>
    </xf>
    <xf numFmtId="0" fontId="3" fillId="12" borderId="5" xfId="0" applyFont="1" applyFill="1" applyBorder="1" applyAlignment="1">
      <alignment horizontal="center" vertical="center"/>
    </xf>
    <xf numFmtId="0" fontId="3" fillId="12" borderId="6" xfId="0" applyFont="1" applyFill="1" applyBorder="1" applyAlignment="1">
      <alignment horizontal="center" vertical="center"/>
    </xf>
    <xf numFmtId="0" fontId="3" fillId="12" borderId="7" xfId="0" applyFont="1" applyFill="1" applyBorder="1" applyAlignment="1">
      <alignment horizontal="center" vertical="center"/>
    </xf>
    <xf numFmtId="44" fontId="10" fillId="12" borderId="4" xfId="2" applyFont="1" applyFill="1" applyBorder="1" applyAlignment="1">
      <alignment horizontal="center" vertical="center" wrapText="1"/>
    </xf>
    <xf numFmtId="44" fontId="3" fillId="10" borderId="4" xfId="2" applyFont="1" applyFill="1" applyBorder="1" applyAlignment="1">
      <alignment horizontal="center" vertical="center" wrapText="1"/>
    </xf>
    <xf numFmtId="0" fontId="3" fillId="11" borderId="4" xfId="0" applyFont="1" applyFill="1" applyBorder="1" applyAlignment="1">
      <alignment horizontal="left" vertical="center" wrapText="1"/>
    </xf>
    <xf numFmtId="0" fontId="3" fillId="10" borderId="4"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6" xfId="0" applyFont="1" applyFill="1" applyBorder="1" applyAlignment="1">
      <alignment horizontal="center" vertical="center" wrapText="1"/>
    </xf>
    <xf numFmtId="0" fontId="10" fillId="10" borderId="4" xfId="0" applyFont="1" applyFill="1" applyBorder="1" applyAlignment="1">
      <alignment horizontal="center" vertical="center"/>
    </xf>
    <xf numFmtId="0" fontId="3" fillId="10" borderId="7" xfId="0" applyFont="1" applyFill="1" applyBorder="1" applyAlignment="1">
      <alignment horizontal="center" vertical="center" wrapText="1"/>
    </xf>
    <xf numFmtId="0" fontId="3" fillId="10" borderId="4" xfId="0" applyFont="1" applyFill="1" applyBorder="1" applyAlignment="1">
      <alignment horizontal="center" vertical="center"/>
    </xf>
    <xf numFmtId="0" fontId="16" fillId="9" borderId="5"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16" fillId="9" borderId="7" xfId="0" applyFont="1" applyFill="1" applyBorder="1" applyAlignment="1">
      <alignment horizontal="center" vertical="center" wrapText="1"/>
    </xf>
    <xf numFmtId="44" fontId="3" fillId="9" borderId="5" xfId="2" applyFont="1" applyFill="1" applyBorder="1" applyAlignment="1">
      <alignment horizontal="center" vertical="center" wrapText="1"/>
    </xf>
    <xf numFmtId="44" fontId="3" fillId="9" borderId="6" xfId="2" applyFont="1" applyFill="1" applyBorder="1" applyAlignment="1">
      <alignment horizontal="center" vertical="center" wrapText="1"/>
    </xf>
    <xf numFmtId="44" fontId="3" fillId="9" borderId="7" xfId="2"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10" fillId="10" borderId="8" xfId="0" applyFont="1" applyFill="1" applyBorder="1" applyAlignment="1">
      <alignment horizontal="center" vertical="center" wrapText="1"/>
    </xf>
    <xf numFmtId="0" fontId="10" fillId="10" borderId="9"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9" borderId="7" xfId="0" applyFont="1" applyFill="1" applyBorder="1" applyAlignment="1">
      <alignment horizontal="center" vertical="center" wrapText="1"/>
    </xf>
    <xf numFmtId="44" fontId="3" fillId="9" borderId="4" xfId="2" applyFont="1" applyFill="1" applyBorder="1" applyAlignment="1">
      <alignment horizontal="center" vertical="center" wrapText="1"/>
    </xf>
    <xf numFmtId="0" fontId="15" fillId="9" borderId="5" xfId="0" applyFont="1" applyFill="1" applyBorder="1" applyAlignment="1">
      <alignment horizontal="center" vertical="center" wrapText="1"/>
    </xf>
    <xf numFmtId="0" fontId="15" fillId="9" borderId="6" xfId="0" applyFont="1" applyFill="1" applyBorder="1" applyAlignment="1">
      <alignment horizontal="center" vertical="center" wrapText="1"/>
    </xf>
    <xf numFmtId="0" fontId="15" fillId="9" borderId="7" xfId="0" applyFont="1" applyFill="1" applyBorder="1" applyAlignment="1">
      <alignment horizontal="center" vertical="center" wrapText="1"/>
    </xf>
    <xf numFmtId="0" fontId="10" fillId="9" borderId="5" xfId="0" applyFont="1" applyFill="1" applyBorder="1" applyAlignment="1">
      <alignment horizontal="center" vertical="center"/>
    </xf>
    <xf numFmtId="0" fontId="10" fillId="9" borderId="6" xfId="0" applyFont="1" applyFill="1" applyBorder="1" applyAlignment="1">
      <alignment horizontal="center" vertical="center"/>
    </xf>
    <xf numFmtId="0" fontId="10" fillId="9" borderId="7" xfId="0" applyFont="1" applyFill="1" applyBorder="1" applyAlignment="1">
      <alignment horizontal="center" vertical="center"/>
    </xf>
    <xf numFmtId="0" fontId="8" fillId="9" borderId="6" xfId="0" applyFont="1" applyFill="1" applyBorder="1" applyAlignment="1">
      <alignment horizontal="center" vertical="center" wrapText="1"/>
    </xf>
    <xf numFmtId="0" fontId="13" fillId="9" borderId="5" xfId="0" applyFont="1" applyFill="1" applyBorder="1" applyAlignment="1">
      <alignment horizontal="center" vertical="center" wrapText="1"/>
    </xf>
    <xf numFmtId="0" fontId="13" fillId="9" borderId="7" xfId="0" applyFont="1" applyFill="1" applyBorder="1" applyAlignment="1">
      <alignment horizontal="center" vertical="center" wrapText="1"/>
    </xf>
    <xf numFmtId="0" fontId="3" fillId="9" borderId="5" xfId="0" applyFont="1" applyFill="1" applyBorder="1" applyAlignment="1">
      <alignment horizontal="center" vertical="center"/>
    </xf>
    <xf numFmtId="0" fontId="3" fillId="9" borderId="7" xfId="0" applyFont="1" applyFill="1" applyBorder="1" applyAlignment="1">
      <alignment horizontal="center" vertical="center"/>
    </xf>
    <xf numFmtId="0" fontId="15" fillId="9" borderId="5" xfId="0" applyFont="1" applyFill="1" applyBorder="1" applyAlignment="1">
      <alignment horizontal="left" vertical="center" wrapText="1"/>
    </xf>
    <xf numFmtId="0" fontId="15" fillId="9" borderId="7" xfId="0" applyFont="1" applyFill="1" applyBorder="1" applyAlignment="1">
      <alignment horizontal="left" vertical="center" wrapText="1"/>
    </xf>
    <xf numFmtId="44" fontId="3" fillId="9" borderId="4" xfId="2" applyFont="1" applyFill="1" applyBorder="1" applyAlignment="1">
      <alignment horizontal="center" vertical="center"/>
    </xf>
    <xf numFmtId="0" fontId="3" fillId="9" borderId="6" xfId="0" applyFont="1" applyFill="1" applyBorder="1" applyAlignment="1">
      <alignment horizontal="center" vertical="center"/>
    </xf>
    <xf numFmtId="0" fontId="15" fillId="9" borderId="6" xfId="0" applyFont="1" applyFill="1" applyBorder="1" applyAlignment="1">
      <alignment horizontal="left" vertical="center" wrapText="1"/>
    </xf>
    <xf numFmtId="164" fontId="10" fillId="9" borderId="8" xfId="1" applyNumberFormat="1" applyFont="1" applyFill="1" applyBorder="1" applyAlignment="1">
      <alignment horizontal="center" vertical="center"/>
    </xf>
    <xf numFmtId="164" fontId="10" fillId="9" borderId="9" xfId="1" applyNumberFormat="1" applyFont="1" applyFill="1" applyBorder="1" applyAlignment="1">
      <alignment horizontal="center" vertical="center"/>
    </xf>
    <xf numFmtId="164" fontId="10" fillId="9" borderId="10" xfId="1" applyNumberFormat="1" applyFont="1" applyFill="1" applyBorder="1" applyAlignment="1">
      <alignment horizontal="center" vertical="center"/>
    </xf>
    <xf numFmtId="0" fontId="8" fillId="8" borderId="4" xfId="0" applyFont="1" applyFill="1" applyBorder="1" applyAlignment="1">
      <alignment horizontal="center" vertical="center" wrapText="1"/>
    </xf>
    <xf numFmtId="3" fontId="3" fillId="8" borderId="4" xfId="0" applyNumberFormat="1" applyFont="1" applyFill="1" applyBorder="1" applyAlignment="1">
      <alignment horizontal="center" vertical="center" wrapText="1"/>
    </xf>
    <xf numFmtId="44" fontId="3" fillId="8" borderId="5" xfId="2" applyFont="1" applyFill="1" applyBorder="1" applyAlignment="1">
      <alignment horizontal="center" vertical="center" wrapText="1"/>
    </xf>
    <xf numFmtId="44" fontId="3" fillId="8" borderId="7" xfId="2"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4" xfId="0" applyFont="1" applyFill="1" applyBorder="1" applyAlignment="1">
      <alignment horizontal="center" vertical="center"/>
    </xf>
    <xf numFmtId="0" fontId="3" fillId="8" borderId="4" xfId="0" applyFont="1" applyFill="1" applyBorder="1" applyAlignment="1">
      <alignment horizontal="center" vertical="center" wrapText="1"/>
    </xf>
    <xf numFmtId="0" fontId="15" fillId="8" borderId="4" xfId="0" applyFont="1" applyFill="1" applyBorder="1" applyAlignment="1">
      <alignment horizontal="left" vertical="center" wrapText="1"/>
    </xf>
    <xf numFmtId="0" fontId="10" fillId="8" borderId="4" xfId="0" applyFont="1" applyFill="1" applyBorder="1" applyAlignment="1">
      <alignment horizontal="center" vertical="center"/>
    </xf>
    <xf numFmtId="0" fontId="8" fillId="8" borderId="5"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16" fillId="8" borderId="5"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8" borderId="7" xfId="0" applyFont="1" applyFill="1" applyBorder="1" applyAlignment="1">
      <alignment horizontal="center" vertical="center" wrapText="1"/>
    </xf>
    <xf numFmtId="44" fontId="3" fillId="8" borderId="6" xfId="2" applyFont="1" applyFill="1" applyBorder="1" applyAlignment="1">
      <alignment horizontal="center" vertical="center" wrapText="1"/>
    </xf>
    <xf numFmtId="0" fontId="3" fillId="8" borderId="6" xfId="0" applyFont="1" applyFill="1" applyBorder="1" applyAlignment="1">
      <alignment horizontal="center" vertical="center" wrapText="1"/>
    </xf>
    <xf numFmtId="0" fontId="16" fillId="8" borderId="4" xfId="0" applyFont="1" applyFill="1" applyBorder="1" applyAlignment="1">
      <alignment horizontal="center" vertical="center" wrapText="1"/>
    </xf>
    <xf numFmtId="44" fontId="3" fillId="8" borderId="4" xfId="2"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0" fillId="8" borderId="5" xfId="0" applyFont="1" applyFill="1" applyBorder="1" applyAlignment="1">
      <alignment horizontal="center" vertical="center"/>
    </xf>
    <xf numFmtId="0" fontId="10" fillId="8" borderId="6" xfId="0" applyFont="1" applyFill="1" applyBorder="1" applyAlignment="1">
      <alignment horizontal="center" vertical="center"/>
    </xf>
    <xf numFmtId="0" fontId="10" fillId="8" borderId="7" xfId="0" applyFont="1" applyFill="1" applyBorder="1" applyAlignment="1">
      <alignment horizontal="center" vertical="center"/>
    </xf>
    <xf numFmtId="0" fontId="15" fillId="8" borderId="4"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8" fillId="6" borderId="4" xfId="0" applyFont="1" applyFill="1" applyBorder="1" applyAlignment="1">
      <alignment horizontal="center" vertical="center" wrapText="1"/>
    </xf>
    <xf numFmtId="44" fontId="3" fillId="6" borderId="4" xfId="2" applyFont="1" applyFill="1" applyBorder="1" applyAlignment="1">
      <alignment horizontal="center" vertical="center" wrapText="1"/>
    </xf>
    <xf numFmtId="0" fontId="3" fillId="6" borderId="4" xfId="0" applyFont="1" applyFill="1" applyBorder="1" applyAlignment="1">
      <alignment horizontal="center" vertical="center"/>
    </xf>
    <xf numFmtId="0" fontId="3" fillId="6" borderId="4" xfId="0" applyFont="1" applyFill="1" applyBorder="1" applyAlignment="1">
      <alignment horizontal="center" vertical="center" wrapText="1"/>
    </xf>
    <xf numFmtId="0" fontId="3" fillId="6" borderId="4" xfId="0" applyFont="1" applyFill="1" applyBorder="1" applyAlignment="1">
      <alignment horizontal="left" vertical="center" wrapText="1"/>
    </xf>
    <xf numFmtId="0" fontId="10" fillId="6" borderId="4" xfId="0" applyFont="1" applyFill="1" applyBorder="1" applyAlignment="1">
      <alignment horizontal="center" vertical="center"/>
    </xf>
    <xf numFmtId="3" fontId="8" fillId="6" borderId="4" xfId="0" applyNumberFormat="1" applyFont="1" applyFill="1" applyBorder="1" applyAlignment="1">
      <alignment horizontal="center" vertical="center" wrapText="1"/>
    </xf>
    <xf numFmtId="44" fontId="3" fillId="4" borderId="5" xfId="2" applyFont="1" applyFill="1" applyBorder="1" applyAlignment="1">
      <alignment horizontal="center" vertical="center" wrapText="1"/>
    </xf>
    <xf numFmtId="44" fontId="3" fillId="4" borderId="6" xfId="2" applyFont="1" applyFill="1" applyBorder="1" applyAlignment="1">
      <alignment horizontal="center" vertical="center" wrapText="1"/>
    </xf>
    <xf numFmtId="44" fontId="3" fillId="4" borderId="7" xfId="2"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5"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44" fontId="3" fillId="4" borderId="4" xfId="2" applyFont="1" applyFill="1" applyBorder="1" applyAlignment="1">
      <alignment horizontal="center" vertical="center" wrapText="1"/>
    </xf>
    <xf numFmtId="3" fontId="3" fillId="4" borderId="4" xfId="0" applyNumberFormat="1" applyFont="1" applyFill="1" applyBorder="1" applyAlignment="1">
      <alignment horizontal="center" vertical="center" wrapText="1"/>
    </xf>
    <xf numFmtId="44" fontId="3" fillId="4" borderId="4" xfId="2" applyFont="1" applyFill="1" applyBorder="1" applyAlignment="1">
      <alignment horizontal="center" vertical="center"/>
    </xf>
    <xf numFmtId="44" fontId="8" fillId="4" borderId="4" xfId="2" applyFont="1" applyFill="1" applyBorder="1" applyAlignment="1">
      <alignment horizontal="center" vertical="center" wrapText="1"/>
    </xf>
    <xf numFmtId="0" fontId="3" fillId="4" borderId="4"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3" fillId="4" borderId="4" xfId="0" applyFont="1" applyFill="1" applyBorder="1" applyAlignment="1">
      <alignment horizontal="center" vertical="center"/>
    </xf>
    <xf numFmtId="0" fontId="10" fillId="4" borderId="4" xfId="0" applyFont="1" applyFill="1" applyBorder="1" applyAlignment="1">
      <alignment horizontal="center" vertical="center"/>
    </xf>
    <xf numFmtId="0" fontId="8" fillId="3" borderId="4" xfId="0" applyFont="1" applyFill="1" applyBorder="1" applyAlignment="1">
      <alignment horizontal="center" vertical="center" wrapText="1"/>
    </xf>
    <xf numFmtId="44" fontId="3" fillId="3" borderId="4" xfId="2" applyFont="1" applyFill="1" applyBorder="1" applyAlignment="1">
      <alignment horizontal="center" vertical="center" wrapText="1"/>
    </xf>
    <xf numFmtId="0" fontId="10" fillId="4" borderId="4" xfId="0" applyFont="1" applyFill="1" applyBorder="1" applyAlignment="1">
      <alignment horizontal="center" vertical="center" wrapText="1"/>
    </xf>
    <xf numFmtId="0" fontId="3" fillId="3" borderId="4" xfId="0" applyFont="1" applyFill="1" applyBorder="1" applyAlignment="1">
      <alignment horizontal="center" vertical="center"/>
    </xf>
    <xf numFmtId="0" fontId="12" fillId="3" borderId="4" xfId="0" applyFont="1" applyFill="1" applyBorder="1" applyAlignment="1">
      <alignment horizontal="center" vertical="center"/>
    </xf>
    <xf numFmtId="0" fontId="3" fillId="3" borderId="4" xfId="0" applyFont="1" applyFill="1" applyBorder="1" applyAlignment="1">
      <alignment horizontal="left" vertical="center" wrapText="1"/>
    </xf>
    <xf numFmtId="0" fontId="10" fillId="3" borderId="4" xfId="0" applyFont="1" applyFill="1" applyBorder="1" applyAlignment="1">
      <alignment horizontal="center" vertical="center"/>
    </xf>
    <xf numFmtId="0" fontId="3" fillId="3" borderId="4" xfId="0" applyFont="1" applyFill="1" applyBorder="1" applyAlignment="1">
      <alignment horizontal="center" vertical="center" wrapText="1"/>
    </xf>
    <xf numFmtId="44" fontId="8" fillId="3" borderId="4" xfId="2" applyFont="1" applyFill="1" applyBorder="1" applyAlignment="1">
      <alignment horizontal="center" vertical="center" wrapText="1"/>
    </xf>
    <xf numFmtId="0" fontId="12" fillId="3" borderId="4"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164" fontId="9" fillId="2" borderId="4" xfId="1" applyNumberFormat="1" applyFont="1" applyFill="1" applyBorder="1" applyAlignment="1" applyProtection="1">
      <alignment horizontal="right" vertical="center" wrapText="1"/>
    </xf>
    <xf numFmtId="0" fontId="9" fillId="2" borderId="4" xfId="0" applyFont="1" applyFill="1" applyBorder="1" applyAlignment="1">
      <alignment horizontal="center" vertical="center" wrapText="1"/>
    </xf>
    <xf numFmtId="165" fontId="10" fillId="3" borderId="4" xfId="1" applyNumberFormat="1" applyFont="1" applyFill="1" applyBorder="1" applyAlignment="1">
      <alignment horizontal="center" vertical="center" wrapText="1"/>
    </xf>
    <xf numFmtId="164" fontId="7" fillId="2" borderId="4" xfId="1"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9" fillId="2" borderId="4" xfId="0" applyFont="1" applyFill="1" applyBorder="1" applyAlignment="1" applyProtection="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4" xfId="0" applyFont="1" applyFill="1" applyBorder="1" applyAlignment="1" applyProtection="1">
      <alignment horizontal="center" vertical="center" wrapText="1"/>
    </xf>
    <xf numFmtId="0" fontId="3" fillId="19" borderId="5" xfId="0" applyFont="1" applyFill="1" applyBorder="1" applyAlignment="1">
      <alignment vertical="center" wrapText="1"/>
    </xf>
    <xf numFmtId="0" fontId="8" fillId="19" borderId="5" xfId="0" applyFont="1" applyFill="1" applyBorder="1" applyAlignment="1">
      <alignment vertical="center" wrapText="1"/>
    </xf>
    <xf numFmtId="0" fontId="3" fillId="11" borderId="5" xfId="0" applyFont="1" applyFill="1" applyBorder="1" applyAlignment="1">
      <alignment vertical="center" wrapText="1"/>
    </xf>
    <xf numFmtId="44" fontId="3" fillId="11" borderId="5" xfId="2" applyFont="1" applyFill="1" applyBorder="1" applyAlignment="1">
      <alignment vertical="center" wrapText="1"/>
    </xf>
    <xf numFmtId="44" fontId="3" fillId="20" borderId="5" xfId="2" applyFont="1" applyFill="1" applyBorder="1" applyAlignment="1">
      <alignment vertical="center" wrapText="1"/>
    </xf>
    <xf numFmtId="0" fontId="3" fillId="20" borderId="5" xfId="0" applyFont="1" applyFill="1" applyBorder="1" applyAlignment="1">
      <alignment vertical="center" wrapText="1"/>
    </xf>
    <xf numFmtId="0" fontId="3" fillId="20" borderId="4" xfId="0" applyFont="1" applyFill="1" applyBorder="1" applyAlignment="1">
      <alignment vertical="center"/>
    </xf>
    <xf numFmtId="0" fontId="10" fillId="20" borderId="4" xfId="0" applyFont="1" applyFill="1" applyBorder="1" applyAlignment="1">
      <alignment vertical="center"/>
    </xf>
    <xf numFmtId="44" fontId="3" fillId="20" borderId="4" xfId="2" applyFont="1" applyFill="1" applyBorder="1" applyAlignment="1">
      <alignment vertical="center" wrapText="1"/>
    </xf>
    <xf numFmtId="0" fontId="3" fillId="20" borderId="5" xfId="0" applyFont="1" applyFill="1" applyBorder="1" applyAlignment="1">
      <alignment horizontal="center" vertical="center"/>
    </xf>
    <xf numFmtId="0" fontId="3" fillId="20" borderId="6" xfId="0" applyFont="1" applyFill="1" applyBorder="1" applyAlignment="1">
      <alignment horizontal="center" vertical="center"/>
    </xf>
    <xf numFmtId="0" fontId="3" fillId="20" borderId="7" xfId="0" applyFont="1" applyFill="1" applyBorder="1" applyAlignment="1">
      <alignment horizontal="center" vertical="center"/>
    </xf>
    <xf numFmtId="0" fontId="3" fillId="18" borderId="4" xfId="0" applyFont="1" applyFill="1" applyBorder="1" applyAlignment="1">
      <alignment vertical="center" wrapText="1"/>
    </xf>
    <xf numFmtId="44" fontId="3" fillId="19" borderId="5" xfId="2" applyFont="1" applyFill="1" applyBorder="1" applyAlignment="1">
      <alignment vertical="center" wrapText="1"/>
    </xf>
    <xf numFmtId="44" fontId="3" fillId="19" borderId="6" xfId="2" applyFont="1" applyFill="1" applyBorder="1" applyAlignment="1">
      <alignment vertical="center" wrapText="1"/>
    </xf>
    <xf numFmtId="44" fontId="3" fillId="19" borderId="7" xfId="2" applyFont="1" applyFill="1" applyBorder="1" applyAlignment="1">
      <alignment vertical="center" wrapText="1"/>
    </xf>
    <xf numFmtId="0" fontId="3" fillId="18" borderId="5" xfId="0" applyFont="1" applyFill="1" applyBorder="1" applyAlignment="1">
      <alignment horizontal="center" vertical="center" wrapText="1"/>
    </xf>
    <xf numFmtId="0" fontId="3" fillId="18" borderId="6" xfId="0" applyFont="1" applyFill="1" applyBorder="1" applyAlignment="1">
      <alignment horizontal="center" vertical="center" wrapText="1"/>
    </xf>
    <xf numFmtId="0" fontId="3" fillId="18" borderId="7" xfId="0" applyFont="1" applyFill="1" applyBorder="1" applyAlignment="1">
      <alignment horizontal="center" vertical="center" wrapText="1"/>
    </xf>
    <xf numFmtId="44" fontId="3" fillId="18" borderId="5" xfId="2" applyFont="1" applyFill="1" applyBorder="1" applyAlignment="1">
      <alignment horizontal="center" vertical="center" wrapText="1"/>
    </xf>
    <xf numFmtId="44" fontId="3" fillId="18" borderId="6" xfId="2" applyFont="1" applyFill="1" applyBorder="1" applyAlignment="1">
      <alignment horizontal="center" vertical="center" wrapText="1"/>
    </xf>
    <xf numFmtId="44" fontId="3" fillId="18" borderId="7" xfId="2" applyFont="1" applyFill="1" applyBorder="1" applyAlignment="1">
      <alignment horizontal="center" vertical="center" wrapText="1"/>
    </xf>
    <xf numFmtId="44" fontId="10" fillId="18" borderId="5" xfId="2" applyFont="1" applyFill="1" applyBorder="1" applyAlignment="1">
      <alignment horizontal="center" vertical="center" wrapText="1"/>
    </xf>
    <xf numFmtId="44" fontId="10" fillId="18" borderId="6" xfId="2" applyFont="1" applyFill="1" applyBorder="1" applyAlignment="1">
      <alignment horizontal="center" vertical="center" wrapText="1"/>
    </xf>
    <xf numFmtId="44" fontId="10" fillId="18" borderId="7" xfId="2" applyFont="1" applyFill="1" applyBorder="1" applyAlignment="1">
      <alignment horizontal="center" vertical="center" wrapText="1"/>
    </xf>
    <xf numFmtId="0" fontId="3" fillId="12" borderId="5" xfId="0" applyFont="1" applyFill="1" applyBorder="1" applyAlignment="1">
      <alignment vertical="center" wrapText="1"/>
    </xf>
    <xf numFmtId="44" fontId="3" fillId="12" borderId="5" xfId="2" applyFont="1" applyFill="1" applyBorder="1" applyAlignment="1">
      <alignment vertical="center" wrapText="1"/>
    </xf>
    <xf numFmtId="165" fontId="8" fillId="12" borderId="5" xfId="0" applyNumberFormat="1" applyFont="1" applyFill="1" applyBorder="1" applyAlignment="1">
      <alignment vertical="center" wrapText="1"/>
    </xf>
    <xf numFmtId="0" fontId="8" fillId="12" borderId="5" xfId="0" applyFont="1" applyFill="1" applyBorder="1" applyAlignment="1">
      <alignment vertical="center" wrapText="1"/>
    </xf>
    <xf numFmtId="0" fontId="8" fillId="12" borderId="7" xfId="0" applyFont="1" applyFill="1" applyBorder="1" applyAlignment="1">
      <alignment vertical="center" wrapText="1"/>
    </xf>
    <xf numFmtId="0" fontId="10" fillId="12" borderId="5" xfId="0" applyFont="1" applyFill="1" applyBorder="1" applyAlignment="1">
      <alignment vertical="center"/>
    </xf>
    <xf numFmtId="0" fontId="15" fillId="12" borderId="5" xfId="0" applyFont="1" applyFill="1" applyBorder="1" applyAlignment="1">
      <alignment vertical="center" wrapText="1"/>
    </xf>
    <xf numFmtId="0" fontId="3" fillId="9" borderId="5" xfId="0" applyFont="1" applyFill="1" applyBorder="1" applyAlignment="1">
      <alignment vertical="center" wrapText="1"/>
    </xf>
    <xf numFmtId="0" fontId="15" fillId="9" borderId="5" xfId="0" applyFont="1" applyFill="1" applyBorder="1" applyAlignment="1">
      <alignment vertical="center" wrapText="1"/>
    </xf>
    <xf numFmtId="0" fontId="10" fillId="9" borderId="5" xfId="0" applyFont="1" applyFill="1" applyBorder="1" applyAlignment="1">
      <alignment vertical="center"/>
    </xf>
    <xf numFmtId="0" fontId="8" fillId="9" borderId="5" xfId="0" applyFont="1" applyFill="1" applyBorder="1" applyAlignment="1">
      <alignment vertical="center" wrapText="1"/>
    </xf>
    <xf numFmtId="0" fontId="13" fillId="9" borderId="5" xfId="0" applyFont="1" applyFill="1" applyBorder="1" applyAlignment="1">
      <alignment vertical="center" wrapText="1"/>
    </xf>
    <xf numFmtId="0" fontId="13" fillId="9" borderId="5" xfId="0" applyFont="1" applyFill="1" applyBorder="1" applyAlignment="1">
      <alignment vertical="center"/>
    </xf>
    <xf numFmtId="0" fontId="16" fillId="9" borderId="5" xfId="0" applyFont="1" applyFill="1" applyBorder="1" applyAlignment="1">
      <alignment vertical="center" wrapText="1"/>
    </xf>
    <xf numFmtId="44" fontId="3" fillId="9" borderId="5" xfId="2" applyFont="1" applyFill="1" applyBorder="1" applyAlignment="1">
      <alignment vertical="center" wrapText="1"/>
    </xf>
  </cellXfs>
  <cellStyles count="4">
    <cellStyle name="Hipervínculo" xfId="3" builtinId="8"/>
    <cellStyle name="Millares" xfId="1" builtinId="3"/>
    <cellStyle name="Moneda" xfId="2" builtinId="4"/>
    <cellStyle name="Normal" xfId="0" builtinId="0"/>
  </cellStyles>
  <dxfs count="0"/>
  <tableStyles count="0" defaultTableStyle="TableStyleMedium2" defaultPivotStyle="PivotStyleLight16"/>
  <colors>
    <mruColors>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24849</xdr:colOff>
      <xdr:row>0</xdr:row>
      <xdr:rowOff>0</xdr:rowOff>
    </xdr:from>
    <xdr:to>
      <xdr:col>0</xdr:col>
      <xdr:colOff>772583</xdr:colOff>
      <xdr:row>0</xdr:row>
      <xdr:rowOff>1152525</xdr:rowOff>
    </xdr:to>
    <xdr:pic>
      <xdr:nvPicPr>
        <xdr:cNvPr id="2" name="Imagen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49" y="0"/>
          <a:ext cx="747734" cy="1152525"/>
        </a:xfrm>
        <a:prstGeom prst="rect">
          <a:avLst/>
        </a:prstGeom>
      </xdr:spPr>
    </xdr:pic>
    <xdr:clientData/>
  </xdr:twoCellAnchor>
  <xdr:twoCellAnchor>
    <xdr:from>
      <xdr:col>37</xdr:col>
      <xdr:colOff>234809</xdr:colOff>
      <xdr:row>0</xdr:row>
      <xdr:rowOff>187969</xdr:rowOff>
    </xdr:from>
    <xdr:to>
      <xdr:col>38</xdr:col>
      <xdr:colOff>0</xdr:colOff>
      <xdr:row>1</xdr:row>
      <xdr:rowOff>4233</xdr:rowOff>
    </xdr:to>
    <xdr:grpSp>
      <xdr:nvGrpSpPr>
        <xdr:cNvPr id="3" name="9 Grupo">
          <a:extLst>
            <a:ext uri="{FF2B5EF4-FFF2-40B4-BE49-F238E27FC236}">
              <a16:creationId xmlns:a16="http://schemas.microsoft.com/office/drawing/2014/main" id="{00000000-0008-0000-0000-000004000000}"/>
            </a:ext>
          </a:extLst>
        </xdr:cNvPr>
        <xdr:cNvGrpSpPr/>
      </xdr:nvGrpSpPr>
      <xdr:grpSpPr>
        <a:xfrm>
          <a:off x="60609702" y="187969"/>
          <a:ext cx="1847084" cy="1027300"/>
          <a:chOff x="0" y="0"/>
          <a:chExt cx="832095" cy="560384"/>
        </a:xfrm>
      </xdr:grpSpPr>
      <xdr:sp macro="" textlink="">
        <xdr:nvSpPr>
          <xdr:cNvPr id="4" name="1 Doble onda">
            <a:extLst>
              <a:ext uri="{FF2B5EF4-FFF2-40B4-BE49-F238E27FC236}">
                <a16:creationId xmlns:a16="http://schemas.microsoft.com/office/drawing/2014/main" id="{00000000-0008-0000-0000-000005000000}"/>
              </a:ext>
            </a:extLst>
          </xdr:cNvPr>
          <xdr:cNvSpPr/>
        </xdr:nvSpPr>
        <xdr:spPr>
          <a:xfrm>
            <a:off x="0" y="0"/>
            <a:ext cx="818515" cy="261620"/>
          </a:xfrm>
          <a:prstGeom prst="doubleWave">
            <a:avLst>
              <a:gd name="adj1" fmla="val 12500"/>
              <a:gd name="adj2" fmla="val 0"/>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7 Doble onda">
            <a:extLst>
              <a:ext uri="{FF2B5EF4-FFF2-40B4-BE49-F238E27FC236}">
                <a16:creationId xmlns:a16="http://schemas.microsoft.com/office/drawing/2014/main" id="{00000000-0008-0000-0000-000006000000}"/>
              </a:ext>
            </a:extLst>
          </xdr:cNvPr>
          <xdr:cNvSpPr/>
        </xdr:nvSpPr>
        <xdr:spPr>
          <a:xfrm>
            <a:off x="13580" y="298764"/>
            <a:ext cx="818515" cy="261620"/>
          </a:xfrm>
          <a:prstGeom prst="doubleWave">
            <a:avLst>
              <a:gd name="adj1" fmla="val 12500"/>
              <a:gd name="adj2" fmla="val 0"/>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8 Estrella de 7 puntas">
            <a:extLst>
              <a:ext uri="{FF2B5EF4-FFF2-40B4-BE49-F238E27FC236}">
                <a16:creationId xmlns:a16="http://schemas.microsoft.com/office/drawing/2014/main" id="{00000000-0008-0000-0000-000007000000}"/>
              </a:ext>
            </a:extLst>
          </xdr:cNvPr>
          <xdr:cNvSpPr/>
        </xdr:nvSpPr>
        <xdr:spPr>
          <a:xfrm>
            <a:off x="294238" y="144855"/>
            <a:ext cx="231140" cy="232410"/>
          </a:xfrm>
          <a:prstGeom prst="star7">
            <a:avLst>
              <a:gd name="adj" fmla="val 20151"/>
              <a:gd name="hf" fmla="val 102572"/>
              <a:gd name="vf" fmla="val 105210"/>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TY\Desktop\ANEXO%202%20GATOS%20FO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ATY\Desktop\ANEXO%201%20INGRE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TOS 2019"/>
      <sheetName val="FUENTES PARA INVERSION"/>
    </sheetNames>
    <sheetDataSet>
      <sheetData sheetId="0" refreshError="1"/>
      <sheetData sheetId="1" refreshError="1">
        <row r="14">
          <cell r="B14">
            <v>851912981.88000011</v>
          </cell>
        </row>
        <row r="15">
          <cell r="B15">
            <v>600763312</v>
          </cell>
        </row>
        <row r="17">
          <cell r="B17">
            <v>196784536</v>
          </cell>
        </row>
        <row r="19">
          <cell r="B19">
            <v>2295266744</v>
          </cell>
        </row>
        <row r="21">
          <cell r="B21">
            <v>3404641053</v>
          </cell>
        </row>
        <row r="22">
          <cell r="B22">
            <v>59232749</v>
          </cell>
        </row>
        <row r="23">
          <cell r="B23">
            <v>77536633</v>
          </cell>
        </row>
        <row r="25">
          <cell r="B25">
            <v>179167095</v>
          </cell>
        </row>
        <row r="26">
          <cell r="B26">
            <v>1447769854</v>
          </cell>
        </row>
        <row r="27">
          <cell r="B27">
            <v>106527824</v>
          </cell>
        </row>
        <row r="28">
          <cell r="B28">
            <v>79895868</v>
          </cell>
        </row>
        <row r="29">
          <cell r="B29">
            <v>2096090667</v>
          </cell>
        </row>
        <row r="30">
          <cell r="B30">
            <v>700000000</v>
          </cell>
        </row>
        <row r="33">
          <cell r="B33">
            <v>15000000</v>
          </cell>
        </row>
        <row r="34">
          <cell r="B34">
            <v>15000000</v>
          </cell>
        </row>
        <row r="39">
          <cell r="B39">
            <v>100000000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 primavera_vichada"/>
      <sheetName val="Hoja1"/>
    </sheetNames>
    <sheetDataSet>
      <sheetData sheetId="0" refreshError="1">
        <row r="65">
          <cell r="I65">
            <v>550075876.5</v>
          </cell>
        </row>
        <row r="74">
          <cell r="Q74">
            <v>3529761930</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99"/>
  <sheetViews>
    <sheetView tabSelected="1" topLeftCell="L1" zoomScale="70" zoomScaleNormal="70" workbookViewId="0">
      <selection activeCell="J110" sqref="J110"/>
    </sheetView>
  </sheetViews>
  <sheetFormatPr baseColWidth="10" defaultRowHeight="21" customHeight="1" x14ac:dyDescent="0.25"/>
  <cols>
    <col min="1" max="1" width="11.85546875" style="398" customWidth="1"/>
    <col min="2" max="2" width="15.42578125" style="398" customWidth="1"/>
    <col min="3" max="3" width="20.85546875" style="1" customWidth="1"/>
    <col min="4" max="4" width="39.42578125" style="1" customWidth="1"/>
    <col min="5" max="5" width="15" style="1" customWidth="1"/>
    <col min="6" max="6" width="15.140625" style="398" customWidth="1"/>
    <col min="7" max="7" width="13.28515625" style="398" customWidth="1"/>
    <col min="8" max="8" width="16.28515625" style="1" customWidth="1"/>
    <col min="9" max="9" width="17" style="1" customWidth="1"/>
    <col min="10" max="10" width="36.28515625" style="398" customWidth="1"/>
    <col min="11" max="11" width="20" style="398" bestFit="1" customWidth="1"/>
    <col min="12" max="12" width="37" style="398" customWidth="1"/>
    <col min="13" max="13" width="35.85546875" style="398" customWidth="1"/>
    <col min="14" max="14" width="33.85546875" style="398" customWidth="1"/>
    <col min="15" max="15" width="35.42578125" style="398" customWidth="1"/>
    <col min="16" max="16" width="27.7109375" style="398" customWidth="1"/>
    <col min="17" max="17" width="27.85546875" style="398" customWidth="1"/>
    <col min="18" max="18" width="41.42578125" style="398" customWidth="1"/>
    <col min="19" max="19" width="22.140625" style="1" customWidth="1"/>
    <col min="20" max="20" width="21.85546875" style="1" customWidth="1"/>
    <col min="21" max="21" width="52.5703125" style="1" customWidth="1"/>
    <col min="22" max="22" width="21.5703125" style="402" bestFit="1" customWidth="1"/>
    <col min="23" max="23" width="20.7109375" style="409" bestFit="1" customWidth="1"/>
    <col min="24" max="24" width="15.7109375" style="410" bestFit="1" customWidth="1"/>
    <col min="25" max="25" width="16.7109375" style="410" bestFit="1" customWidth="1"/>
    <col min="26" max="26" width="22.42578125" style="410" customWidth="1"/>
    <col min="27" max="30" width="24" style="402" customWidth="1"/>
    <col min="31" max="32" width="18" style="410" customWidth="1"/>
    <col min="33" max="33" width="20.85546875" style="410" customWidth="1"/>
    <col min="34" max="34" width="22.42578125" style="410" customWidth="1"/>
    <col min="35" max="35" width="22" style="399" customWidth="1"/>
    <col min="36" max="36" width="24.5703125" style="401" bestFit="1" customWidth="1"/>
    <col min="37" max="37" width="29.42578125" style="401" customWidth="1"/>
    <col min="38" max="38" width="31.28515625" style="401" bestFit="1" customWidth="1"/>
    <col min="39" max="16384" width="11.42578125" style="1"/>
  </cols>
  <sheetData>
    <row r="1" spans="1:48" ht="95.25" customHeight="1" x14ac:dyDescent="0.25">
      <c r="A1" s="703" t="s">
        <v>0</v>
      </c>
      <c r="B1" s="704"/>
      <c r="C1" s="704"/>
      <c r="D1" s="704"/>
      <c r="E1" s="704"/>
      <c r="F1" s="704"/>
      <c r="G1" s="704"/>
      <c r="H1" s="704"/>
      <c r="I1" s="704"/>
      <c r="J1" s="704"/>
      <c r="K1" s="704"/>
      <c r="L1" s="704"/>
      <c r="M1" s="704"/>
      <c r="N1" s="704"/>
      <c r="O1" s="704"/>
      <c r="P1" s="704"/>
      <c r="Q1" s="704"/>
      <c r="R1" s="704"/>
      <c r="S1" s="704"/>
      <c r="T1" s="704"/>
      <c r="U1" s="704"/>
      <c r="V1" s="704"/>
      <c r="W1" s="704"/>
      <c r="X1" s="704"/>
      <c r="Y1" s="704"/>
      <c r="Z1" s="704"/>
      <c r="AA1" s="704"/>
      <c r="AB1" s="704"/>
      <c r="AC1" s="704"/>
      <c r="AD1" s="704"/>
      <c r="AE1" s="704"/>
      <c r="AF1" s="704"/>
      <c r="AG1" s="704"/>
      <c r="AH1" s="704"/>
      <c r="AI1" s="704"/>
      <c r="AJ1" s="704"/>
      <c r="AK1" s="704"/>
      <c r="AL1" s="705"/>
    </row>
    <row r="2" spans="1:48" ht="22.5" x14ac:dyDescent="0.25">
      <c r="A2" s="706" t="s">
        <v>1</v>
      </c>
      <c r="B2" s="706"/>
      <c r="C2" s="706"/>
      <c r="D2" s="706"/>
      <c r="E2" s="706"/>
      <c r="F2" s="706"/>
      <c r="G2" s="706"/>
      <c r="H2" s="706"/>
      <c r="I2" s="706"/>
      <c r="J2" s="706"/>
      <c r="K2" s="706"/>
      <c r="L2" s="706"/>
      <c r="M2" s="706"/>
      <c r="N2" s="706"/>
      <c r="O2" s="706"/>
      <c r="P2" s="706"/>
      <c r="Q2" s="706"/>
      <c r="R2" s="706"/>
      <c r="S2" s="706"/>
      <c r="T2" s="706"/>
      <c r="U2" s="706"/>
      <c r="V2" s="706"/>
      <c r="W2" s="706"/>
      <c r="X2" s="706"/>
      <c r="Y2" s="706"/>
      <c r="Z2" s="706"/>
      <c r="AA2" s="706"/>
      <c r="AB2" s="706"/>
      <c r="AC2" s="706"/>
      <c r="AD2" s="706"/>
      <c r="AE2" s="706"/>
      <c r="AF2" s="706"/>
      <c r="AG2" s="706"/>
      <c r="AH2" s="706"/>
      <c r="AI2" s="706"/>
      <c r="AJ2" s="706"/>
      <c r="AK2" s="706"/>
      <c r="AL2" s="706"/>
      <c r="AM2" s="2"/>
      <c r="AN2" s="2"/>
      <c r="AO2" s="2"/>
      <c r="AP2" s="2"/>
      <c r="AQ2" s="2"/>
      <c r="AR2" s="2"/>
      <c r="AS2" s="2"/>
      <c r="AT2" s="2"/>
      <c r="AU2" s="2"/>
      <c r="AV2" s="2"/>
    </row>
    <row r="3" spans="1:48" s="5" customFormat="1" ht="21" customHeight="1" x14ac:dyDescent="0.25">
      <c r="A3" s="707" t="s">
        <v>2</v>
      </c>
      <c r="B3" s="707"/>
      <c r="C3" s="707"/>
      <c r="D3" s="707"/>
      <c r="E3" s="707"/>
      <c r="F3" s="707"/>
      <c r="G3" s="707"/>
      <c r="H3" s="707"/>
      <c r="I3" s="707"/>
      <c r="J3" s="707"/>
      <c r="K3" s="707"/>
      <c r="L3" s="707"/>
      <c r="M3" s="707"/>
      <c r="N3" s="707"/>
      <c r="O3" s="707"/>
      <c r="P3" s="707" t="s">
        <v>3</v>
      </c>
      <c r="Q3" s="707"/>
      <c r="R3" s="707"/>
      <c r="S3" s="708" t="s">
        <v>4</v>
      </c>
      <c r="T3" s="708" t="s">
        <v>5</v>
      </c>
      <c r="U3" s="708" t="s">
        <v>6</v>
      </c>
      <c r="V3" s="701" t="s">
        <v>7</v>
      </c>
      <c r="W3" s="701"/>
      <c r="X3" s="701"/>
      <c r="Y3" s="701"/>
      <c r="Z3" s="701"/>
      <c r="AA3" s="701"/>
      <c r="AB3" s="701"/>
      <c r="AC3" s="701"/>
      <c r="AD3" s="701"/>
      <c r="AE3" s="701"/>
      <c r="AF3" s="701"/>
      <c r="AG3" s="701"/>
      <c r="AH3" s="701"/>
      <c r="AI3" s="701"/>
      <c r="AJ3" s="701"/>
      <c r="AK3" s="701"/>
      <c r="AL3" s="701"/>
      <c r="AM3" s="4"/>
      <c r="AN3" s="4"/>
      <c r="AO3" s="4"/>
      <c r="AP3" s="4"/>
      <c r="AQ3" s="4"/>
      <c r="AR3" s="4"/>
      <c r="AS3" s="4"/>
      <c r="AT3" s="4"/>
      <c r="AU3" s="4"/>
      <c r="AV3" s="4"/>
    </row>
    <row r="4" spans="1:48" s="5" customFormat="1" ht="26.25" customHeight="1" x14ac:dyDescent="0.25">
      <c r="A4" s="707"/>
      <c r="B4" s="707"/>
      <c r="C4" s="707"/>
      <c r="D4" s="707"/>
      <c r="E4" s="707"/>
      <c r="F4" s="707"/>
      <c r="G4" s="707"/>
      <c r="H4" s="707"/>
      <c r="I4" s="707"/>
      <c r="J4" s="707"/>
      <c r="K4" s="707"/>
      <c r="L4" s="707"/>
      <c r="M4" s="707"/>
      <c r="N4" s="707"/>
      <c r="O4" s="707"/>
      <c r="P4" s="707"/>
      <c r="Q4" s="707"/>
      <c r="R4" s="707"/>
      <c r="S4" s="708"/>
      <c r="T4" s="708"/>
      <c r="U4" s="708"/>
      <c r="V4" s="700" t="s">
        <v>8</v>
      </c>
      <c r="W4" s="700"/>
      <c r="X4" s="701" t="s">
        <v>9</v>
      </c>
      <c r="Y4" s="701"/>
      <c r="Z4" s="701"/>
      <c r="AA4" s="701"/>
      <c r="AB4" s="701"/>
      <c r="AC4" s="701"/>
      <c r="AD4" s="701"/>
      <c r="AE4" s="702" t="s">
        <v>10</v>
      </c>
      <c r="AF4" s="702" t="s">
        <v>11</v>
      </c>
      <c r="AG4" s="702" t="s">
        <v>12</v>
      </c>
      <c r="AH4" s="702" t="s">
        <v>13</v>
      </c>
      <c r="AI4" s="697" t="s">
        <v>14</v>
      </c>
      <c r="AJ4" s="698" t="s">
        <v>15</v>
      </c>
      <c r="AK4" s="698"/>
      <c r="AL4" s="698"/>
      <c r="AM4" s="4"/>
      <c r="AN4" s="4"/>
      <c r="AO4" s="4"/>
      <c r="AP4" s="4"/>
      <c r="AQ4" s="4"/>
      <c r="AR4" s="4"/>
      <c r="AS4" s="4"/>
      <c r="AT4" s="4"/>
      <c r="AU4" s="4"/>
      <c r="AV4" s="4"/>
    </row>
    <row r="5" spans="1:48" s="13" customFormat="1" ht="38.25" x14ac:dyDescent="0.25">
      <c r="A5" s="6" t="s">
        <v>16</v>
      </c>
      <c r="B5" s="3" t="s">
        <v>17</v>
      </c>
      <c r="C5" s="3" t="s">
        <v>18</v>
      </c>
      <c r="D5" s="7" t="s">
        <v>19</v>
      </c>
      <c r="E5" s="7" t="s">
        <v>20</v>
      </c>
      <c r="F5" s="8" t="s">
        <v>21</v>
      </c>
      <c r="G5" s="3" t="s">
        <v>22</v>
      </c>
      <c r="H5" s="8" t="s">
        <v>23</v>
      </c>
      <c r="I5" s="3" t="s">
        <v>24</v>
      </c>
      <c r="J5" s="3" t="s">
        <v>25</v>
      </c>
      <c r="K5" s="3" t="s">
        <v>26</v>
      </c>
      <c r="L5" s="3" t="s">
        <v>27</v>
      </c>
      <c r="M5" s="3" t="s">
        <v>28</v>
      </c>
      <c r="N5" s="3" t="s">
        <v>29</v>
      </c>
      <c r="O5" s="3" t="s">
        <v>30</v>
      </c>
      <c r="P5" s="3" t="s">
        <v>31</v>
      </c>
      <c r="Q5" s="3" t="s">
        <v>32</v>
      </c>
      <c r="R5" s="3" t="s">
        <v>33</v>
      </c>
      <c r="S5" s="708"/>
      <c r="T5" s="708"/>
      <c r="U5" s="708"/>
      <c r="V5" s="9" t="s">
        <v>34</v>
      </c>
      <c r="W5" s="9" t="s">
        <v>35</v>
      </c>
      <c r="X5" s="10" t="s">
        <v>36</v>
      </c>
      <c r="Y5" s="10" t="s">
        <v>37</v>
      </c>
      <c r="Z5" s="10" t="s">
        <v>38</v>
      </c>
      <c r="AA5" s="11" t="s">
        <v>39</v>
      </c>
      <c r="AB5" s="11" t="s">
        <v>40</v>
      </c>
      <c r="AC5" s="11" t="s">
        <v>41</v>
      </c>
      <c r="AD5" s="11" t="s">
        <v>42</v>
      </c>
      <c r="AE5" s="702"/>
      <c r="AF5" s="702"/>
      <c r="AG5" s="702"/>
      <c r="AH5" s="702"/>
      <c r="AI5" s="697"/>
      <c r="AJ5" s="10" t="s">
        <v>43</v>
      </c>
      <c r="AK5" s="10" t="s">
        <v>44</v>
      </c>
      <c r="AL5" s="10" t="s">
        <v>45</v>
      </c>
      <c r="AM5" s="12"/>
      <c r="AN5" s="12"/>
      <c r="AO5" s="12"/>
      <c r="AP5" s="12"/>
      <c r="AQ5" s="12"/>
      <c r="AR5" s="12"/>
      <c r="AS5" s="12"/>
      <c r="AT5" s="12"/>
      <c r="AU5" s="12"/>
      <c r="AV5" s="12"/>
    </row>
    <row r="6" spans="1:48" s="18" customFormat="1" ht="15.75" x14ac:dyDescent="0.25">
      <c r="A6" s="699" t="s">
        <v>46</v>
      </c>
      <c r="B6" s="699"/>
      <c r="C6" s="699"/>
      <c r="D6" s="699"/>
      <c r="E6" s="699"/>
      <c r="F6" s="699"/>
      <c r="G6" s="699"/>
      <c r="H6" s="699"/>
      <c r="I6" s="699"/>
      <c r="J6" s="699"/>
      <c r="K6" s="699"/>
      <c r="L6" s="699"/>
      <c r="M6" s="699"/>
      <c r="N6" s="699"/>
      <c r="O6" s="699"/>
      <c r="P6" s="14"/>
      <c r="Q6" s="14"/>
      <c r="R6" s="14"/>
      <c r="S6" s="15">
        <f>SUM(S7:S15)</f>
        <v>779930407</v>
      </c>
      <c r="T6" s="15">
        <f>SUM(T7:T15)</f>
        <v>779930407</v>
      </c>
      <c r="U6" s="15">
        <f t="shared" ref="U6:AI6" si="0">SUM(U7:U15)</f>
        <v>0</v>
      </c>
      <c r="V6" s="15">
        <f t="shared" si="0"/>
        <v>0</v>
      </c>
      <c r="W6" s="15">
        <f t="shared" si="0"/>
        <v>0</v>
      </c>
      <c r="X6" s="15">
        <f t="shared" si="0"/>
        <v>779930407</v>
      </c>
      <c r="Y6" s="15">
        <f t="shared" si="0"/>
        <v>0</v>
      </c>
      <c r="Z6" s="15">
        <f t="shared" si="0"/>
        <v>0</v>
      </c>
      <c r="AA6" s="15">
        <f t="shared" si="0"/>
        <v>0</v>
      </c>
      <c r="AB6" s="15">
        <f t="shared" si="0"/>
        <v>0</v>
      </c>
      <c r="AC6" s="15">
        <f t="shared" si="0"/>
        <v>0</v>
      </c>
      <c r="AD6" s="15">
        <f t="shared" si="0"/>
        <v>0</v>
      </c>
      <c r="AE6" s="15">
        <f t="shared" si="0"/>
        <v>0</v>
      </c>
      <c r="AF6" s="15">
        <f t="shared" si="0"/>
        <v>0</v>
      </c>
      <c r="AG6" s="15">
        <f t="shared" si="0"/>
        <v>0</v>
      </c>
      <c r="AH6" s="15">
        <f t="shared" si="0"/>
        <v>0</v>
      </c>
      <c r="AI6" s="15">
        <f t="shared" si="0"/>
        <v>779930407</v>
      </c>
      <c r="AJ6" s="16"/>
      <c r="AK6" s="16"/>
      <c r="AL6" s="16"/>
      <c r="AM6" s="17"/>
      <c r="AN6" s="17"/>
      <c r="AO6" s="17"/>
      <c r="AP6" s="17"/>
      <c r="AQ6" s="17"/>
      <c r="AR6" s="17"/>
      <c r="AS6" s="17"/>
      <c r="AT6" s="17"/>
      <c r="AU6" s="17"/>
      <c r="AV6" s="17"/>
    </row>
    <row r="7" spans="1:48" s="28" customFormat="1" ht="36.75" customHeight="1" x14ac:dyDescent="0.25">
      <c r="A7" s="688">
        <v>1</v>
      </c>
      <c r="B7" s="688" t="s">
        <v>47</v>
      </c>
      <c r="C7" s="688" t="s">
        <v>48</v>
      </c>
      <c r="D7" s="688" t="s">
        <v>49</v>
      </c>
      <c r="E7" s="688" t="s">
        <v>50</v>
      </c>
      <c r="F7" s="688" t="s">
        <v>51</v>
      </c>
      <c r="G7" s="688" t="s">
        <v>52</v>
      </c>
      <c r="H7" s="688" t="s">
        <v>53</v>
      </c>
      <c r="I7" s="685" t="s">
        <v>54</v>
      </c>
      <c r="J7" s="690" t="s">
        <v>55</v>
      </c>
      <c r="K7" s="691" t="s">
        <v>56</v>
      </c>
      <c r="L7" s="690" t="s">
        <v>57</v>
      </c>
      <c r="M7" s="694" t="s">
        <v>58</v>
      </c>
      <c r="N7" s="689" t="s">
        <v>59</v>
      </c>
      <c r="O7" s="689" t="s">
        <v>60</v>
      </c>
      <c r="P7" s="689" t="s">
        <v>61</v>
      </c>
      <c r="Q7" s="689" t="s">
        <v>62</v>
      </c>
      <c r="R7" s="689" t="s">
        <v>63</v>
      </c>
      <c r="S7" s="689">
        <f>+T7+T8+T9</f>
        <v>258978776</v>
      </c>
      <c r="T7" s="14">
        <f>SUM(X7:AH7)</f>
        <v>138978776</v>
      </c>
      <c r="U7" s="14" t="s">
        <v>64</v>
      </c>
      <c r="V7" s="19"/>
      <c r="W7" s="20"/>
      <c r="X7" s="21">
        <v>138978776</v>
      </c>
      <c r="Y7" s="22"/>
      <c r="Z7" s="22"/>
      <c r="AA7" s="21"/>
      <c r="AB7" s="21"/>
      <c r="AC7" s="21"/>
      <c r="AD7" s="21"/>
      <c r="AE7" s="23"/>
      <c r="AF7" s="23"/>
      <c r="AG7" s="23"/>
      <c r="AH7" s="23"/>
      <c r="AI7" s="24">
        <f t="shared" ref="AI7:AI15" si="1">SUM(V7:AH7)</f>
        <v>138978776</v>
      </c>
      <c r="AJ7" s="25" t="s">
        <v>65</v>
      </c>
      <c r="AK7" s="25" t="s">
        <v>66</v>
      </c>
      <c r="AL7" s="26" t="s">
        <v>67</v>
      </c>
      <c r="AM7" s="27"/>
      <c r="AN7" s="27"/>
      <c r="AO7" s="27"/>
      <c r="AP7" s="27"/>
      <c r="AQ7" s="27"/>
      <c r="AR7" s="27"/>
      <c r="AS7" s="27"/>
      <c r="AT7" s="27"/>
      <c r="AU7" s="27"/>
      <c r="AV7" s="27"/>
    </row>
    <row r="8" spans="1:48" s="28" customFormat="1" ht="31.5" customHeight="1" x14ac:dyDescent="0.25">
      <c r="A8" s="688"/>
      <c r="B8" s="688"/>
      <c r="C8" s="688"/>
      <c r="D8" s="688"/>
      <c r="E8" s="688"/>
      <c r="F8" s="688"/>
      <c r="G8" s="688"/>
      <c r="H8" s="688"/>
      <c r="I8" s="685"/>
      <c r="J8" s="690"/>
      <c r="K8" s="692"/>
      <c r="L8" s="690"/>
      <c r="M8" s="695"/>
      <c r="N8" s="689"/>
      <c r="O8" s="689"/>
      <c r="P8" s="689"/>
      <c r="Q8" s="689"/>
      <c r="R8" s="689"/>
      <c r="S8" s="689"/>
      <c r="T8" s="14">
        <f>SUM(V8:AH8)</f>
        <v>100000000</v>
      </c>
      <c r="U8" s="14" t="s">
        <v>68</v>
      </c>
      <c r="V8" s="14"/>
      <c r="W8" s="14"/>
      <c r="X8" s="21">
        <v>100000000</v>
      </c>
      <c r="Y8" s="22"/>
      <c r="Z8" s="22"/>
      <c r="AA8" s="21"/>
      <c r="AB8" s="21"/>
      <c r="AC8" s="21"/>
      <c r="AD8" s="21"/>
      <c r="AE8" s="23"/>
      <c r="AF8" s="23"/>
      <c r="AG8" s="23"/>
      <c r="AH8" s="23"/>
      <c r="AI8" s="24">
        <f t="shared" si="1"/>
        <v>100000000</v>
      </c>
      <c r="AJ8" s="25" t="s">
        <v>65</v>
      </c>
      <c r="AK8" s="25" t="s">
        <v>66</v>
      </c>
      <c r="AL8" s="26" t="s">
        <v>67</v>
      </c>
      <c r="AM8" s="27"/>
      <c r="AN8" s="27"/>
      <c r="AO8" s="27"/>
      <c r="AP8" s="27"/>
      <c r="AQ8" s="27"/>
      <c r="AR8" s="27"/>
      <c r="AS8" s="27"/>
      <c r="AT8" s="27"/>
      <c r="AU8" s="27"/>
      <c r="AV8" s="27"/>
    </row>
    <row r="9" spans="1:48" s="28" customFormat="1" ht="35.25" customHeight="1" x14ac:dyDescent="0.25">
      <c r="A9" s="688"/>
      <c r="B9" s="688"/>
      <c r="C9" s="688"/>
      <c r="D9" s="688"/>
      <c r="E9" s="688"/>
      <c r="F9" s="688"/>
      <c r="G9" s="688"/>
      <c r="H9" s="688"/>
      <c r="I9" s="685"/>
      <c r="J9" s="690"/>
      <c r="K9" s="693"/>
      <c r="L9" s="690"/>
      <c r="M9" s="695"/>
      <c r="N9" s="689"/>
      <c r="O9" s="689"/>
      <c r="P9" s="689"/>
      <c r="Q9" s="689"/>
      <c r="R9" s="689"/>
      <c r="S9" s="689"/>
      <c r="T9" s="14">
        <f t="shared" ref="T9:T15" si="2">SUM(V9:AH9)</f>
        <v>20000000</v>
      </c>
      <c r="U9" s="14" t="s">
        <v>69</v>
      </c>
      <c r="V9" s="19"/>
      <c r="W9" s="20"/>
      <c r="X9" s="21">
        <v>20000000</v>
      </c>
      <c r="Y9" s="22"/>
      <c r="Z9" s="22"/>
      <c r="AA9" s="21"/>
      <c r="AB9" s="21"/>
      <c r="AC9" s="21"/>
      <c r="AD9" s="21"/>
      <c r="AE9" s="23"/>
      <c r="AF9" s="23"/>
      <c r="AG9" s="23"/>
      <c r="AH9" s="23"/>
      <c r="AI9" s="24">
        <f t="shared" si="1"/>
        <v>20000000</v>
      </c>
      <c r="AJ9" s="25" t="s">
        <v>65</v>
      </c>
      <c r="AK9" s="25" t="s">
        <v>66</v>
      </c>
      <c r="AL9" s="26" t="s">
        <v>67</v>
      </c>
      <c r="AM9" s="27"/>
      <c r="AN9" s="27"/>
      <c r="AO9" s="27"/>
      <c r="AP9" s="27"/>
      <c r="AQ9" s="27"/>
      <c r="AR9" s="27"/>
      <c r="AS9" s="27"/>
      <c r="AT9" s="27"/>
      <c r="AU9" s="27"/>
      <c r="AV9" s="27"/>
    </row>
    <row r="10" spans="1:48" s="41" customFormat="1" ht="54.75" customHeight="1" x14ac:dyDescent="0.25">
      <c r="A10" s="29">
        <v>2</v>
      </c>
      <c r="B10" s="688"/>
      <c r="C10" s="688"/>
      <c r="D10" s="688"/>
      <c r="E10" s="688"/>
      <c r="F10" s="688"/>
      <c r="G10" s="688"/>
      <c r="H10" s="688"/>
      <c r="I10" s="30" t="s">
        <v>70</v>
      </c>
      <c r="J10" s="31" t="s">
        <v>71</v>
      </c>
      <c r="K10" s="32" t="s">
        <v>72</v>
      </c>
      <c r="L10" s="33" t="s">
        <v>73</v>
      </c>
      <c r="M10" s="695"/>
      <c r="N10" s="34" t="s">
        <v>74</v>
      </c>
      <c r="O10" s="34" t="s">
        <v>75</v>
      </c>
      <c r="P10" s="34" t="s">
        <v>76</v>
      </c>
      <c r="Q10" s="35" t="s">
        <v>77</v>
      </c>
      <c r="R10" s="36" t="s">
        <v>78</v>
      </c>
      <c r="S10" s="37">
        <f>+T10</f>
        <v>100000000</v>
      </c>
      <c r="T10" s="14">
        <f t="shared" si="2"/>
        <v>100000000</v>
      </c>
      <c r="U10" s="31" t="s">
        <v>73</v>
      </c>
      <c r="V10" s="20"/>
      <c r="W10" s="20"/>
      <c r="X10" s="21">
        <v>100000000</v>
      </c>
      <c r="Y10" s="25"/>
      <c r="Z10" s="25"/>
      <c r="AA10" s="38"/>
      <c r="AB10" s="38"/>
      <c r="AC10" s="38"/>
      <c r="AD10" s="38"/>
      <c r="AE10" s="25"/>
      <c r="AF10" s="25"/>
      <c r="AG10" s="25"/>
      <c r="AH10" s="25"/>
      <c r="AI10" s="39">
        <f t="shared" si="1"/>
        <v>100000000</v>
      </c>
      <c r="AJ10" s="25" t="s">
        <v>65</v>
      </c>
      <c r="AK10" s="25" t="s">
        <v>79</v>
      </c>
      <c r="AL10" s="40" t="s">
        <v>80</v>
      </c>
      <c r="AM10" s="2"/>
      <c r="AN10" s="2"/>
      <c r="AO10" s="2"/>
      <c r="AP10" s="2"/>
      <c r="AQ10" s="2"/>
      <c r="AR10" s="2"/>
      <c r="AS10" s="2"/>
      <c r="AT10" s="2"/>
      <c r="AU10" s="2"/>
      <c r="AV10" s="2"/>
    </row>
    <row r="11" spans="1:48" s="41" customFormat="1" ht="46.5" customHeight="1" x14ac:dyDescent="0.25">
      <c r="A11" s="29">
        <v>3</v>
      </c>
      <c r="B11" s="688"/>
      <c r="C11" s="688"/>
      <c r="D11" s="688"/>
      <c r="E11" s="688"/>
      <c r="F11" s="688"/>
      <c r="G11" s="688"/>
      <c r="H11" s="688"/>
      <c r="I11" s="30" t="s">
        <v>81</v>
      </c>
      <c r="J11" s="31" t="s">
        <v>82</v>
      </c>
      <c r="K11" s="32" t="s">
        <v>83</v>
      </c>
      <c r="L11" s="33" t="s">
        <v>84</v>
      </c>
      <c r="M11" s="695"/>
      <c r="N11" s="34" t="s">
        <v>85</v>
      </c>
      <c r="O11" s="34" t="s">
        <v>86</v>
      </c>
      <c r="P11" s="34" t="s">
        <v>87</v>
      </c>
      <c r="Q11" s="34" t="s">
        <v>88</v>
      </c>
      <c r="R11" s="36" t="s">
        <v>89</v>
      </c>
      <c r="S11" s="37">
        <f>+T11</f>
        <v>15000000</v>
      </c>
      <c r="T11" s="14">
        <f t="shared" si="2"/>
        <v>15000000</v>
      </c>
      <c r="U11" s="31" t="s">
        <v>90</v>
      </c>
      <c r="V11" s="20"/>
      <c r="W11" s="20"/>
      <c r="X11" s="21">
        <v>15000000</v>
      </c>
      <c r="Y11" s="25"/>
      <c r="Z11" s="25"/>
      <c r="AA11" s="38"/>
      <c r="AB11" s="38"/>
      <c r="AC11" s="38"/>
      <c r="AD11" s="38"/>
      <c r="AE11" s="25"/>
      <c r="AF11" s="25"/>
      <c r="AG11" s="25"/>
      <c r="AH11" s="25"/>
      <c r="AI11" s="39">
        <f t="shared" si="1"/>
        <v>15000000</v>
      </c>
      <c r="AJ11" s="25" t="s">
        <v>65</v>
      </c>
      <c r="AK11" s="25" t="s">
        <v>79</v>
      </c>
      <c r="AL11" s="40" t="s">
        <v>80</v>
      </c>
      <c r="AM11" s="2"/>
      <c r="AN11" s="2"/>
      <c r="AO11" s="2"/>
      <c r="AP11" s="2"/>
      <c r="AQ11" s="2"/>
      <c r="AR11" s="2"/>
      <c r="AS11" s="2"/>
      <c r="AT11" s="2"/>
      <c r="AU11" s="2"/>
      <c r="AV11" s="2"/>
    </row>
    <row r="12" spans="1:48" s="41" customFormat="1" ht="35.25" customHeight="1" x14ac:dyDescent="0.25">
      <c r="A12" s="29">
        <v>4</v>
      </c>
      <c r="B12" s="688"/>
      <c r="C12" s="688"/>
      <c r="D12" s="688"/>
      <c r="E12" s="688"/>
      <c r="F12" s="688"/>
      <c r="G12" s="688"/>
      <c r="H12" s="688"/>
      <c r="I12" s="30" t="s">
        <v>91</v>
      </c>
      <c r="J12" s="31" t="s">
        <v>92</v>
      </c>
      <c r="K12" s="32" t="s">
        <v>93</v>
      </c>
      <c r="L12" s="33" t="s">
        <v>94</v>
      </c>
      <c r="M12" s="695"/>
      <c r="N12" s="34" t="s">
        <v>95</v>
      </c>
      <c r="O12" s="34" t="s">
        <v>96</v>
      </c>
      <c r="P12" s="34" t="s">
        <v>97</v>
      </c>
      <c r="Q12" s="35" t="s">
        <v>98</v>
      </c>
      <c r="R12" s="36" t="s">
        <v>96</v>
      </c>
      <c r="S12" s="37">
        <f>+T12</f>
        <v>196784536</v>
      </c>
      <c r="T12" s="14">
        <f t="shared" si="2"/>
        <v>196784536</v>
      </c>
      <c r="U12" s="31" t="s">
        <v>99</v>
      </c>
      <c r="V12" s="20"/>
      <c r="W12" s="20"/>
      <c r="X12" s="21">
        <f>+'[1]FUENTES PARA INVERSION'!$B$17</f>
        <v>196784536</v>
      </c>
      <c r="Y12" s="25"/>
      <c r="Z12" s="25"/>
      <c r="AA12" s="38"/>
      <c r="AB12" s="38"/>
      <c r="AC12" s="38"/>
      <c r="AD12" s="38"/>
      <c r="AE12" s="25"/>
      <c r="AF12" s="25"/>
      <c r="AG12" s="25"/>
      <c r="AH12" s="25"/>
      <c r="AI12" s="39">
        <f t="shared" si="1"/>
        <v>196784536</v>
      </c>
      <c r="AJ12" s="25" t="s">
        <v>65</v>
      </c>
      <c r="AK12" s="25" t="s">
        <v>79</v>
      </c>
      <c r="AL12" s="40" t="s">
        <v>80</v>
      </c>
      <c r="AM12" s="2"/>
      <c r="AN12" s="2"/>
      <c r="AO12" s="2"/>
      <c r="AP12" s="2"/>
      <c r="AQ12" s="2"/>
      <c r="AR12" s="2"/>
      <c r="AS12" s="2"/>
      <c r="AT12" s="2"/>
      <c r="AU12" s="2"/>
      <c r="AV12" s="2"/>
    </row>
    <row r="13" spans="1:48" s="41" customFormat="1" ht="56.25" customHeight="1" x14ac:dyDescent="0.25">
      <c r="A13" s="29">
        <v>5</v>
      </c>
      <c r="B13" s="688"/>
      <c r="C13" s="688"/>
      <c r="D13" s="688"/>
      <c r="E13" s="688"/>
      <c r="F13" s="688"/>
      <c r="G13" s="688"/>
      <c r="H13" s="688"/>
      <c r="I13" s="30" t="s">
        <v>100</v>
      </c>
      <c r="J13" s="42" t="s">
        <v>101</v>
      </c>
      <c r="K13" s="32" t="s">
        <v>102</v>
      </c>
      <c r="L13" s="33" t="s">
        <v>103</v>
      </c>
      <c r="M13" s="695"/>
      <c r="N13" s="34" t="s">
        <v>104</v>
      </c>
      <c r="O13" s="34" t="s">
        <v>105</v>
      </c>
      <c r="P13" s="34" t="s">
        <v>106</v>
      </c>
      <c r="Q13" s="43" t="s">
        <v>107</v>
      </c>
      <c r="R13" s="43" t="s">
        <v>108</v>
      </c>
      <c r="S13" s="44">
        <f>+T13</f>
        <v>179167095</v>
      </c>
      <c r="T13" s="14">
        <f t="shared" si="2"/>
        <v>179167095</v>
      </c>
      <c r="U13" s="31" t="s">
        <v>109</v>
      </c>
      <c r="V13" s="20"/>
      <c r="W13" s="20"/>
      <c r="X13" s="21">
        <f>+'[1]FUENTES PARA INVERSION'!$B$25</f>
        <v>179167095</v>
      </c>
      <c r="Y13" s="25"/>
      <c r="Z13" s="25"/>
      <c r="AA13" s="38"/>
      <c r="AB13" s="38"/>
      <c r="AC13" s="38"/>
      <c r="AD13" s="38"/>
      <c r="AE13" s="25"/>
      <c r="AF13" s="25"/>
      <c r="AG13" s="25"/>
      <c r="AH13" s="25"/>
      <c r="AI13" s="39">
        <f t="shared" si="1"/>
        <v>179167095</v>
      </c>
      <c r="AJ13" s="25" t="s">
        <v>65</v>
      </c>
      <c r="AK13" s="25" t="s">
        <v>79</v>
      </c>
      <c r="AL13" s="40" t="s">
        <v>80</v>
      </c>
      <c r="AM13" s="2"/>
      <c r="AN13" s="2"/>
      <c r="AO13" s="2"/>
      <c r="AP13" s="2"/>
      <c r="AQ13" s="2"/>
      <c r="AR13" s="2"/>
      <c r="AS13" s="2"/>
      <c r="AT13" s="2"/>
      <c r="AU13" s="2"/>
      <c r="AV13" s="2"/>
    </row>
    <row r="14" spans="1:48" s="41" customFormat="1" ht="21" customHeight="1" x14ac:dyDescent="0.25">
      <c r="A14" s="684">
        <v>6</v>
      </c>
      <c r="B14" s="688"/>
      <c r="C14" s="688"/>
      <c r="D14" s="688"/>
      <c r="E14" s="688"/>
      <c r="F14" s="688"/>
      <c r="G14" s="688"/>
      <c r="H14" s="688"/>
      <c r="I14" s="685" t="s">
        <v>110</v>
      </c>
      <c r="J14" s="686" t="s">
        <v>111</v>
      </c>
      <c r="K14" s="687" t="s">
        <v>112</v>
      </c>
      <c r="L14" s="688" t="s">
        <v>84</v>
      </c>
      <c r="M14" s="695"/>
      <c r="N14" s="681" t="s">
        <v>113</v>
      </c>
      <c r="O14" s="681" t="s">
        <v>114</v>
      </c>
      <c r="P14" s="681" t="s">
        <v>115</v>
      </c>
      <c r="Q14" s="681" t="s">
        <v>116</v>
      </c>
      <c r="R14" s="681" t="s">
        <v>117</v>
      </c>
      <c r="S14" s="682">
        <f>+T14+T15</f>
        <v>30000000</v>
      </c>
      <c r="T14" s="14">
        <f t="shared" si="2"/>
        <v>15000000</v>
      </c>
      <c r="U14" s="31" t="s">
        <v>118</v>
      </c>
      <c r="V14" s="20"/>
      <c r="W14" s="20"/>
      <c r="X14" s="21">
        <v>15000000</v>
      </c>
      <c r="Y14" s="25"/>
      <c r="Z14" s="25"/>
      <c r="AA14" s="38"/>
      <c r="AB14" s="38"/>
      <c r="AC14" s="38"/>
      <c r="AD14" s="38"/>
      <c r="AE14" s="25"/>
      <c r="AF14" s="25"/>
      <c r="AG14" s="25"/>
      <c r="AH14" s="25"/>
      <c r="AI14" s="39">
        <f t="shared" si="1"/>
        <v>15000000</v>
      </c>
      <c r="AJ14" s="25" t="s">
        <v>65</v>
      </c>
      <c r="AK14" s="25" t="s">
        <v>79</v>
      </c>
      <c r="AL14" s="40" t="s">
        <v>80</v>
      </c>
      <c r="AM14" s="2"/>
      <c r="AN14" s="2"/>
      <c r="AO14" s="2"/>
      <c r="AP14" s="2"/>
      <c r="AQ14" s="2"/>
      <c r="AR14" s="2"/>
      <c r="AS14" s="2"/>
      <c r="AT14" s="2"/>
      <c r="AU14" s="2"/>
      <c r="AV14" s="2"/>
    </row>
    <row r="15" spans="1:48" s="41" customFormat="1" ht="36" customHeight="1" x14ac:dyDescent="0.25">
      <c r="A15" s="684"/>
      <c r="B15" s="688"/>
      <c r="C15" s="688"/>
      <c r="D15" s="688"/>
      <c r="E15" s="688"/>
      <c r="F15" s="688"/>
      <c r="G15" s="688"/>
      <c r="H15" s="688"/>
      <c r="I15" s="685"/>
      <c r="J15" s="686"/>
      <c r="K15" s="687"/>
      <c r="L15" s="688"/>
      <c r="M15" s="696"/>
      <c r="N15" s="681"/>
      <c r="O15" s="681"/>
      <c r="P15" s="681"/>
      <c r="Q15" s="681"/>
      <c r="R15" s="681"/>
      <c r="S15" s="682"/>
      <c r="T15" s="14">
        <f t="shared" si="2"/>
        <v>15000000</v>
      </c>
      <c r="U15" s="31" t="s">
        <v>119</v>
      </c>
      <c r="V15" s="20"/>
      <c r="W15" s="20"/>
      <c r="X15" s="21">
        <v>15000000</v>
      </c>
      <c r="Y15" s="25"/>
      <c r="Z15" s="25"/>
      <c r="AA15" s="38"/>
      <c r="AB15" s="38"/>
      <c r="AC15" s="38"/>
      <c r="AD15" s="38"/>
      <c r="AE15" s="25"/>
      <c r="AF15" s="25"/>
      <c r="AG15" s="25"/>
      <c r="AH15" s="25"/>
      <c r="AI15" s="39">
        <f t="shared" si="1"/>
        <v>15000000</v>
      </c>
      <c r="AJ15" s="25" t="s">
        <v>65</v>
      </c>
      <c r="AK15" s="25" t="s">
        <v>79</v>
      </c>
      <c r="AL15" s="40" t="s">
        <v>80</v>
      </c>
      <c r="AM15" s="2"/>
      <c r="AN15" s="2"/>
      <c r="AO15" s="2"/>
      <c r="AP15" s="2"/>
      <c r="AQ15" s="2"/>
      <c r="AR15" s="2"/>
      <c r="AS15" s="2"/>
      <c r="AT15" s="2"/>
      <c r="AU15" s="2"/>
      <c r="AV15" s="2"/>
    </row>
    <row r="16" spans="1:48" s="41" customFormat="1" ht="36" customHeight="1" x14ac:dyDescent="0.25">
      <c r="A16" s="683" t="s">
        <v>120</v>
      </c>
      <c r="B16" s="683"/>
      <c r="C16" s="683"/>
      <c r="D16" s="683"/>
      <c r="E16" s="683"/>
      <c r="F16" s="683"/>
      <c r="G16" s="683"/>
      <c r="H16" s="683"/>
      <c r="I16" s="683"/>
      <c r="J16" s="683"/>
      <c r="K16" s="683"/>
      <c r="L16" s="683"/>
      <c r="M16" s="683"/>
      <c r="N16" s="683"/>
      <c r="O16" s="683"/>
      <c r="P16" s="45"/>
      <c r="Q16" s="45"/>
      <c r="R16" s="45"/>
      <c r="S16" s="46">
        <f>SUM(S17:S52)</f>
        <v>7071172365</v>
      </c>
      <c r="T16" s="46">
        <f>SUM(T17:T52)</f>
        <v>7071172365</v>
      </c>
      <c r="U16" s="46"/>
      <c r="V16" s="46">
        <f t="shared" ref="V16:AI16" si="3">SUM(V17:V52)</f>
        <v>0</v>
      </c>
      <c r="W16" s="46">
        <f t="shared" si="3"/>
        <v>0</v>
      </c>
      <c r="X16" s="46">
        <f t="shared" si="3"/>
        <v>0</v>
      </c>
      <c r="Y16" s="46">
        <f t="shared" si="3"/>
        <v>3529761930</v>
      </c>
      <c r="Z16" s="46">
        <f t="shared" si="3"/>
        <v>0</v>
      </c>
      <c r="AA16" s="46">
        <f t="shared" si="3"/>
        <v>0</v>
      </c>
      <c r="AB16" s="46">
        <f t="shared" si="3"/>
        <v>0</v>
      </c>
      <c r="AC16" s="46">
        <f t="shared" si="3"/>
        <v>0</v>
      </c>
      <c r="AD16" s="46">
        <f t="shared" si="3"/>
        <v>0</v>
      </c>
      <c r="AE16" s="46">
        <f t="shared" si="3"/>
        <v>0</v>
      </c>
      <c r="AF16" s="46">
        <f t="shared" si="3"/>
        <v>0</v>
      </c>
      <c r="AG16" s="46">
        <f t="shared" si="3"/>
        <v>0</v>
      </c>
      <c r="AH16" s="46">
        <f t="shared" si="3"/>
        <v>3541410435</v>
      </c>
      <c r="AI16" s="46">
        <f t="shared" si="3"/>
        <v>7071172365</v>
      </c>
      <c r="AJ16" s="47"/>
      <c r="AK16" s="47"/>
      <c r="AL16" s="47"/>
      <c r="AM16" s="2"/>
      <c r="AN16" s="2"/>
      <c r="AO16" s="2"/>
      <c r="AP16" s="2"/>
      <c r="AQ16" s="2"/>
      <c r="AR16" s="2"/>
      <c r="AS16" s="2"/>
      <c r="AT16" s="2"/>
      <c r="AU16" s="2"/>
      <c r="AV16" s="2"/>
    </row>
    <row r="17" spans="1:48" s="63" customFormat="1" ht="33.75" x14ac:dyDescent="0.25">
      <c r="A17" s="48">
        <v>7</v>
      </c>
      <c r="B17" s="677" t="s">
        <v>47</v>
      </c>
      <c r="C17" s="677" t="s">
        <v>121</v>
      </c>
      <c r="D17" s="677" t="s">
        <v>49</v>
      </c>
      <c r="E17" s="677" t="s">
        <v>122</v>
      </c>
      <c r="F17" s="679" t="s">
        <v>37</v>
      </c>
      <c r="G17" s="679" t="s">
        <v>123</v>
      </c>
      <c r="H17" s="677" t="s">
        <v>124</v>
      </c>
      <c r="I17" s="49" t="s">
        <v>125</v>
      </c>
      <c r="J17" s="50" t="s">
        <v>126</v>
      </c>
      <c r="K17" s="51" t="s">
        <v>127</v>
      </c>
      <c r="L17" s="49" t="s">
        <v>128</v>
      </c>
      <c r="M17" s="678" t="s">
        <v>129</v>
      </c>
      <c r="N17" s="52" t="s">
        <v>130</v>
      </c>
      <c r="O17" s="52" t="s">
        <v>131</v>
      </c>
      <c r="P17" s="52" t="s">
        <v>132</v>
      </c>
      <c r="Q17" s="53" t="s">
        <v>133</v>
      </c>
      <c r="R17" s="53" t="s">
        <v>131</v>
      </c>
      <c r="S17" s="54">
        <f>T17</f>
        <v>5836677179</v>
      </c>
      <c r="T17" s="54">
        <f>SUM(V17:AH17)</f>
        <v>5836677179</v>
      </c>
      <c r="U17" s="45" t="s">
        <v>134</v>
      </c>
      <c r="V17" s="55"/>
      <c r="W17" s="55"/>
      <c r="X17" s="56"/>
      <c r="Y17" s="57">
        <f>+'[1]FUENTES PARA INVERSION'!$B$19</f>
        <v>2295266744</v>
      </c>
      <c r="Z17" s="58"/>
      <c r="AA17" s="59"/>
      <c r="AB17" s="59"/>
      <c r="AC17" s="59"/>
      <c r="AD17" s="59"/>
      <c r="AE17" s="58"/>
      <c r="AF17" s="58"/>
      <c r="AG17" s="58"/>
      <c r="AH17" s="60">
        <f>+'[1]FUENTES PARA INVERSION'!$B$21+'[1]FUENTES PARA INVERSION'!$B$22+'[1]FUENTES PARA INVERSION'!$B$23</f>
        <v>3541410435</v>
      </c>
      <c r="AI17" s="61">
        <f>SUM(V17:AH17)</f>
        <v>5836677179</v>
      </c>
      <c r="AJ17" s="62" t="s">
        <v>65</v>
      </c>
      <c r="AK17" s="62" t="s">
        <v>135</v>
      </c>
      <c r="AL17" s="62" t="s">
        <v>80</v>
      </c>
      <c r="AM17" s="2"/>
      <c r="AN17" s="2"/>
      <c r="AO17" s="2"/>
      <c r="AP17" s="2"/>
      <c r="AQ17" s="2"/>
      <c r="AR17" s="2"/>
      <c r="AS17" s="2"/>
      <c r="AT17" s="2"/>
      <c r="AU17" s="2"/>
      <c r="AV17" s="2"/>
    </row>
    <row r="18" spans="1:48" s="63" customFormat="1" ht="21" customHeight="1" x14ac:dyDescent="0.25">
      <c r="A18" s="679">
        <v>8</v>
      </c>
      <c r="B18" s="677"/>
      <c r="C18" s="677"/>
      <c r="D18" s="677"/>
      <c r="E18" s="677"/>
      <c r="F18" s="679"/>
      <c r="G18" s="679"/>
      <c r="H18" s="677"/>
      <c r="I18" s="677" t="s">
        <v>136</v>
      </c>
      <c r="J18" s="678" t="s">
        <v>137</v>
      </c>
      <c r="K18" s="680" t="s">
        <v>138</v>
      </c>
      <c r="L18" s="678" t="s">
        <v>137</v>
      </c>
      <c r="M18" s="678"/>
      <c r="N18" s="671" t="s">
        <v>139</v>
      </c>
      <c r="O18" s="671" t="s">
        <v>140</v>
      </c>
      <c r="P18" s="671" t="s">
        <v>141</v>
      </c>
      <c r="Q18" s="671" t="s">
        <v>142</v>
      </c>
      <c r="R18" s="676" t="s">
        <v>143</v>
      </c>
      <c r="S18" s="673">
        <f>T18+T19</f>
        <v>30000000</v>
      </c>
      <c r="T18" s="54">
        <f>+Y18</f>
        <v>15000000</v>
      </c>
      <c r="U18" s="45" t="s">
        <v>144</v>
      </c>
      <c r="V18" s="55"/>
      <c r="W18" s="55"/>
      <c r="X18" s="56"/>
      <c r="Y18" s="64">
        <v>15000000</v>
      </c>
      <c r="Z18" s="58"/>
      <c r="AA18" s="59"/>
      <c r="AB18" s="59"/>
      <c r="AC18" s="59"/>
      <c r="AD18" s="59"/>
      <c r="AE18" s="58"/>
      <c r="AF18" s="58"/>
      <c r="AG18" s="58"/>
      <c r="AH18" s="58"/>
      <c r="AI18" s="61">
        <f t="shared" ref="AI18:AI52" si="4">SUM(V18:AH18)</f>
        <v>15000000</v>
      </c>
      <c r="AJ18" s="62" t="s">
        <v>65</v>
      </c>
      <c r="AK18" s="62" t="s">
        <v>135</v>
      </c>
      <c r="AL18" s="62" t="s">
        <v>80</v>
      </c>
      <c r="AM18" s="2"/>
      <c r="AN18" s="2"/>
      <c r="AO18" s="2"/>
      <c r="AP18" s="2"/>
      <c r="AQ18" s="2"/>
      <c r="AR18" s="2"/>
      <c r="AS18" s="2"/>
      <c r="AT18" s="2"/>
      <c r="AU18" s="2"/>
      <c r="AV18" s="2"/>
    </row>
    <row r="19" spans="1:48" s="63" customFormat="1" ht="46.5" customHeight="1" x14ac:dyDescent="0.25">
      <c r="A19" s="679"/>
      <c r="B19" s="677"/>
      <c r="C19" s="677"/>
      <c r="D19" s="677"/>
      <c r="E19" s="677"/>
      <c r="F19" s="679"/>
      <c r="G19" s="679"/>
      <c r="H19" s="677"/>
      <c r="I19" s="677"/>
      <c r="J19" s="678"/>
      <c r="K19" s="680"/>
      <c r="L19" s="678"/>
      <c r="M19" s="678"/>
      <c r="N19" s="671"/>
      <c r="O19" s="671"/>
      <c r="P19" s="671"/>
      <c r="Q19" s="671"/>
      <c r="R19" s="676"/>
      <c r="S19" s="673"/>
      <c r="T19" s="54">
        <f t="shared" ref="T19:T52" si="5">+Y19</f>
        <v>15000000</v>
      </c>
      <c r="U19" s="45" t="s">
        <v>145</v>
      </c>
      <c r="V19" s="55"/>
      <c r="W19" s="55"/>
      <c r="X19" s="56"/>
      <c r="Y19" s="64">
        <v>15000000</v>
      </c>
      <c r="Z19" s="58"/>
      <c r="AA19" s="59"/>
      <c r="AB19" s="59"/>
      <c r="AC19" s="59"/>
      <c r="AD19" s="59"/>
      <c r="AE19" s="58"/>
      <c r="AF19" s="58"/>
      <c r="AG19" s="58"/>
      <c r="AH19" s="58"/>
      <c r="AI19" s="61">
        <f t="shared" si="4"/>
        <v>15000000</v>
      </c>
      <c r="AJ19" s="62" t="s">
        <v>65</v>
      </c>
      <c r="AK19" s="62" t="s">
        <v>135</v>
      </c>
      <c r="AL19" s="62" t="s">
        <v>80</v>
      </c>
      <c r="AM19" s="2"/>
      <c r="AN19" s="2"/>
      <c r="AO19" s="2"/>
      <c r="AP19" s="2"/>
      <c r="AQ19" s="2"/>
      <c r="AR19" s="2"/>
      <c r="AS19" s="2"/>
      <c r="AT19" s="2"/>
      <c r="AU19" s="2"/>
      <c r="AV19" s="2"/>
    </row>
    <row r="20" spans="1:48" s="63" customFormat="1" ht="33.75" customHeight="1" x14ac:dyDescent="0.25">
      <c r="A20" s="679"/>
      <c r="B20" s="677"/>
      <c r="C20" s="677"/>
      <c r="D20" s="677"/>
      <c r="E20" s="677"/>
      <c r="F20" s="679"/>
      <c r="G20" s="679"/>
      <c r="H20" s="677"/>
      <c r="I20" s="677"/>
      <c r="J20" s="678"/>
      <c r="K20" s="680"/>
      <c r="L20" s="678"/>
      <c r="M20" s="678"/>
      <c r="N20" s="671" t="s">
        <v>146</v>
      </c>
      <c r="O20" s="671" t="s">
        <v>147</v>
      </c>
      <c r="P20" s="671" t="s">
        <v>141</v>
      </c>
      <c r="Q20" s="672" t="s">
        <v>148</v>
      </c>
      <c r="R20" s="676" t="s">
        <v>149</v>
      </c>
      <c r="S20" s="673">
        <f>+T20+T21+T22</f>
        <v>92000000</v>
      </c>
      <c r="T20" s="54">
        <f t="shared" si="5"/>
        <v>52000000</v>
      </c>
      <c r="U20" s="45" t="s">
        <v>150</v>
      </c>
      <c r="V20" s="55"/>
      <c r="W20" s="55"/>
      <c r="X20" s="56"/>
      <c r="Y20" s="64">
        <v>52000000</v>
      </c>
      <c r="Z20" s="58"/>
      <c r="AA20" s="59"/>
      <c r="AB20" s="59"/>
      <c r="AC20" s="59"/>
      <c r="AD20" s="59"/>
      <c r="AE20" s="58"/>
      <c r="AF20" s="58"/>
      <c r="AG20" s="58"/>
      <c r="AH20" s="58"/>
      <c r="AI20" s="61">
        <f t="shared" si="4"/>
        <v>52000000</v>
      </c>
      <c r="AJ20" s="62" t="s">
        <v>65</v>
      </c>
      <c r="AK20" s="62" t="s">
        <v>135</v>
      </c>
      <c r="AL20" s="62" t="s">
        <v>80</v>
      </c>
      <c r="AM20" s="2"/>
      <c r="AN20" s="2"/>
      <c r="AO20" s="2"/>
      <c r="AP20" s="2"/>
      <c r="AQ20" s="2"/>
      <c r="AR20" s="2"/>
      <c r="AS20" s="2"/>
      <c r="AT20" s="2"/>
      <c r="AU20" s="2"/>
      <c r="AV20" s="2"/>
    </row>
    <row r="21" spans="1:48" s="63" customFormat="1" ht="34.5" customHeight="1" x14ac:dyDescent="0.25">
      <c r="A21" s="679"/>
      <c r="B21" s="677"/>
      <c r="C21" s="677"/>
      <c r="D21" s="677"/>
      <c r="E21" s="677"/>
      <c r="F21" s="679"/>
      <c r="G21" s="679"/>
      <c r="H21" s="677"/>
      <c r="I21" s="677"/>
      <c r="J21" s="678"/>
      <c r="K21" s="680"/>
      <c r="L21" s="678"/>
      <c r="M21" s="678"/>
      <c r="N21" s="671"/>
      <c r="O21" s="671"/>
      <c r="P21" s="671"/>
      <c r="Q21" s="672"/>
      <c r="R21" s="676"/>
      <c r="S21" s="673"/>
      <c r="T21" s="54">
        <f t="shared" si="5"/>
        <v>20000000</v>
      </c>
      <c r="U21" s="45" t="s">
        <v>151</v>
      </c>
      <c r="V21" s="55"/>
      <c r="W21" s="55"/>
      <c r="X21" s="56"/>
      <c r="Y21" s="64">
        <v>20000000</v>
      </c>
      <c r="Z21" s="58"/>
      <c r="AA21" s="59"/>
      <c r="AB21" s="59"/>
      <c r="AC21" s="59"/>
      <c r="AD21" s="59"/>
      <c r="AE21" s="58"/>
      <c r="AF21" s="58"/>
      <c r="AG21" s="58"/>
      <c r="AH21" s="58"/>
      <c r="AI21" s="61">
        <f t="shared" si="4"/>
        <v>20000000</v>
      </c>
      <c r="AJ21" s="62" t="s">
        <v>65</v>
      </c>
      <c r="AK21" s="62" t="s">
        <v>135</v>
      </c>
      <c r="AL21" s="62" t="s">
        <v>80</v>
      </c>
      <c r="AM21" s="2"/>
      <c r="AN21" s="2"/>
      <c r="AO21" s="2"/>
      <c r="AP21" s="2"/>
      <c r="AQ21" s="2"/>
      <c r="AR21" s="2"/>
      <c r="AS21" s="2"/>
      <c r="AT21" s="2"/>
      <c r="AU21" s="2"/>
      <c r="AV21" s="2"/>
    </row>
    <row r="22" spans="1:48" s="63" customFormat="1" ht="25.5" x14ac:dyDescent="0.25">
      <c r="A22" s="679"/>
      <c r="B22" s="677"/>
      <c r="C22" s="677"/>
      <c r="D22" s="677"/>
      <c r="E22" s="677"/>
      <c r="F22" s="679"/>
      <c r="G22" s="679"/>
      <c r="H22" s="677"/>
      <c r="I22" s="677"/>
      <c r="J22" s="678"/>
      <c r="K22" s="680"/>
      <c r="L22" s="678"/>
      <c r="M22" s="678"/>
      <c r="N22" s="671"/>
      <c r="O22" s="671"/>
      <c r="P22" s="671"/>
      <c r="Q22" s="672"/>
      <c r="R22" s="65" t="s">
        <v>152</v>
      </c>
      <c r="S22" s="673"/>
      <c r="T22" s="54">
        <f t="shared" si="5"/>
        <v>20000000</v>
      </c>
      <c r="U22" s="45" t="s">
        <v>153</v>
      </c>
      <c r="V22" s="55"/>
      <c r="W22" s="55"/>
      <c r="X22" s="56"/>
      <c r="Y22" s="64">
        <v>20000000</v>
      </c>
      <c r="Z22" s="58"/>
      <c r="AA22" s="59"/>
      <c r="AB22" s="59"/>
      <c r="AC22" s="59"/>
      <c r="AD22" s="59"/>
      <c r="AE22" s="58"/>
      <c r="AF22" s="58"/>
      <c r="AG22" s="58"/>
      <c r="AH22" s="58"/>
      <c r="AI22" s="61">
        <f t="shared" si="4"/>
        <v>20000000</v>
      </c>
      <c r="AJ22" s="62" t="s">
        <v>65</v>
      </c>
      <c r="AK22" s="62" t="s">
        <v>135</v>
      </c>
      <c r="AL22" s="62" t="s">
        <v>80</v>
      </c>
      <c r="AM22" s="2"/>
      <c r="AN22" s="2"/>
      <c r="AO22" s="2"/>
      <c r="AP22" s="2"/>
      <c r="AQ22" s="2"/>
      <c r="AR22" s="2"/>
      <c r="AS22" s="2"/>
      <c r="AT22" s="2"/>
      <c r="AU22" s="2"/>
      <c r="AV22" s="2"/>
    </row>
    <row r="23" spans="1:48" s="63" customFormat="1" ht="22.5" customHeight="1" x14ac:dyDescent="0.25">
      <c r="A23" s="679"/>
      <c r="B23" s="677"/>
      <c r="C23" s="677"/>
      <c r="D23" s="677"/>
      <c r="E23" s="677"/>
      <c r="F23" s="679"/>
      <c r="G23" s="679"/>
      <c r="H23" s="677"/>
      <c r="I23" s="677"/>
      <c r="J23" s="678"/>
      <c r="K23" s="680"/>
      <c r="L23" s="678"/>
      <c r="M23" s="678"/>
      <c r="N23" s="671" t="s">
        <v>154</v>
      </c>
      <c r="O23" s="671" t="s">
        <v>155</v>
      </c>
      <c r="P23" s="671" t="s">
        <v>141</v>
      </c>
      <c r="Q23" s="672" t="s">
        <v>156</v>
      </c>
      <c r="R23" s="676" t="s">
        <v>157</v>
      </c>
      <c r="S23" s="673">
        <f>+T23+T24+T25</f>
        <v>160000000</v>
      </c>
      <c r="T23" s="54">
        <f t="shared" si="5"/>
        <v>40000000</v>
      </c>
      <c r="U23" s="45" t="s">
        <v>158</v>
      </c>
      <c r="V23" s="55"/>
      <c r="W23" s="55"/>
      <c r="X23" s="56"/>
      <c r="Y23" s="64">
        <v>40000000</v>
      </c>
      <c r="Z23" s="58"/>
      <c r="AA23" s="59"/>
      <c r="AB23" s="66" t="s">
        <v>159</v>
      </c>
      <c r="AC23" s="59"/>
      <c r="AD23" s="59"/>
      <c r="AE23" s="58"/>
      <c r="AF23" s="58"/>
      <c r="AG23" s="58"/>
      <c r="AH23" s="58"/>
      <c r="AI23" s="61">
        <f t="shared" si="4"/>
        <v>40000000</v>
      </c>
      <c r="AJ23" s="62" t="s">
        <v>65</v>
      </c>
      <c r="AK23" s="62" t="s">
        <v>135</v>
      </c>
      <c r="AL23" s="62" t="s">
        <v>80</v>
      </c>
      <c r="AM23" s="2"/>
      <c r="AN23" s="2"/>
      <c r="AO23" s="2"/>
      <c r="AP23" s="2"/>
      <c r="AQ23" s="2"/>
      <c r="AR23" s="2"/>
      <c r="AS23" s="2"/>
      <c r="AT23" s="2"/>
      <c r="AU23" s="2"/>
      <c r="AV23" s="2"/>
    </row>
    <row r="24" spans="1:48" s="63" customFormat="1" ht="59.25" customHeight="1" x14ac:dyDescent="0.25">
      <c r="A24" s="679"/>
      <c r="B24" s="677"/>
      <c r="C24" s="677"/>
      <c r="D24" s="677"/>
      <c r="E24" s="677"/>
      <c r="F24" s="679"/>
      <c r="G24" s="679"/>
      <c r="H24" s="677"/>
      <c r="I24" s="677"/>
      <c r="J24" s="678"/>
      <c r="K24" s="680"/>
      <c r="L24" s="678"/>
      <c r="M24" s="678"/>
      <c r="N24" s="671"/>
      <c r="O24" s="671"/>
      <c r="P24" s="671"/>
      <c r="Q24" s="672"/>
      <c r="R24" s="676"/>
      <c r="S24" s="673"/>
      <c r="T24" s="54">
        <f t="shared" si="5"/>
        <v>30000000</v>
      </c>
      <c r="U24" s="45" t="s">
        <v>160</v>
      </c>
      <c r="V24" s="55"/>
      <c r="W24" s="55"/>
      <c r="X24" s="56"/>
      <c r="Y24" s="64">
        <v>30000000</v>
      </c>
      <c r="Z24" s="58"/>
      <c r="AA24" s="59"/>
      <c r="AB24" s="59"/>
      <c r="AC24" s="59"/>
      <c r="AD24" s="59"/>
      <c r="AE24" s="58"/>
      <c r="AF24" s="58"/>
      <c r="AG24" s="58"/>
      <c r="AH24" s="58"/>
      <c r="AI24" s="61">
        <f t="shared" si="4"/>
        <v>30000000</v>
      </c>
      <c r="AJ24" s="62" t="s">
        <v>65</v>
      </c>
      <c r="AK24" s="62" t="s">
        <v>135</v>
      </c>
      <c r="AL24" s="62" t="s">
        <v>80</v>
      </c>
      <c r="AM24" s="2"/>
      <c r="AN24" s="2"/>
      <c r="AO24" s="2"/>
      <c r="AP24" s="2"/>
      <c r="AQ24" s="2"/>
      <c r="AR24" s="2"/>
      <c r="AS24" s="2"/>
      <c r="AT24" s="2"/>
      <c r="AU24" s="2"/>
      <c r="AV24" s="2"/>
    </row>
    <row r="25" spans="1:48" s="63" customFormat="1" ht="70.5" customHeight="1" x14ac:dyDescent="0.25">
      <c r="A25" s="679"/>
      <c r="B25" s="677"/>
      <c r="C25" s="677"/>
      <c r="D25" s="677"/>
      <c r="E25" s="677"/>
      <c r="F25" s="679"/>
      <c r="G25" s="679"/>
      <c r="H25" s="677"/>
      <c r="I25" s="677"/>
      <c r="J25" s="678"/>
      <c r="K25" s="680"/>
      <c r="L25" s="678"/>
      <c r="M25" s="678"/>
      <c r="N25" s="671"/>
      <c r="O25" s="671"/>
      <c r="P25" s="671"/>
      <c r="Q25" s="672"/>
      <c r="R25" s="676"/>
      <c r="S25" s="673"/>
      <c r="T25" s="54">
        <f t="shared" si="5"/>
        <v>90000000</v>
      </c>
      <c r="U25" s="45" t="s">
        <v>161</v>
      </c>
      <c r="V25" s="55"/>
      <c r="W25" s="55"/>
      <c r="X25" s="56"/>
      <c r="Y25" s="64">
        <v>90000000</v>
      </c>
      <c r="Z25" s="58"/>
      <c r="AA25" s="59"/>
      <c r="AB25" s="59"/>
      <c r="AC25" s="59"/>
      <c r="AD25" s="59"/>
      <c r="AE25" s="58"/>
      <c r="AF25" s="58"/>
      <c r="AG25" s="58"/>
      <c r="AH25" s="58"/>
      <c r="AI25" s="61">
        <f t="shared" si="4"/>
        <v>90000000</v>
      </c>
      <c r="AJ25" s="62" t="s">
        <v>65</v>
      </c>
      <c r="AK25" s="62" t="s">
        <v>135</v>
      </c>
      <c r="AL25" s="62" t="s">
        <v>80</v>
      </c>
      <c r="AM25" s="2"/>
      <c r="AN25" s="2"/>
      <c r="AO25" s="2"/>
      <c r="AP25" s="2"/>
      <c r="AQ25" s="2"/>
      <c r="AR25" s="2"/>
      <c r="AS25" s="2"/>
      <c r="AT25" s="2"/>
      <c r="AU25" s="2"/>
      <c r="AV25" s="2"/>
    </row>
    <row r="26" spans="1:48" s="63" customFormat="1" ht="50.25" customHeight="1" x14ac:dyDescent="0.25">
      <c r="A26" s="679"/>
      <c r="B26" s="677"/>
      <c r="C26" s="677"/>
      <c r="D26" s="677"/>
      <c r="E26" s="677"/>
      <c r="F26" s="679"/>
      <c r="G26" s="679"/>
      <c r="H26" s="677"/>
      <c r="I26" s="677"/>
      <c r="J26" s="678"/>
      <c r="K26" s="680"/>
      <c r="L26" s="678"/>
      <c r="M26" s="678"/>
      <c r="N26" s="671" t="s">
        <v>162</v>
      </c>
      <c r="O26" s="671" t="s">
        <v>163</v>
      </c>
      <c r="P26" s="671" t="s">
        <v>141</v>
      </c>
      <c r="Q26" s="672" t="s">
        <v>164</v>
      </c>
      <c r="R26" s="671" t="s">
        <v>165</v>
      </c>
      <c r="S26" s="673">
        <f>+T26+T27+T28</f>
        <v>180000000</v>
      </c>
      <c r="T26" s="54">
        <f t="shared" si="5"/>
        <v>80000000</v>
      </c>
      <c r="U26" s="45" t="s">
        <v>166</v>
      </c>
      <c r="V26" s="55"/>
      <c r="W26" s="55"/>
      <c r="X26" s="56"/>
      <c r="Y26" s="64">
        <v>80000000</v>
      </c>
      <c r="Z26" s="58"/>
      <c r="AA26" s="59"/>
      <c r="AB26" s="59"/>
      <c r="AC26" s="59"/>
      <c r="AD26" s="59"/>
      <c r="AE26" s="58"/>
      <c r="AF26" s="58"/>
      <c r="AG26" s="58"/>
      <c r="AH26" s="58"/>
      <c r="AI26" s="61">
        <f t="shared" si="4"/>
        <v>80000000</v>
      </c>
      <c r="AJ26" s="62" t="s">
        <v>65</v>
      </c>
      <c r="AK26" s="62" t="s">
        <v>135</v>
      </c>
      <c r="AL26" s="62" t="s">
        <v>80</v>
      </c>
      <c r="AM26" s="2"/>
      <c r="AN26" s="2"/>
      <c r="AO26" s="2"/>
      <c r="AP26" s="2"/>
      <c r="AQ26" s="2"/>
      <c r="AR26" s="2"/>
      <c r="AS26" s="2"/>
      <c r="AT26" s="2"/>
      <c r="AU26" s="2"/>
      <c r="AV26" s="2"/>
    </row>
    <row r="27" spans="1:48" s="63" customFormat="1" ht="46.5" customHeight="1" x14ac:dyDescent="0.25">
      <c r="A27" s="679"/>
      <c r="B27" s="677"/>
      <c r="C27" s="677"/>
      <c r="D27" s="677"/>
      <c r="E27" s="677"/>
      <c r="F27" s="679"/>
      <c r="G27" s="679"/>
      <c r="H27" s="677"/>
      <c r="I27" s="677"/>
      <c r="J27" s="678"/>
      <c r="K27" s="680"/>
      <c r="L27" s="678"/>
      <c r="M27" s="678"/>
      <c r="N27" s="671"/>
      <c r="O27" s="671"/>
      <c r="P27" s="671"/>
      <c r="Q27" s="672"/>
      <c r="R27" s="671"/>
      <c r="S27" s="673"/>
      <c r="T27" s="54">
        <f t="shared" si="5"/>
        <v>50000000</v>
      </c>
      <c r="U27" s="45" t="s">
        <v>167</v>
      </c>
      <c r="V27" s="55"/>
      <c r="W27" s="55"/>
      <c r="X27" s="56"/>
      <c r="Y27" s="64">
        <v>50000000</v>
      </c>
      <c r="Z27" s="58"/>
      <c r="AA27" s="59"/>
      <c r="AB27" s="59"/>
      <c r="AC27" s="59"/>
      <c r="AD27" s="59"/>
      <c r="AE27" s="58"/>
      <c r="AF27" s="58"/>
      <c r="AG27" s="58"/>
      <c r="AH27" s="58"/>
      <c r="AI27" s="61">
        <f t="shared" si="4"/>
        <v>50000000</v>
      </c>
      <c r="AJ27" s="62" t="s">
        <v>65</v>
      </c>
      <c r="AK27" s="62" t="s">
        <v>135</v>
      </c>
      <c r="AL27" s="62" t="s">
        <v>80</v>
      </c>
      <c r="AM27" s="2"/>
      <c r="AN27" s="2"/>
      <c r="AO27" s="2"/>
      <c r="AP27" s="2"/>
      <c r="AQ27" s="2"/>
      <c r="AR27" s="2"/>
      <c r="AS27" s="2"/>
      <c r="AT27" s="2"/>
      <c r="AU27" s="2"/>
      <c r="AV27" s="2"/>
    </row>
    <row r="28" spans="1:48" s="63" customFormat="1" ht="51.75" customHeight="1" x14ac:dyDescent="0.25">
      <c r="A28" s="679"/>
      <c r="B28" s="677"/>
      <c r="C28" s="677"/>
      <c r="D28" s="677"/>
      <c r="E28" s="677"/>
      <c r="F28" s="679"/>
      <c r="G28" s="679"/>
      <c r="H28" s="677"/>
      <c r="I28" s="677"/>
      <c r="J28" s="678"/>
      <c r="K28" s="680"/>
      <c r="L28" s="678"/>
      <c r="M28" s="678"/>
      <c r="N28" s="671"/>
      <c r="O28" s="671"/>
      <c r="P28" s="671"/>
      <c r="Q28" s="672"/>
      <c r="R28" s="671"/>
      <c r="S28" s="673"/>
      <c r="T28" s="54">
        <f t="shared" si="5"/>
        <v>50000000</v>
      </c>
      <c r="U28" s="45" t="s">
        <v>168</v>
      </c>
      <c r="V28" s="55"/>
      <c r="W28" s="55"/>
      <c r="X28" s="56"/>
      <c r="Y28" s="64">
        <v>50000000</v>
      </c>
      <c r="Z28" s="58"/>
      <c r="AA28" s="59"/>
      <c r="AB28" s="59"/>
      <c r="AC28" s="59"/>
      <c r="AD28" s="59"/>
      <c r="AE28" s="58"/>
      <c r="AF28" s="58"/>
      <c r="AG28" s="58"/>
      <c r="AH28" s="58"/>
      <c r="AI28" s="61">
        <f t="shared" si="4"/>
        <v>50000000</v>
      </c>
      <c r="AJ28" s="62" t="s">
        <v>65</v>
      </c>
      <c r="AK28" s="62" t="s">
        <v>135</v>
      </c>
      <c r="AL28" s="62" t="s">
        <v>80</v>
      </c>
      <c r="AM28" s="2"/>
      <c r="AN28" s="2"/>
      <c r="AO28" s="2"/>
      <c r="AP28" s="2"/>
      <c r="AQ28" s="2"/>
      <c r="AR28" s="2"/>
      <c r="AS28" s="2"/>
      <c r="AT28" s="2"/>
      <c r="AU28" s="2"/>
      <c r="AV28" s="2"/>
    </row>
    <row r="29" spans="1:48" s="63" customFormat="1" ht="40.5" customHeight="1" x14ac:dyDescent="0.25">
      <c r="A29" s="679"/>
      <c r="B29" s="677"/>
      <c r="C29" s="677"/>
      <c r="D29" s="677"/>
      <c r="E29" s="677"/>
      <c r="F29" s="679"/>
      <c r="G29" s="679"/>
      <c r="H29" s="677"/>
      <c r="I29" s="677"/>
      <c r="J29" s="678"/>
      <c r="K29" s="680"/>
      <c r="L29" s="678"/>
      <c r="M29" s="678"/>
      <c r="N29" s="671" t="s">
        <v>169</v>
      </c>
      <c r="O29" s="671" t="s">
        <v>170</v>
      </c>
      <c r="P29" s="671" t="s">
        <v>141</v>
      </c>
      <c r="Q29" s="672" t="s">
        <v>171</v>
      </c>
      <c r="R29" s="671" t="s">
        <v>172</v>
      </c>
      <c r="S29" s="675">
        <f>+T29+T30+T31</f>
        <v>98000000</v>
      </c>
      <c r="T29" s="54">
        <f t="shared" si="5"/>
        <v>38000000</v>
      </c>
      <c r="U29" s="45" t="s">
        <v>173</v>
      </c>
      <c r="V29" s="55"/>
      <c r="W29" s="55"/>
      <c r="X29" s="56"/>
      <c r="Y29" s="67">
        <v>38000000</v>
      </c>
      <c r="Z29" s="58"/>
      <c r="AA29" s="59"/>
      <c r="AB29" s="59"/>
      <c r="AC29" s="59"/>
      <c r="AD29" s="59"/>
      <c r="AE29" s="58"/>
      <c r="AF29" s="58"/>
      <c r="AG29" s="58"/>
      <c r="AH29" s="58"/>
      <c r="AI29" s="61">
        <f t="shared" si="4"/>
        <v>38000000</v>
      </c>
      <c r="AJ29" s="62" t="s">
        <v>65</v>
      </c>
      <c r="AK29" s="62" t="s">
        <v>135</v>
      </c>
      <c r="AL29" s="62" t="s">
        <v>80</v>
      </c>
      <c r="AM29" s="2"/>
      <c r="AN29" s="2"/>
      <c r="AO29" s="2"/>
      <c r="AP29" s="2"/>
      <c r="AQ29" s="2"/>
      <c r="AR29" s="2"/>
      <c r="AS29" s="2"/>
      <c r="AT29" s="2"/>
      <c r="AU29" s="2"/>
      <c r="AV29" s="2"/>
    </row>
    <row r="30" spans="1:48" s="63" customFormat="1" ht="36" customHeight="1" x14ac:dyDescent="0.25">
      <c r="A30" s="679"/>
      <c r="B30" s="677"/>
      <c r="C30" s="677"/>
      <c r="D30" s="677"/>
      <c r="E30" s="677"/>
      <c r="F30" s="679"/>
      <c r="G30" s="679"/>
      <c r="H30" s="677"/>
      <c r="I30" s="677"/>
      <c r="J30" s="678"/>
      <c r="K30" s="680"/>
      <c r="L30" s="678"/>
      <c r="M30" s="678"/>
      <c r="N30" s="671"/>
      <c r="O30" s="671"/>
      <c r="P30" s="671"/>
      <c r="Q30" s="672"/>
      <c r="R30" s="671"/>
      <c r="S30" s="675"/>
      <c r="T30" s="54">
        <f t="shared" si="5"/>
        <v>30000000</v>
      </c>
      <c r="U30" s="45" t="s">
        <v>174</v>
      </c>
      <c r="V30" s="55"/>
      <c r="W30" s="55"/>
      <c r="X30" s="56"/>
      <c r="Y30" s="67">
        <v>30000000</v>
      </c>
      <c r="Z30" s="58"/>
      <c r="AA30" s="59"/>
      <c r="AB30" s="59"/>
      <c r="AC30" s="59"/>
      <c r="AD30" s="59"/>
      <c r="AE30" s="58"/>
      <c r="AF30" s="58"/>
      <c r="AG30" s="58"/>
      <c r="AH30" s="58"/>
      <c r="AI30" s="61">
        <f t="shared" si="4"/>
        <v>30000000</v>
      </c>
      <c r="AJ30" s="62" t="s">
        <v>65</v>
      </c>
      <c r="AK30" s="62" t="s">
        <v>135</v>
      </c>
      <c r="AL30" s="62" t="s">
        <v>80</v>
      </c>
      <c r="AM30" s="2"/>
      <c r="AN30" s="2"/>
      <c r="AO30" s="2"/>
      <c r="AP30" s="2"/>
      <c r="AQ30" s="2"/>
      <c r="AR30" s="2"/>
      <c r="AS30" s="2"/>
      <c r="AT30" s="2"/>
      <c r="AU30" s="2"/>
      <c r="AV30" s="2"/>
    </row>
    <row r="31" spans="1:48" s="63" customFormat="1" ht="48" customHeight="1" x14ac:dyDescent="0.25">
      <c r="A31" s="679"/>
      <c r="B31" s="677"/>
      <c r="C31" s="677"/>
      <c r="D31" s="677"/>
      <c r="E31" s="677"/>
      <c r="F31" s="679"/>
      <c r="G31" s="679"/>
      <c r="H31" s="677"/>
      <c r="I31" s="677"/>
      <c r="J31" s="678"/>
      <c r="K31" s="680"/>
      <c r="L31" s="678"/>
      <c r="M31" s="678"/>
      <c r="N31" s="671"/>
      <c r="O31" s="671"/>
      <c r="P31" s="671"/>
      <c r="Q31" s="672"/>
      <c r="R31" s="671"/>
      <c r="S31" s="675"/>
      <c r="T31" s="54">
        <f t="shared" si="5"/>
        <v>30000000</v>
      </c>
      <c r="U31" s="45" t="s">
        <v>175</v>
      </c>
      <c r="V31" s="55"/>
      <c r="W31" s="55"/>
      <c r="X31" s="56"/>
      <c r="Y31" s="67">
        <v>30000000</v>
      </c>
      <c r="Z31" s="58"/>
      <c r="AA31" s="59"/>
      <c r="AB31" s="59"/>
      <c r="AC31" s="59"/>
      <c r="AD31" s="59"/>
      <c r="AE31" s="58"/>
      <c r="AF31" s="58"/>
      <c r="AG31" s="58"/>
      <c r="AH31" s="58"/>
      <c r="AI31" s="61">
        <f t="shared" si="4"/>
        <v>30000000</v>
      </c>
      <c r="AJ31" s="62" t="s">
        <v>65</v>
      </c>
      <c r="AK31" s="62" t="s">
        <v>135</v>
      </c>
      <c r="AL31" s="62" t="s">
        <v>80</v>
      </c>
      <c r="AM31" s="2"/>
      <c r="AN31" s="2"/>
      <c r="AO31" s="2"/>
      <c r="AP31" s="2"/>
      <c r="AQ31" s="2"/>
      <c r="AR31" s="2"/>
      <c r="AS31" s="2"/>
      <c r="AT31" s="2"/>
      <c r="AU31" s="2"/>
      <c r="AV31" s="2"/>
    </row>
    <row r="32" spans="1:48" s="63" customFormat="1" ht="32.25" customHeight="1" x14ac:dyDescent="0.25">
      <c r="A32" s="679"/>
      <c r="B32" s="677"/>
      <c r="C32" s="677"/>
      <c r="D32" s="677"/>
      <c r="E32" s="677"/>
      <c r="F32" s="679"/>
      <c r="G32" s="679"/>
      <c r="H32" s="677"/>
      <c r="I32" s="677"/>
      <c r="J32" s="678"/>
      <c r="K32" s="680"/>
      <c r="L32" s="678"/>
      <c r="M32" s="678"/>
      <c r="N32" s="671" t="s">
        <v>176</v>
      </c>
      <c r="O32" s="671" t="s">
        <v>177</v>
      </c>
      <c r="P32" s="671" t="s">
        <v>141</v>
      </c>
      <c r="Q32" s="672" t="s">
        <v>171</v>
      </c>
      <c r="R32" s="671" t="s">
        <v>178</v>
      </c>
      <c r="S32" s="674">
        <f>+T32+T33+T34+T35</f>
        <v>90000000</v>
      </c>
      <c r="T32" s="54">
        <f t="shared" si="5"/>
        <v>15000000</v>
      </c>
      <c r="U32" s="45" t="s">
        <v>179</v>
      </c>
      <c r="V32" s="55"/>
      <c r="W32" s="55"/>
      <c r="X32" s="56"/>
      <c r="Y32" s="67">
        <v>15000000</v>
      </c>
      <c r="Z32" s="58"/>
      <c r="AA32" s="59"/>
      <c r="AB32" s="59"/>
      <c r="AC32" s="59"/>
      <c r="AD32" s="59"/>
      <c r="AE32" s="58"/>
      <c r="AF32" s="58"/>
      <c r="AG32" s="58"/>
      <c r="AH32" s="58"/>
      <c r="AI32" s="61">
        <f t="shared" si="4"/>
        <v>15000000</v>
      </c>
      <c r="AJ32" s="62" t="s">
        <v>65</v>
      </c>
      <c r="AK32" s="62" t="s">
        <v>135</v>
      </c>
      <c r="AL32" s="62" t="s">
        <v>80</v>
      </c>
      <c r="AM32" s="2"/>
      <c r="AN32" s="2"/>
      <c r="AO32" s="2"/>
      <c r="AP32" s="2"/>
      <c r="AQ32" s="2"/>
      <c r="AR32" s="2"/>
      <c r="AS32" s="2"/>
      <c r="AT32" s="2"/>
      <c r="AU32" s="2"/>
      <c r="AV32" s="2"/>
    </row>
    <row r="33" spans="1:48" s="63" customFormat="1" ht="49.5" customHeight="1" x14ac:dyDescent="0.25">
      <c r="A33" s="679"/>
      <c r="B33" s="677"/>
      <c r="C33" s="677"/>
      <c r="D33" s="677"/>
      <c r="E33" s="677"/>
      <c r="F33" s="679"/>
      <c r="G33" s="679"/>
      <c r="H33" s="677"/>
      <c r="I33" s="677"/>
      <c r="J33" s="678"/>
      <c r="K33" s="680"/>
      <c r="L33" s="678"/>
      <c r="M33" s="678"/>
      <c r="N33" s="671"/>
      <c r="O33" s="671"/>
      <c r="P33" s="671"/>
      <c r="Q33" s="672"/>
      <c r="R33" s="671"/>
      <c r="S33" s="674"/>
      <c r="T33" s="54">
        <f t="shared" si="5"/>
        <v>30000000</v>
      </c>
      <c r="U33" s="45" t="s">
        <v>180</v>
      </c>
      <c r="V33" s="55"/>
      <c r="W33" s="55"/>
      <c r="X33" s="56"/>
      <c r="Y33" s="67">
        <v>30000000</v>
      </c>
      <c r="Z33" s="58"/>
      <c r="AA33" s="59"/>
      <c r="AB33" s="59"/>
      <c r="AC33" s="59"/>
      <c r="AD33" s="59"/>
      <c r="AE33" s="58"/>
      <c r="AF33" s="58"/>
      <c r="AG33" s="58"/>
      <c r="AH33" s="58"/>
      <c r="AI33" s="61">
        <f t="shared" si="4"/>
        <v>30000000</v>
      </c>
      <c r="AJ33" s="62" t="s">
        <v>65</v>
      </c>
      <c r="AK33" s="62" t="s">
        <v>135</v>
      </c>
      <c r="AL33" s="62" t="s">
        <v>80</v>
      </c>
      <c r="AM33" s="2"/>
      <c r="AN33" s="2"/>
      <c r="AO33" s="2"/>
      <c r="AP33" s="2"/>
      <c r="AQ33" s="2"/>
      <c r="AR33" s="2"/>
      <c r="AS33" s="2"/>
      <c r="AT33" s="2"/>
      <c r="AU33" s="2"/>
      <c r="AV33" s="2"/>
    </row>
    <row r="34" spans="1:48" s="63" customFormat="1" ht="69" customHeight="1" x14ac:dyDescent="0.25">
      <c r="A34" s="679"/>
      <c r="B34" s="677"/>
      <c r="C34" s="677"/>
      <c r="D34" s="677"/>
      <c r="E34" s="677"/>
      <c r="F34" s="679"/>
      <c r="G34" s="679"/>
      <c r="H34" s="677"/>
      <c r="I34" s="677"/>
      <c r="J34" s="678"/>
      <c r="K34" s="680"/>
      <c r="L34" s="678"/>
      <c r="M34" s="678"/>
      <c r="N34" s="671"/>
      <c r="O34" s="671"/>
      <c r="P34" s="671"/>
      <c r="Q34" s="672"/>
      <c r="R34" s="671"/>
      <c r="S34" s="674"/>
      <c r="T34" s="54">
        <f t="shared" si="5"/>
        <v>15000000</v>
      </c>
      <c r="U34" s="45" t="s">
        <v>181</v>
      </c>
      <c r="V34" s="55"/>
      <c r="W34" s="55"/>
      <c r="X34" s="56"/>
      <c r="Y34" s="67">
        <v>15000000</v>
      </c>
      <c r="Z34" s="58"/>
      <c r="AA34" s="59"/>
      <c r="AB34" s="59"/>
      <c r="AC34" s="59"/>
      <c r="AD34" s="59"/>
      <c r="AE34" s="58"/>
      <c r="AF34" s="58"/>
      <c r="AG34" s="58"/>
      <c r="AH34" s="58"/>
      <c r="AI34" s="61">
        <f t="shared" si="4"/>
        <v>15000000</v>
      </c>
      <c r="AJ34" s="62" t="s">
        <v>65</v>
      </c>
      <c r="AK34" s="62" t="s">
        <v>135</v>
      </c>
      <c r="AL34" s="62" t="s">
        <v>80</v>
      </c>
      <c r="AM34" s="2"/>
      <c r="AN34" s="2"/>
      <c r="AO34" s="2"/>
      <c r="AP34" s="2"/>
      <c r="AQ34" s="2"/>
      <c r="AR34" s="2"/>
      <c r="AS34" s="2"/>
      <c r="AT34" s="2"/>
      <c r="AU34" s="2"/>
      <c r="AV34" s="2"/>
    </row>
    <row r="35" spans="1:48" s="63" customFormat="1" ht="39" customHeight="1" x14ac:dyDescent="0.25">
      <c r="A35" s="679"/>
      <c r="B35" s="677"/>
      <c r="C35" s="677"/>
      <c r="D35" s="677"/>
      <c r="E35" s="677"/>
      <c r="F35" s="679"/>
      <c r="G35" s="679"/>
      <c r="H35" s="677"/>
      <c r="I35" s="677"/>
      <c r="J35" s="678"/>
      <c r="K35" s="680"/>
      <c r="L35" s="678"/>
      <c r="M35" s="678"/>
      <c r="N35" s="671"/>
      <c r="O35" s="671"/>
      <c r="P35" s="671"/>
      <c r="Q35" s="672"/>
      <c r="R35" s="671"/>
      <c r="S35" s="674"/>
      <c r="T35" s="54">
        <f t="shared" si="5"/>
        <v>30000000</v>
      </c>
      <c r="U35" s="45" t="s">
        <v>182</v>
      </c>
      <c r="V35" s="55"/>
      <c r="W35" s="55"/>
      <c r="X35" s="56"/>
      <c r="Y35" s="64">
        <v>30000000</v>
      </c>
      <c r="Z35" s="58"/>
      <c r="AA35" s="59"/>
      <c r="AB35" s="59"/>
      <c r="AC35" s="59"/>
      <c r="AD35" s="59"/>
      <c r="AE35" s="58"/>
      <c r="AF35" s="58"/>
      <c r="AG35" s="58"/>
      <c r="AH35" s="58"/>
      <c r="AI35" s="61">
        <f t="shared" si="4"/>
        <v>30000000</v>
      </c>
      <c r="AJ35" s="62" t="s">
        <v>65</v>
      </c>
      <c r="AK35" s="62" t="s">
        <v>135</v>
      </c>
      <c r="AL35" s="62" t="s">
        <v>80</v>
      </c>
      <c r="AM35" s="2"/>
      <c r="AN35" s="2"/>
      <c r="AO35" s="2"/>
      <c r="AP35" s="2"/>
      <c r="AQ35" s="2"/>
      <c r="AR35" s="2"/>
      <c r="AS35" s="2"/>
      <c r="AT35" s="2"/>
      <c r="AU35" s="2"/>
      <c r="AV35" s="2"/>
    </row>
    <row r="36" spans="1:48" s="63" customFormat="1" ht="46.5" customHeight="1" x14ac:dyDescent="0.25">
      <c r="A36" s="679"/>
      <c r="B36" s="677"/>
      <c r="C36" s="677"/>
      <c r="D36" s="677"/>
      <c r="E36" s="677"/>
      <c r="F36" s="679"/>
      <c r="G36" s="679"/>
      <c r="H36" s="677"/>
      <c r="I36" s="677"/>
      <c r="J36" s="678"/>
      <c r="K36" s="680"/>
      <c r="L36" s="678"/>
      <c r="M36" s="678"/>
      <c r="N36" s="671" t="s">
        <v>183</v>
      </c>
      <c r="O36" s="671" t="s">
        <v>184</v>
      </c>
      <c r="P36" s="671" t="s">
        <v>141</v>
      </c>
      <c r="Q36" s="672" t="s">
        <v>171</v>
      </c>
      <c r="R36" s="671" t="s">
        <v>185</v>
      </c>
      <c r="S36" s="673">
        <f>+T36+T37+T38</f>
        <v>100000000</v>
      </c>
      <c r="T36" s="54">
        <f t="shared" si="5"/>
        <v>50000000</v>
      </c>
      <c r="U36" s="45" t="s">
        <v>186</v>
      </c>
      <c r="V36" s="55"/>
      <c r="W36" s="55"/>
      <c r="X36" s="56"/>
      <c r="Y36" s="64">
        <v>50000000</v>
      </c>
      <c r="Z36" s="58"/>
      <c r="AA36" s="59"/>
      <c r="AB36" s="59"/>
      <c r="AC36" s="59"/>
      <c r="AD36" s="59"/>
      <c r="AE36" s="58"/>
      <c r="AF36" s="58"/>
      <c r="AG36" s="58"/>
      <c r="AH36" s="58"/>
      <c r="AI36" s="61">
        <f t="shared" si="4"/>
        <v>50000000</v>
      </c>
      <c r="AJ36" s="62" t="s">
        <v>65</v>
      </c>
      <c r="AK36" s="62" t="s">
        <v>135</v>
      </c>
      <c r="AL36" s="62" t="s">
        <v>80</v>
      </c>
      <c r="AM36" s="2"/>
      <c r="AN36" s="2"/>
      <c r="AO36" s="2"/>
      <c r="AP36" s="2"/>
      <c r="AQ36" s="2"/>
      <c r="AR36" s="2"/>
      <c r="AS36" s="2"/>
      <c r="AT36" s="2"/>
      <c r="AU36" s="2"/>
      <c r="AV36" s="2"/>
    </row>
    <row r="37" spans="1:48" s="63" customFormat="1" ht="36" customHeight="1" x14ac:dyDescent="0.25">
      <c r="A37" s="679"/>
      <c r="B37" s="677"/>
      <c r="C37" s="677"/>
      <c r="D37" s="677"/>
      <c r="E37" s="677"/>
      <c r="F37" s="679"/>
      <c r="G37" s="679"/>
      <c r="H37" s="677"/>
      <c r="I37" s="677"/>
      <c r="J37" s="678"/>
      <c r="K37" s="680"/>
      <c r="L37" s="678"/>
      <c r="M37" s="678"/>
      <c r="N37" s="671"/>
      <c r="O37" s="671"/>
      <c r="P37" s="671"/>
      <c r="Q37" s="672"/>
      <c r="R37" s="671"/>
      <c r="S37" s="673"/>
      <c r="T37" s="54">
        <f t="shared" si="5"/>
        <v>30000000</v>
      </c>
      <c r="U37" s="45" t="s">
        <v>187</v>
      </c>
      <c r="V37" s="55"/>
      <c r="W37" s="55"/>
      <c r="X37" s="56"/>
      <c r="Y37" s="64">
        <v>30000000</v>
      </c>
      <c r="Z37" s="58"/>
      <c r="AA37" s="59"/>
      <c r="AB37" s="59"/>
      <c r="AC37" s="59"/>
      <c r="AD37" s="59"/>
      <c r="AE37" s="58"/>
      <c r="AF37" s="58"/>
      <c r="AG37" s="58"/>
      <c r="AH37" s="58"/>
      <c r="AI37" s="61">
        <f t="shared" si="4"/>
        <v>30000000</v>
      </c>
      <c r="AJ37" s="62" t="s">
        <v>65</v>
      </c>
      <c r="AK37" s="62" t="s">
        <v>135</v>
      </c>
      <c r="AL37" s="62" t="s">
        <v>80</v>
      </c>
      <c r="AM37" s="2"/>
      <c r="AN37" s="2"/>
      <c r="AO37" s="2"/>
      <c r="AP37" s="2"/>
      <c r="AQ37" s="2"/>
      <c r="AR37" s="2"/>
      <c r="AS37" s="2"/>
      <c r="AT37" s="2"/>
      <c r="AU37" s="2"/>
      <c r="AV37" s="2"/>
    </row>
    <row r="38" spans="1:48" s="63" customFormat="1" ht="22.5" x14ac:dyDescent="0.25">
      <c r="A38" s="679"/>
      <c r="B38" s="677"/>
      <c r="C38" s="677"/>
      <c r="D38" s="677"/>
      <c r="E38" s="677"/>
      <c r="F38" s="679"/>
      <c r="G38" s="679"/>
      <c r="H38" s="677"/>
      <c r="I38" s="677"/>
      <c r="J38" s="678"/>
      <c r="K38" s="680"/>
      <c r="L38" s="678"/>
      <c r="M38" s="678"/>
      <c r="N38" s="671"/>
      <c r="O38" s="671"/>
      <c r="P38" s="671"/>
      <c r="Q38" s="672"/>
      <c r="R38" s="671"/>
      <c r="S38" s="673"/>
      <c r="T38" s="54">
        <f t="shared" si="5"/>
        <v>20000000</v>
      </c>
      <c r="U38" s="45" t="s">
        <v>188</v>
      </c>
      <c r="V38" s="55"/>
      <c r="W38" s="55"/>
      <c r="X38" s="56"/>
      <c r="Y38" s="64">
        <v>20000000</v>
      </c>
      <c r="Z38" s="58"/>
      <c r="AA38" s="59"/>
      <c r="AB38" s="59"/>
      <c r="AC38" s="59"/>
      <c r="AD38" s="59"/>
      <c r="AE38" s="58"/>
      <c r="AF38" s="58"/>
      <c r="AG38" s="58"/>
      <c r="AH38" s="58"/>
      <c r="AI38" s="61">
        <f t="shared" si="4"/>
        <v>20000000</v>
      </c>
      <c r="AJ38" s="62" t="s">
        <v>65</v>
      </c>
      <c r="AK38" s="62" t="s">
        <v>135</v>
      </c>
      <c r="AL38" s="62" t="s">
        <v>80</v>
      </c>
      <c r="AM38" s="2"/>
      <c r="AN38" s="2"/>
      <c r="AO38" s="2"/>
      <c r="AP38" s="2"/>
      <c r="AQ38" s="2"/>
      <c r="AR38" s="2"/>
      <c r="AS38" s="2"/>
      <c r="AT38" s="2"/>
      <c r="AU38" s="2"/>
      <c r="AV38" s="2"/>
    </row>
    <row r="39" spans="1:48" s="63" customFormat="1" ht="11.25" x14ac:dyDescent="0.25">
      <c r="A39" s="679"/>
      <c r="B39" s="677"/>
      <c r="C39" s="677"/>
      <c r="D39" s="677"/>
      <c r="E39" s="677"/>
      <c r="F39" s="679"/>
      <c r="G39" s="679"/>
      <c r="H39" s="677"/>
      <c r="I39" s="677"/>
      <c r="J39" s="678"/>
      <c r="K39" s="680"/>
      <c r="L39" s="678"/>
      <c r="M39" s="678"/>
      <c r="N39" s="659" t="s">
        <v>189</v>
      </c>
      <c r="O39" s="662"/>
      <c r="P39" s="665" t="s">
        <v>141</v>
      </c>
      <c r="Q39" s="668" t="s">
        <v>171</v>
      </c>
      <c r="R39" s="665" t="s">
        <v>190</v>
      </c>
      <c r="S39" s="652">
        <f>+T39</f>
        <v>444495186</v>
      </c>
      <c r="T39" s="652">
        <f t="shared" si="5"/>
        <v>444495186</v>
      </c>
      <c r="U39" s="655" t="s">
        <v>191</v>
      </c>
      <c r="V39" s="55"/>
      <c r="W39" s="55"/>
      <c r="X39" s="56"/>
      <c r="Y39" s="68">
        <f>11648496+432846690</f>
        <v>444495186</v>
      </c>
      <c r="Z39" s="58"/>
      <c r="AA39" s="59"/>
      <c r="AB39" s="59"/>
      <c r="AC39" s="59"/>
      <c r="AD39" s="59"/>
      <c r="AE39" s="58"/>
      <c r="AF39" s="58"/>
      <c r="AG39" s="58"/>
      <c r="AH39" s="58"/>
      <c r="AI39" s="61">
        <f t="shared" si="4"/>
        <v>444495186</v>
      </c>
      <c r="AJ39" s="62" t="s">
        <v>65</v>
      </c>
      <c r="AK39" s="62" t="s">
        <v>135</v>
      </c>
      <c r="AL39" s="62" t="s">
        <v>80</v>
      </c>
      <c r="AM39" s="2"/>
      <c r="AN39" s="2"/>
      <c r="AO39" s="2"/>
      <c r="AP39" s="2"/>
      <c r="AQ39" s="2"/>
      <c r="AR39" s="2"/>
      <c r="AS39" s="2"/>
      <c r="AT39" s="2"/>
      <c r="AU39" s="2"/>
      <c r="AV39" s="2"/>
    </row>
    <row r="40" spans="1:48" s="63" customFormat="1" ht="11.25" x14ac:dyDescent="0.25">
      <c r="A40" s="679"/>
      <c r="B40" s="677"/>
      <c r="C40" s="677"/>
      <c r="D40" s="677"/>
      <c r="E40" s="677"/>
      <c r="F40" s="679"/>
      <c r="G40" s="679"/>
      <c r="H40" s="677"/>
      <c r="I40" s="677"/>
      <c r="J40" s="678"/>
      <c r="K40" s="680"/>
      <c r="L40" s="678"/>
      <c r="M40" s="678"/>
      <c r="N40" s="660"/>
      <c r="O40" s="663"/>
      <c r="P40" s="666"/>
      <c r="Q40" s="669"/>
      <c r="R40" s="666"/>
      <c r="S40" s="653"/>
      <c r="T40" s="653"/>
      <c r="U40" s="656"/>
      <c r="V40" s="55"/>
      <c r="W40" s="55"/>
      <c r="X40" s="56"/>
      <c r="Y40" s="68"/>
      <c r="Z40" s="58"/>
      <c r="AA40" s="59"/>
      <c r="AB40" s="59"/>
      <c r="AC40" s="59"/>
      <c r="AD40" s="59"/>
      <c r="AE40" s="58"/>
      <c r="AF40" s="58"/>
      <c r="AG40" s="58"/>
      <c r="AH40" s="58"/>
      <c r="AI40" s="61"/>
      <c r="AJ40" s="62"/>
      <c r="AK40" s="62"/>
      <c r="AL40" s="62"/>
      <c r="AM40" s="2"/>
      <c r="AN40" s="2"/>
      <c r="AO40" s="2"/>
      <c r="AP40" s="2"/>
      <c r="AQ40" s="2"/>
      <c r="AR40" s="2"/>
      <c r="AS40" s="2"/>
      <c r="AT40" s="2"/>
      <c r="AU40" s="2"/>
      <c r="AV40" s="2"/>
    </row>
    <row r="41" spans="1:48" s="63" customFormat="1" ht="78.75" customHeight="1" x14ac:dyDescent="0.25">
      <c r="A41" s="679"/>
      <c r="B41" s="677"/>
      <c r="C41" s="677"/>
      <c r="D41" s="677"/>
      <c r="E41" s="677"/>
      <c r="F41" s="679"/>
      <c r="G41" s="679"/>
      <c r="H41" s="677"/>
      <c r="I41" s="677"/>
      <c r="J41" s="678"/>
      <c r="K41" s="680"/>
      <c r="L41" s="678"/>
      <c r="M41" s="678"/>
      <c r="N41" s="660"/>
      <c r="O41" s="663"/>
      <c r="P41" s="666"/>
      <c r="Q41" s="669"/>
      <c r="R41" s="666"/>
      <c r="S41" s="653"/>
      <c r="T41" s="653"/>
      <c r="U41" s="656"/>
      <c r="V41" s="55"/>
      <c r="W41" s="55"/>
      <c r="X41" s="56"/>
      <c r="Y41" s="68"/>
      <c r="Z41" s="58"/>
      <c r="AA41" s="59"/>
      <c r="AB41" s="59"/>
      <c r="AC41" s="59"/>
      <c r="AD41" s="59"/>
      <c r="AE41" s="58"/>
      <c r="AF41" s="58"/>
      <c r="AG41" s="58"/>
      <c r="AH41" s="58"/>
      <c r="AI41" s="61"/>
      <c r="AJ41" s="62"/>
      <c r="AK41" s="62"/>
      <c r="AL41" s="62"/>
      <c r="AM41" s="2"/>
      <c r="AN41" s="2"/>
      <c r="AO41" s="2"/>
      <c r="AP41" s="2"/>
      <c r="AQ41" s="2"/>
      <c r="AR41" s="2"/>
      <c r="AS41" s="2"/>
      <c r="AT41" s="2"/>
      <c r="AU41" s="2"/>
      <c r="AV41" s="2"/>
    </row>
    <row r="42" spans="1:48" s="63" customFormat="1" ht="43.5" customHeight="1" x14ac:dyDescent="0.25">
      <c r="A42" s="679"/>
      <c r="B42" s="677"/>
      <c r="C42" s="677"/>
      <c r="D42" s="677"/>
      <c r="E42" s="677"/>
      <c r="F42" s="679"/>
      <c r="G42" s="679"/>
      <c r="H42" s="677"/>
      <c r="I42" s="677"/>
      <c r="J42" s="678"/>
      <c r="K42" s="680"/>
      <c r="L42" s="678"/>
      <c r="M42" s="678"/>
      <c r="N42" s="660"/>
      <c r="O42" s="663"/>
      <c r="P42" s="666"/>
      <c r="Q42" s="669"/>
      <c r="R42" s="666"/>
      <c r="S42" s="653"/>
      <c r="T42" s="653"/>
      <c r="U42" s="656"/>
      <c r="V42" s="55"/>
      <c r="W42" s="55"/>
      <c r="X42" s="56"/>
      <c r="Y42" s="68"/>
      <c r="Z42" s="58"/>
      <c r="AA42" s="59"/>
      <c r="AB42" s="59"/>
      <c r="AC42" s="59"/>
      <c r="AD42" s="59"/>
      <c r="AE42" s="58"/>
      <c r="AF42" s="58"/>
      <c r="AG42" s="58"/>
      <c r="AH42" s="58"/>
      <c r="AI42" s="61"/>
      <c r="AJ42" s="62"/>
      <c r="AK42" s="62"/>
      <c r="AL42" s="62"/>
      <c r="AM42" s="2"/>
      <c r="AN42" s="2"/>
      <c r="AO42" s="2"/>
      <c r="AP42" s="2"/>
      <c r="AQ42" s="2"/>
      <c r="AR42" s="2"/>
      <c r="AS42" s="2"/>
      <c r="AT42" s="2"/>
      <c r="AU42" s="2"/>
      <c r="AV42" s="2"/>
    </row>
    <row r="43" spans="1:48" s="63" customFormat="1" ht="43.5" customHeight="1" x14ac:dyDescent="0.25">
      <c r="A43" s="679"/>
      <c r="B43" s="677"/>
      <c r="C43" s="677"/>
      <c r="D43" s="677"/>
      <c r="E43" s="677"/>
      <c r="F43" s="679"/>
      <c r="G43" s="679"/>
      <c r="H43" s="677"/>
      <c r="I43" s="677"/>
      <c r="J43" s="678"/>
      <c r="K43" s="680"/>
      <c r="L43" s="678"/>
      <c r="M43" s="678"/>
      <c r="N43" s="660"/>
      <c r="O43" s="663"/>
      <c r="P43" s="666"/>
      <c r="Q43" s="669"/>
      <c r="R43" s="666"/>
      <c r="S43" s="653"/>
      <c r="T43" s="653"/>
      <c r="U43" s="656"/>
      <c r="V43" s="55"/>
      <c r="W43" s="55"/>
      <c r="X43" s="56"/>
      <c r="Y43" s="68"/>
      <c r="Z43" s="58"/>
      <c r="AA43" s="59"/>
      <c r="AB43" s="59"/>
      <c r="AC43" s="59"/>
      <c r="AD43" s="59"/>
      <c r="AE43" s="58"/>
      <c r="AF43" s="58"/>
      <c r="AG43" s="58"/>
      <c r="AH43" s="58"/>
      <c r="AI43" s="61"/>
      <c r="AJ43" s="62"/>
      <c r="AK43" s="62"/>
      <c r="AL43" s="62"/>
      <c r="AM43" s="2"/>
      <c r="AN43" s="2"/>
      <c r="AO43" s="2"/>
      <c r="AP43" s="2"/>
      <c r="AQ43" s="2"/>
      <c r="AR43" s="2"/>
      <c r="AS43" s="2"/>
      <c r="AT43" s="2"/>
      <c r="AU43" s="2"/>
      <c r="AV43" s="2"/>
    </row>
    <row r="44" spans="1:48" s="63" customFormat="1" ht="86.25" customHeight="1" x14ac:dyDescent="0.25">
      <c r="A44" s="679"/>
      <c r="B44" s="677"/>
      <c r="C44" s="677"/>
      <c r="D44" s="677"/>
      <c r="E44" s="677"/>
      <c r="F44" s="679"/>
      <c r="G44" s="679"/>
      <c r="H44" s="677"/>
      <c r="I44" s="677"/>
      <c r="J44" s="678"/>
      <c r="K44" s="680"/>
      <c r="L44" s="678"/>
      <c r="M44" s="678"/>
      <c r="N44" s="660"/>
      <c r="O44" s="663"/>
      <c r="P44" s="666"/>
      <c r="Q44" s="669"/>
      <c r="R44" s="666"/>
      <c r="S44" s="653"/>
      <c r="T44" s="653"/>
      <c r="U44" s="656"/>
      <c r="V44" s="55"/>
      <c r="W44" s="55"/>
      <c r="X44" s="56"/>
      <c r="Y44" s="68"/>
      <c r="Z44" s="58"/>
      <c r="AA44" s="59"/>
      <c r="AB44" s="59"/>
      <c r="AC44" s="59"/>
      <c r="AD44" s="59"/>
      <c r="AE44" s="58"/>
      <c r="AF44" s="58"/>
      <c r="AG44" s="58"/>
      <c r="AH44" s="58"/>
      <c r="AI44" s="61"/>
      <c r="AJ44" s="62"/>
      <c r="AK44" s="62"/>
      <c r="AL44" s="62"/>
      <c r="AM44" s="2"/>
      <c r="AN44" s="2"/>
      <c r="AO44" s="2"/>
      <c r="AP44" s="2"/>
      <c r="AQ44" s="2"/>
      <c r="AR44" s="2"/>
      <c r="AS44" s="2"/>
      <c r="AT44" s="2"/>
      <c r="AU44" s="2"/>
      <c r="AV44" s="2"/>
    </row>
    <row r="45" spans="1:48" s="63" customFormat="1" ht="11.25" x14ac:dyDescent="0.25">
      <c r="A45" s="679"/>
      <c r="B45" s="677"/>
      <c r="C45" s="677"/>
      <c r="D45" s="677"/>
      <c r="E45" s="677"/>
      <c r="F45" s="679"/>
      <c r="G45" s="679"/>
      <c r="H45" s="677"/>
      <c r="I45" s="677"/>
      <c r="J45" s="678"/>
      <c r="K45" s="680"/>
      <c r="L45" s="678"/>
      <c r="M45" s="678"/>
      <c r="N45" s="660"/>
      <c r="O45" s="663"/>
      <c r="P45" s="666"/>
      <c r="Q45" s="669"/>
      <c r="R45" s="666"/>
      <c r="S45" s="653"/>
      <c r="T45" s="653"/>
      <c r="U45" s="656"/>
      <c r="V45" s="55"/>
      <c r="W45" s="55"/>
      <c r="X45" s="56"/>
      <c r="Y45" s="68"/>
      <c r="Z45" s="58"/>
      <c r="AA45" s="59"/>
      <c r="AB45" s="59"/>
      <c r="AC45" s="59"/>
      <c r="AD45" s="59"/>
      <c r="AE45" s="58"/>
      <c r="AF45" s="58"/>
      <c r="AG45" s="58"/>
      <c r="AH45" s="58"/>
      <c r="AI45" s="61"/>
      <c r="AJ45" s="62"/>
      <c r="AK45" s="62"/>
      <c r="AL45" s="62"/>
      <c r="AM45" s="2"/>
      <c r="AN45" s="2"/>
      <c r="AO45" s="2"/>
      <c r="AP45" s="2"/>
      <c r="AQ45" s="2"/>
      <c r="AR45" s="2"/>
      <c r="AS45" s="2"/>
      <c r="AT45" s="2"/>
      <c r="AU45" s="2"/>
      <c r="AV45" s="2"/>
    </row>
    <row r="46" spans="1:48" s="63" customFormat="1" ht="11.25" x14ac:dyDescent="0.25">
      <c r="A46" s="679"/>
      <c r="B46" s="677"/>
      <c r="C46" s="677"/>
      <c r="D46" s="677"/>
      <c r="E46" s="677"/>
      <c r="F46" s="679"/>
      <c r="G46" s="679"/>
      <c r="H46" s="677"/>
      <c r="I46" s="677"/>
      <c r="J46" s="678"/>
      <c r="K46" s="680"/>
      <c r="L46" s="678"/>
      <c r="M46" s="678"/>
      <c r="N46" s="660"/>
      <c r="O46" s="663"/>
      <c r="P46" s="666"/>
      <c r="Q46" s="669"/>
      <c r="R46" s="666"/>
      <c r="S46" s="653"/>
      <c r="T46" s="653"/>
      <c r="U46" s="656"/>
      <c r="V46" s="55"/>
      <c r="W46" s="55"/>
      <c r="X46" s="56"/>
      <c r="Y46" s="68"/>
      <c r="Z46" s="58"/>
      <c r="AA46" s="59"/>
      <c r="AB46" s="59"/>
      <c r="AC46" s="59"/>
      <c r="AD46" s="59"/>
      <c r="AE46" s="58"/>
      <c r="AF46" s="58"/>
      <c r="AG46" s="58"/>
      <c r="AH46" s="58"/>
      <c r="AI46" s="61"/>
      <c r="AJ46" s="62"/>
      <c r="AK46" s="62"/>
      <c r="AL46" s="62"/>
      <c r="AM46" s="2"/>
      <c r="AN46" s="2"/>
      <c r="AO46" s="2"/>
      <c r="AP46" s="2"/>
      <c r="AQ46" s="2"/>
      <c r="AR46" s="2"/>
      <c r="AS46" s="2"/>
      <c r="AT46" s="2"/>
      <c r="AU46" s="2"/>
      <c r="AV46" s="2"/>
    </row>
    <row r="47" spans="1:48" s="63" customFormat="1" ht="70.5" customHeight="1" x14ac:dyDescent="0.25">
      <c r="A47" s="679"/>
      <c r="B47" s="677"/>
      <c r="C47" s="677"/>
      <c r="D47" s="677"/>
      <c r="E47" s="677"/>
      <c r="F47" s="679"/>
      <c r="G47" s="679"/>
      <c r="H47" s="677"/>
      <c r="I47" s="677"/>
      <c r="J47" s="678"/>
      <c r="K47" s="680"/>
      <c r="L47" s="678"/>
      <c r="M47" s="678"/>
      <c r="N47" s="660"/>
      <c r="O47" s="663"/>
      <c r="P47" s="666"/>
      <c r="Q47" s="669"/>
      <c r="R47" s="666"/>
      <c r="S47" s="653"/>
      <c r="T47" s="653"/>
      <c r="U47" s="656"/>
      <c r="V47" s="55"/>
      <c r="W47" s="55"/>
      <c r="X47" s="56"/>
      <c r="Y47" s="68"/>
      <c r="Z47" s="58"/>
      <c r="AA47" s="59"/>
      <c r="AB47" s="59"/>
      <c r="AC47" s="59"/>
      <c r="AD47" s="59"/>
      <c r="AE47" s="58"/>
      <c r="AF47" s="58"/>
      <c r="AG47" s="58"/>
      <c r="AH47" s="58"/>
      <c r="AI47" s="61"/>
      <c r="AJ47" s="62"/>
      <c r="AK47" s="62"/>
      <c r="AL47" s="62"/>
      <c r="AM47" s="2"/>
      <c r="AN47" s="2"/>
      <c r="AO47" s="2"/>
      <c r="AP47" s="2"/>
      <c r="AQ47" s="2"/>
      <c r="AR47" s="2"/>
      <c r="AS47" s="2"/>
      <c r="AT47" s="2"/>
      <c r="AU47" s="2"/>
      <c r="AV47" s="2"/>
    </row>
    <row r="48" spans="1:48" s="63" customFormat="1" ht="70.5" customHeight="1" x14ac:dyDescent="0.25">
      <c r="A48" s="679"/>
      <c r="B48" s="677"/>
      <c r="C48" s="677"/>
      <c r="D48" s="677"/>
      <c r="E48" s="677"/>
      <c r="F48" s="679"/>
      <c r="G48" s="679"/>
      <c r="H48" s="677"/>
      <c r="I48" s="677"/>
      <c r="J48" s="678"/>
      <c r="K48" s="680"/>
      <c r="L48" s="678"/>
      <c r="M48" s="678"/>
      <c r="N48" s="660"/>
      <c r="O48" s="663"/>
      <c r="P48" s="666"/>
      <c r="Q48" s="669"/>
      <c r="R48" s="666"/>
      <c r="S48" s="653"/>
      <c r="T48" s="653"/>
      <c r="U48" s="656"/>
      <c r="V48" s="55"/>
      <c r="W48" s="55"/>
      <c r="X48" s="56"/>
      <c r="Y48" s="68"/>
      <c r="Z48" s="58"/>
      <c r="AA48" s="59"/>
      <c r="AB48" s="59"/>
      <c r="AC48" s="59"/>
      <c r="AD48" s="59"/>
      <c r="AE48" s="58"/>
      <c r="AF48" s="58"/>
      <c r="AG48" s="58"/>
      <c r="AH48" s="58"/>
      <c r="AI48" s="61"/>
      <c r="AJ48" s="62"/>
      <c r="AK48" s="62"/>
      <c r="AL48" s="62"/>
      <c r="AM48" s="2"/>
      <c r="AN48" s="2"/>
      <c r="AO48" s="2"/>
      <c r="AP48" s="2"/>
      <c r="AQ48" s="2"/>
      <c r="AR48" s="2"/>
      <c r="AS48" s="2"/>
      <c r="AT48" s="2"/>
      <c r="AU48" s="2"/>
      <c r="AV48" s="2"/>
    </row>
    <row r="49" spans="1:48" s="63" customFormat="1" ht="70.5" customHeight="1" x14ac:dyDescent="0.25">
      <c r="A49" s="679"/>
      <c r="B49" s="677"/>
      <c r="C49" s="677"/>
      <c r="D49" s="677"/>
      <c r="E49" s="677"/>
      <c r="F49" s="679"/>
      <c r="G49" s="679"/>
      <c r="H49" s="677"/>
      <c r="I49" s="677"/>
      <c r="J49" s="678"/>
      <c r="K49" s="680"/>
      <c r="L49" s="678"/>
      <c r="M49" s="678"/>
      <c r="N49" s="660"/>
      <c r="O49" s="663"/>
      <c r="P49" s="666"/>
      <c r="Q49" s="669"/>
      <c r="R49" s="666"/>
      <c r="S49" s="653"/>
      <c r="T49" s="653"/>
      <c r="U49" s="656"/>
      <c r="V49" s="55"/>
      <c r="W49" s="55"/>
      <c r="X49" s="56"/>
      <c r="Y49" s="68"/>
      <c r="Z49" s="58"/>
      <c r="AA49" s="59"/>
      <c r="AB49" s="59"/>
      <c r="AC49" s="59"/>
      <c r="AD49" s="59"/>
      <c r="AE49" s="58"/>
      <c r="AF49" s="58"/>
      <c r="AG49" s="58"/>
      <c r="AH49" s="58"/>
      <c r="AI49" s="61"/>
      <c r="AJ49" s="62"/>
      <c r="AK49" s="62"/>
      <c r="AL49" s="62"/>
      <c r="AM49" s="2"/>
      <c r="AN49" s="2"/>
      <c r="AO49" s="2"/>
      <c r="AP49" s="2"/>
      <c r="AQ49" s="2"/>
      <c r="AR49" s="2"/>
      <c r="AS49" s="2"/>
      <c r="AT49" s="2"/>
      <c r="AU49" s="2"/>
      <c r="AV49" s="2"/>
    </row>
    <row r="50" spans="1:48" s="63" customFormat="1" ht="70.5" customHeight="1" x14ac:dyDescent="0.25">
      <c r="A50" s="679"/>
      <c r="B50" s="677"/>
      <c r="C50" s="677"/>
      <c r="D50" s="677"/>
      <c r="E50" s="677"/>
      <c r="F50" s="679"/>
      <c r="G50" s="679"/>
      <c r="H50" s="677"/>
      <c r="I50" s="677"/>
      <c r="J50" s="678"/>
      <c r="K50" s="680"/>
      <c r="L50" s="678"/>
      <c r="M50" s="678"/>
      <c r="N50" s="660"/>
      <c r="O50" s="663"/>
      <c r="P50" s="666"/>
      <c r="Q50" s="669"/>
      <c r="R50" s="666"/>
      <c r="S50" s="653"/>
      <c r="T50" s="653"/>
      <c r="U50" s="656"/>
      <c r="V50" s="55"/>
      <c r="W50" s="55"/>
      <c r="X50" s="56"/>
      <c r="Y50" s="68"/>
      <c r="Z50" s="58"/>
      <c r="AA50" s="59"/>
      <c r="AB50" s="59"/>
      <c r="AC50" s="59"/>
      <c r="AD50" s="59"/>
      <c r="AE50" s="58"/>
      <c r="AF50" s="58"/>
      <c r="AG50" s="58"/>
      <c r="AH50" s="58"/>
      <c r="AI50" s="61"/>
      <c r="AJ50" s="62"/>
      <c r="AK50" s="62"/>
      <c r="AL50" s="62"/>
      <c r="AM50" s="2"/>
      <c r="AN50" s="2"/>
      <c r="AO50" s="2"/>
      <c r="AP50" s="2"/>
      <c r="AQ50" s="2"/>
      <c r="AR50" s="2"/>
      <c r="AS50" s="2"/>
      <c r="AT50" s="2"/>
      <c r="AU50" s="2"/>
      <c r="AV50" s="2"/>
    </row>
    <row r="51" spans="1:48" s="63" customFormat="1" ht="12.75" customHeight="1" x14ac:dyDescent="0.25">
      <c r="A51" s="679"/>
      <c r="B51" s="677"/>
      <c r="C51" s="677"/>
      <c r="D51" s="677"/>
      <c r="E51" s="677"/>
      <c r="F51" s="679"/>
      <c r="G51" s="679"/>
      <c r="H51" s="677"/>
      <c r="I51" s="677"/>
      <c r="J51" s="678"/>
      <c r="K51" s="680"/>
      <c r="L51" s="678"/>
      <c r="M51" s="678"/>
      <c r="N51" s="661"/>
      <c r="O51" s="664"/>
      <c r="P51" s="667"/>
      <c r="Q51" s="670"/>
      <c r="R51" s="667"/>
      <c r="S51" s="654"/>
      <c r="T51" s="654"/>
      <c r="U51" s="657"/>
      <c r="V51" s="55"/>
      <c r="W51" s="55"/>
      <c r="X51" s="56"/>
      <c r="Y51" s="68"/>
      <c r="Z51" s="58"/>
      <c r="AA51" s="59"/>
      <c r="AB51" s="59"/>
      <c r="AC51" s="59"/>
      <c r="AD51" s="59"/>
      <c r="AE51" s="58"/>
      <c r="AF51" s="58"/>
      <c r="AG51" s="58"/>
      <c r="AH51" s="58"/>
      <c r="AI51" s="61"/>
      <c r="AJ51" s="62"/>
      <c r="AK51" s="62"/>
      <c r="AL51" s="62"/>
      <c r="AM51" s="2"/>
      <c r="AN51" s="2"/>
      <c r="AO51" s="2"/>
      <c r="AP51" s="2"/>
      <c r="AQ51" s="2"/>
      <c r="AR51" s="2"/>
      <c r="AS51" s="2"/>
      <c r="AT51" s="2"/>
      <c r="AU51" s="2"/>
      <c r="AV51" s="2"/>
    </row>
    <row r="52" spans="1:48" s="63" customFormat="1" ht="93" customHeight="1" x14ac:dyDescent="0.25">
      <c r="A52" s="679"/>
      <c r="B52" s="677"/>
      <c r="C52" s="677"/>
      <c r="D52" s="677"/>
      <c r="E52" s="677"/>
      <c r="F52" s="679"/>
      <c r="G52" s="679"/>
      <c r="H52" s="677"/>
      <c r="I52" s="677"/>
      <c r="J52" s="678"/>
      <c r="K52" s="680"/>
      <c r="L52" s="678"/>
      <c r="M52" s="678"/>
      <c r="N52" s="69" t="s">
        <v>192</v>
      </c>
      <c r="O52" s="69" t="s">
        <v>193</v>
      </c>
      <c r="P52" s="52" t="s">
        <v>141</v>
      </c>
      <c r="Q52" s="53" t="s">
        <v>171</v>
      </c>
      <c r="R52" s="52" t="s">
        <v>194</v>
      </c>
      <c r="S52" s="54">
        <f>+T52</f>
        <v>40000000</v>
      </c>
      <c r="T52" s="54">
        <f t="shared" si="5"/>
        <v>40000000</v>
      </c>
      <c r="U52" s="45" t="s">
        <v>195</v>
      </c>
      <c r="V52" s="55"/>
      <c r="W52" s="55"/>
      <c r="X52" s="56"/>
      <c r="Y52" s="64">
        <v>40000000</v>
      </c>
      <c r="Z52" s="58"/>
      <c r="AA52" s="59"/>
      <c r="AB52" s="59"/>
      <c r="AC52" s="59"/>
      <c r="AD52" s="59"/>
      <c r="AE52" s="58"/>
      <c r="AF52" s="58"/>
      <c r="AG52" s="58"/>
      <c r="AH52" s="58"/>
      <c r="AI52" s="61">
        <f t="shared" si="4"/>
        <v>40000000</v>
      </c>
      <c r="AJ52" s="62" t="s">
        <v>65</v>
      </c>
      <c r="AK52" s="62" t="s">
        <v>135</v>
      </c>
      <c r="AL52" s="62" t="s">
        <v>80</v>
      </c>
      <c r="AM52" s="2"/>
      <c r="AN52" s="2"/>
      <c r="AO52" s="2"/>
      <c r="AP52" s="2"/>
      <c r="AQ52" s="2"/>
      <c r="AR52" s="2"/>
      <c r="AS52" s="2"/>
      <c r="AT52" s="2"/>
      <c r="AU52" s="2"/>
      <c r="AV52" s="2"/>
    </row>
    <row r="53" spans="1:48" s="63" customFormat="1" ht="15.75" x14ac:dyDescent="0.25">
      <c r="A53" s="658" t="s">
        <v>196</v>
      </c>
      <c r="B53" s="658"/>
      <c r="C53" s="658"/>
      <c r="D53" s="658"/>
      <c r="E53" s="658"/>
      <c r="F53" s="658"/>
      <c r="G53" s="658"/>
      <c r="H53" s="658"/>
      <c r="I53" s="658"/>
      <c r="J53" s="658"/>
      <c r="K53" s="658"/>
      <c r="L53" s="658"/>
      <c r="M53" s="658"/>
      <c r="N53" s="658"/>
      <c r="O53" s="658"/>
      <c r="P53" s="70"/>
      <c r="Q53" s="70"/>
      <c r="R53" s="70"/>
      <c r="S53" s="71">
        <f>SUM(S54:S75)</f>
        <v>1447769854</v>
      </c>
      <c r="T53" s="71">
        <f t="shared" ref="T53:AI53" si="6">SUM(T54:T75)</f>
        <v>1447769854</v>
      </c>
      <c r="U53" s="71">
        <f t="shared" si="6"/>
        <v>0</v>
      </c>
      <c r="V53" s="71">
        <f t="shared" si="6"/>
        <v>0</v>
      </c>
      <c r="W53" s="71">
        <f t="shared" si="6"/>
        <v>0</v>
      </c>
      <c r="X53" s="71">
        <f t="shared" si="6"/>
        <v>0</v>
      </c>
      <c r="Y53" s="71">
        <f t="shared" si="6"/>
        <v>0</v>
      </c>
      <c r="Z53" s="71">
        <f t="shared" si="6"/>
        <v>1447769854</v>
      </c>
      <c r="AA53" s="71">
        <f t="shared" si="6"/>
        <v>0</v>
      </c>
      <c r="AB53" s="71">
        <f t="shared" si="6"/>
        <v>0</v>
      </c>
      <c r="AC53" s="71">
        <f t="shared" si="6"/>
        <v>0</v>
      </c>
      <c r="AD53" s="71">
        <f t="shared" si="6"/>
        <v>0</v>
      </c>
      <c r="AE53" s="71">
        <f t="shared" si="6"/>
        <v>0</v>
      </c>
      <c r="AF53" s="71">
        <f t="shared" si="6"/>
        <v>0</v>
      </c>
      <c r="AG53" s="71">
        <f t="shared" si="6"/>
        <v>0</v>
      </c>
      <c r="AH53" s="71">
        <f t="shared" si="6"/>
        <v>0</v>
      </c>
      <c r="AI53" s="71">
        <f t="shared" si="6"/>
        <v>1447769854</v>
      </c>
      <c r="AJ53" s="72"/>
      <c r="AK53" s="72"/>
      <c r="AL53" s="72"/>
      <c r="AM53" s="2"/>
      <c r="AN53" s="2"/>
      <c r="AO53" s="2"/>
      <c r="AP53" s="2"/>
      <c r="AQ53" s="2"/>
      <c r="AR53" s="2"/>
      <c r="AS53" s="2"/>
      <c r="AT53" s="2"/>
      <c r="AU53" s="2"/>
      <c r="AV53" s="2"/>
    </row>
    <row r="54" spans="1:48" s="83" customFormat="1" ht="88.5" customHeight="1" x14ac:dyDescent="0.25">
      <c r="A54" s="647">
        <v>10</v>
      </c>
      <c r="B54" s="648" t="s">
        <v>197</v>
      </c>
      <c r="C54" s="648" t="s">
        <v>198</v>
      </c>
      <c r="D54" s="648" t="s">
        <v>199</v>
      </c>
      <c r="E54" s="648" t="s">
        <v>200</v>
      </c>
      <c r="F54" s="648" t="s">
        <v>201</v>
      </c>
      <c r="G54" s="648" t="s">
        <v>202</v>
      </c>
      <c r="H54" s="648" t="s">
        <v>203</v>
      </c>
      <c r="I54" s="648" t="s">
        <v>204</v>
      </c>
      <c r="J54" s="649" t="s">
        <v>205</v>
      </c>
      <c r="K54" s="650" t="s">
        <v>206</v>
      </c>
      <c r="L54" s="648" t="s">
        <v>207</v>
      </c>
      <c r="M54" s="648" t="s">
        <v>129</v>
      </c>
      <c r="N54" s="645" t="s">
        <v>208</v>
      </c>
      <c r="O54" s="645" t="s">
        <v>209</v>
      </c>
      <c r="P54" s="645" t="s">
        <v>210</v>
      </c>
      <c r="Q54" s="645" t="s">
        <v>211</v>
      </c>
      <c r="R54" s="651" t="s">
        <v>212</v>
      </c>
      <c r="S54" s="646">
        <f>T54+T55+T56+T57+T58+T59+T60</f>
        <v>435000000</v>
      </c>
      <c r="T54" s="74">
        <f>+Z54</f>
        <v>80000000</v>
      </c>
      <c r="U54" s="70" t="s">
        <v>213</v>
      </c>
      <c r="V54" s="75"/>
      <c r="W54" s="76"/>
      <c r="X54" s="77"/>
      <c r="Y54" s="78"/>
      <c r="Z54" s="75">
        <v>80000000</v>
      </c>
      <c r="AA54" s="75"/>
      <c r="AB54" s="75"/>
      <c r="AC54" s="75"/>
      <c r="AD54" s="75"/>
      <c r="AE54" s="79"/>
      <c r="AF54" s="79"/>
      <c r="AG54" s="79"/>
      <c r="AH54" s="79"/>
      <c r="AI54" s="80">
        <f t="shared" ref="AI54:AI98" si="7">SUM(V54:AH54)</f>
        <v>80000000</v>
      </c>
      <c r="AJ54" s="81" t="s">
        <v>65</v>
      </c>
      <c r="AK54" s="81" t="s">
        <v>214</v>
      </c>
      <c r="AL54" s="82" t="s">
        <v>67</v>
      </c>
      <c r="AM54" s="2"/>
      <c r="AN54" s="2"/>
      <c r="AO54" s="2"/>
      <c r="AP54" s="2"/>
      <c r="AQ54" s="2"/>
      <c r="AR54" s="2"/>
      <c r="AS54" s="2"/>
      <c r="AT54" s="2"/>
      <c r="AU54" s="2"/>
      <c r="AV54" s="2"/>
    </row>
    <row r="55" spans="1:48" s="83" customFormat="1" ht="35.25" customHeight="1" x14ac:dyDescent="0.25">
      <c r="A55" s="647"/>
      <c r="B55" s="648"/>
      <c r="C55" s="648"/>
      <c r="D55" s="648"/>
      <c r="E55" s="648"/>
      <c r="F55" s="648"/>
      <c r="G55" s="648"/>
      <c r="H55" s="648"/>
      <c r="I55" s="648"/>
      <c r="J55" s="649"/>
      <c r="K55" s="650"/>
      <c r="L55" s="648"/>
      <c r="M55" s="648"/>
      <c r="N55" s="645"/>
      <c r="O55" s="645"/>
      <c r="P55" s="645"/>
      <c r="Q55" s="645"/>
      <c r="R55" s="651"/>
      <c r="S55" s="646"/>
      <c r="T55" s="74">
        <f t="shared" ref="T55:T75" si="8">+Z55</f>
        <v>20000000</v>
      </c>
      <c r="U55" s="70" t="s">
        <v>215</v>
      </c>
      <c r="V55" s="75"/>
      <c r="W55" s="76"/>
      <c r="X55" s="77"/>
      <c r="Y55" s="78"/>
      <c r="Z55" s="75">
        <v>20000000</v>
      </c>
      <c r="AA55" s="75"/>
      <c r="AB55" s="75"/>
      <c r="AC55" s="75"/>
      <c r="AD55" s="75"/>
      <c r="AE55" s="79"/>
      <c r="AF55" s="79"/>
      <c r="AG55" s="79"/>
      <c r="AH55" s="79"/>
      <c r="AI55" s="80">
        <f t="shared" si="7"/>
        <v>20000000</v>
      </c>
      <c r="AJ55" s="81" t="s">
        <v>65</v>
      </c>
      <c r="AK55" s="81" t="s">
        <v>214</v>
      </c>
      <c r="AL55" s="82" t="s">
        <v>67</v>
      </c>
      <c r="AM55" s="2"/>
      <c r="AN55" s="2"/>
      <c r="AO55" s="2"/>
      <c r="AP55" s="2"/>
      <c r="AQ55" s="2"/>
      <c r="AR55" s="2"/>
      <c r="AS55" s="2"/>
      <c r="AT55" s="2"/>
      <c r="AU55" s="2"/>
      <c r="AV55" s="2"/>
    </row>
    <row r="56" spans="1:48" s="83" customFormat="1" ht="39" customHeight="1" x14ac:dyDescent="0.25">
      <c r="A56" s="647"/>
      <c r="B56" s="648"/>
      <c r="C56" s="648"/>
      <c r="D56" s="648"/>
      <c r="E56" s="648"/>
      <c r="F56" s="648"/>
      <c r="G56" s="648"/>
      <c r="H56" s="648"/>
      <c r="I56" s="648"/>
      <c r="J56" s="649"/>
      <c r="K56" s="650"/>
      <c r="L56" s="648"/>
      <c r="M56" s="648"/>
      <c r="N56" s="645" t="s">
        <v>216</v>
      </c>
      <c r="O56" s="645" t="s">
        <v>217</v>
      </c>
      <c r="P56" s="645" t="s">
        <v>210</v>
      </c>
      <c r="Q56" s="645" t="s">
        <v>218</v>
      </c>
      <c r="R56" s="651" t="s">
        <v>219</v>
      </c>
      <c r="S56" s="646"/>
      <c r="T56" s="74">
        <f t="shared" si="8"/>
        <v>200000000</v>
      </c>
      <c r="U56" s="70" t="s">
        <v>220</v>
      </c>
      <c r="V56" s="75"/>
      <c r="W56" s="76"/>
      <c r="X56" s="77"/>
      <c r="Y56" s="78"/>
      <c r="Z56" s="75">
        <v>200000000</v>
      </c>
      <c r="AA56" s="75"/>
      <c r="AB56" s="75"/>
      <c r="AC56" s="75"/>
      <c r="AD56" s="75"/>
      <c r="AE56" s="79"/>
      <c r="AF56" s="79"/>
      <c r="AG56" s="79"/>
      <c r="AH56" s="79"/>
      <c r="AI56" s="80">
        <f t="shared" si="7"/>
        <v>200000000</v>
      </c>
      <c r="AJ56" s="81" t="s">
        <v>65</v>
      </c>
      <c r="AK56" s="81" t="s">
        <v>214</v>
      </c>
      <c r="AL56" s="82" t="s">
        <v>67</v>
      </c>
      <c r="AM56" s="2"/>
      <c r="AN56" s="2"/>
      <c r="AO56" s="2"/>
      <c r="AP56" s="2"/>
      <c r="AQ56" s="2"/>
      <c r="AR56" s="2"/>
      <c r="AS56" s="2"/>
      <c r="AT56" s="2"/>
      <c r="AU56" s="2"/>
      <c r="AV56" s="2"/>
    </row>
    <row r="57" spans="1:48" s="83" customFormat="1" ht="38.25" customHeight="1" x14ac:dyDescent="0.25">
      <c r="A57" s="647"/>
      <c r="B57" s="648"/>
      <c r="C57" s="648"/>
      <c r="D57" s="648"/>
      <c r="E57" s="648"/>
      <c r="F57" s="648"/>
      <c r="G57" s="648"/>
      <c r="H57" s="648"/>
      <c r="I57" s="648"/>
      <c r="J57" s="649"/>
      <c r="K57" s="650"/>
      <c r="L57" s="648"/>
      <c r="M57" s="648"/>
      <c r="N57" s="645"/>
      <c r="O57" s="645"/>
      <c r="P57" s="645"/>
      <c r="Q57" s="645"/>
      <c r="R57" s="651"/>
      <c r="S57" s="646"/>
      <c r="T57" s="74">
        <f t="shared" si="8"/>
        <v>20000000</v>
      </c>
      <c r="U57" s="70" t="s">
        <v>221</v>
      </c>
      <c r="V57" s="75"/>
      <c r="W57" s="76"/>
      <c r="X57" s="77"/>
      <c r="Y57" s="78"/>
      <c r="Z57" s="75">
        <v>20000000</v>
      </c>
      <c r="AA57" s="75"/>
      <c r="AB57" s="75"/>
      <c r="AC57" s="75"/>
      <c r="AD57" s="75"/>
      <c r="AE57" s="79"/>
      <c r="AF57" s="79"/>
      <c r="AG57" s="79"/>
      <c r="AH57" s="79"/>
      <c r="AI57" s="80">
        <f t="shared" si="7"/>
        <v>20000000</v>
      </c>
      <c r="AJ57" s="81" t="s">
        <v>65</v>
      </c>
      <c r="AK57" s="81" t="s">
        <v>214</v>
      </c>
      <c r="AL57" s="82" t="s">
        <v>67</v>
      </c>
      <c r="AM57" s="2"/>
      <c r="AN57" s="2"/>
      <c r="AO57" s="2"/>
      <c r="AP57" s="2"/>
      <c r="AQ57" s="2"/>
      <c r="AR57" s="2"/>
      <c r="AS57" s="2"/>
      <c r="AT57" s="2"/>
      <c r="AU57" s="2"/>
      <c r="AV57" s="2"/>
    </row>
    <row r="58" spans="1:48" s="83" customFormat="1" ht="43.5" customHeight="1" x14ac:dyDescent="0.25">
      <c r="A58" s="647"/>
      <c r="B58" s="648"/>
      <c r="C58" s="648"/>
      <c r="D58" s="648"/>
      <c r="E58" s="648"/>
      <c r="F58" s="648"/>
      <c r="G58" s="648"/>
      <c r="H58" s="648"/>
      <c r="I58" s="648"/>
      <c r="J58" s="649"/>
      <c r="K58" s="650"/>
      <c r="L58" s="648"/>
      <c r="M58" s="648"/>
      <c r="N58" s="645"/>
      <c r="O58" s="645"/>
      <c r="P58" s="645"/>
      <c r="Q58" s="645"/>
      <c r="R58" s="651"/>
      <c r="S58" s="646"/>
      <c r="T58" s="74">
        <f t="shared" si="8"/>
        <v>50000000</v>
      </c>
      <c r="U58" s="70" t="s">
        <v>222</v>
      </c>
      <c r="V58" s="75"/>
      <c r="W58" s="76"/>
      <c r="X58" s="77"/>
      <c r="Y58" s="78"/>
      <c r="Z58" s="75">
        <v>50000000</v>
      </c>
      <c r="AA58" s="75"/>
      <c r="AB58" s="75"/>
      <c r="AC58" s="75"/>
      <c r="AD58" s="75"/>
      <c r="AE58" s="79"/>
      <c r="AF58" s="79"/>
      <c r="AG58" s="79"/>
      <c r="AH58" s="79"/>
      <c r="AI58" s="80">
        <f t="shared" si="7"/>
        <v>50000000</v>
      </c>
      <c r="AJ58" s="81" t="s">
        <v>65</v>
      </c>
      <c r="AK58" s="81" t="s">
        <v>214</v>
      </c>
      <c r="AL58" s="82" t="s">
        <v>67</v>
      </c>
      <c r="AM58" s="2"/>
      <c r="AN58" s="2"/>
      <c r="AO58" s="2"/>
      <c r="AP58" s="2"/>
      <c r="AQ58" s="2"/>
      <c r="AR58" s="2"/>
      <c r="AS58" s="2"/>
      <c r="AT58" s="2"/>
      <c r="AU58" s="2"/>
      <c r="AV58" s="2"/>
    </row>
    <row r="59" spans="1:48" s="83" customFormat="1" ht="42" customHeight="1" x14ac:dyDescent="0.25">
      <c r="A59" s="647"/>
      <c r="B59" s="648"/>
      <c r="C59" s="648"/>
      <c r="D59" s="648"/>
      <c r="E59" s="648"/>
      <c r="F59" s="648"/>
      <c r="G59" s="648"/>
      <c r="H59" s="648"/>
      <c r="I59" s="648"/>
      <c r="J59" s="649"/>
      <c r="K59" s="650"/>
      <c r="L59" s="648"/>
      <c r="M59" s="648"/>
      <c r="N59" s="645"/>
      <c r="O59" s="645"/>
      <c r="P59" s="645"/>
      <c r="Q59" s="645"/>
      <c r="R59" s="651"/>
      <c r="S59" s="646"/>
      <c r="T59" s="74">
        <f t="shared" si="8"/>
        <v>50000000</v>
      </c>
      <c r="U59" s="70" t="s">
        <v>223</v>
      </c>
      <c r="V59" s="75"/>
      <c r="W59" s="76"/>
      <c r="X59" s="77"/>
      <c r="Y59" s="78"/>
      <c r="Z59" s="75">
        <v>50000000</v>
      </c>
      <c r="AA59" s="75"/>
      <c r="AB59" s="75"/>
      <c r="AC59" s="75"/>
      <c r="AD59" s="75"/>
      <c r="AE59" s="79"/>
      <c r="AF59" s="79"/>
      <c r="AG59" s="79"/>
      <c r="AH59" s="79"/>
      <c r="AI59" s="80">
        <f t="shared" si="7"/>
        <v>50000000</v>
      </c>
      <c r="AJ59" s="81" t="s">
        <v>65</v>
      </c>
      <c r="AK59" s="81" t="s">
        <v>214</v>
      </c>
      <c r="AL59" s="82" t="s">
        <v>67</v>
      </c>
      <c r="AM59" s="2"/>
      <c r="AN59" s="2"/>
      <c r="AO59" s="2"/>
      <c r="AP59" s="2"/>
      <c r="AQ59" s="2"/>
      <c r="AR59" s="2"/>
      <c r="AS59" s="2"/>
      <c r="AT59" s="2"/>
      <c r="AU59" s="2"/>
      <c r="AV59" s="2"/>
    </row>
    <row r="60" spans="1:48" s="83" customFormat="1" ht="26.25" customHeight="1" x14ac:dyDescent="0.25">
      <c r="A60" s="647"/>
      <c r="B60" s="648"/>
      <c r="C60" s="648"/>
      <c r="D60" s="648"/>
      <c r="E60" s="648"/>
      <c r="F60" s="648"/>
      <c r="G60" s="648"/>
      <c r="H60" s="648"/>
      <c r="I60" s="648"/>
      <c r="J60" s="649"/>
      <c r="K60" s="650"/>
      <c r="L60" s="648"/>
      <c r="M60" s="648"/>
      <c r="N60" s="645"/>
      <c r="O60" s="645"/>
      <c r="P60" s="645"/>
      <c r="Q60" s="645"/>
      <c r="R60" s="651"/>
      <c r="S60" s="646"/>
      <c r="T60" s="74">
        <f t="shared" si="8"/>
        <v>15000000</v>
      </c>
      <c r="U60" s="70" t="s">
        <v>224</v>
      </c>
      <c r="V60" s="75"/>
      <c r="W60" s="75"/>
      <c r="X60" s="75"/>
      <c r="Y60" s="75"/>
      <c r="Z60" s="75">
        <v>15000000</v>
      </c>
      <c r="AA60" s="75"/>
      <c r="AB60" s="75"/>
      <c r="AC60" s="75"/>
      <c r="AD60" s="75"/>
      <c r="AE60" s="75"/>
      <c r="AF60" s="75"/>
      <c r="AG60" s="75"/>
      <c r="AH60" s="75"/>
      <c r="AI60" s="75">
        <f t="shared" si="7"/>
        <v>15000000</v>
      </c>
      <c r="AJ60" s="75" t="s">
        <v>65</v>
      </c>
      <c r="AK60" s="75" t="s">
        <v>214</v>
      </c>
      <c r="AL60" s="82" t="s">
        <v>67</v>
      </c>
      <c r="AM60" s="84"/>
      <c r="AN60" s="84"/>
      <c r="AO60" s="84"/>
      <c r="AP60" s="84"/>
      <c r="AQ60" s="84"/>
      <c r="AR60" s="84"/>
      <c r="AS60" s="84"/>
      <c r="AT60" s="84"/>
      <c r="AU60" s="84"/>
      <c r="AV60" s="84"/>
    </row>
    <row r="61" spans="1:48" s="83" customFormat="1" ht="42.75" customHeight="1" x14ac:dyDescent="0.25">
      <c r="A61" s="647">
        <v>11</v>
      </c>
      <c r="B61" s="648"/>
      <c r="C61" s="648"/>
      <c r="D61" s="648"/>
      <c r="E61" s="648"/>
      <c r="F61" s="648"/>
      <c r="G61" s="648"/>
      <c r="H61" s="648"/>
      <c r="I61" s="648" t="s">
        <v>225</v>
      </c>
      <c r="J61" s="649" t="s">
        <v>226</v>
      </c>
      <c r="K61" s="650" t="s">
        <v>227</v>
      </c>
      <c r="L61" s="648" t="s">
        <v>228</v>
      </c>
      <c r="M61" s="648"/>
      <c r="N61" s="645" t="s">
        <v>229</v>
      </c>
      <c r="O61" s="645" t="s">
        <v>230</v>
      </c>
      <c r="P61" s="645" t="s">
        <v>231</v>
      </c>
      <c r="Q61" s="645" t="s">
        <v>232</v>
      </c>
      <c r="R61" s="645" t="s">
        <v>233</v>
      </c>
      <c r="S61" s="646">
        <f>T61+T62+T63+T64+T65</f>
        <v>64000000</v>
      </c>
      <c r="T61" s="74">
        <f t="shared" si="8"/>
        <v>22000000</v>
      </c>
      <c r="U61" s="70" t="s">
        <v>234</v>
      </c>
      <c r="V61" s="75"/>
      <c r="W61" s="75"/>
      <c r="X61" s="75"/>
      <c r="Y61" s="75"/>
      <c r="Z61" s="75">
        <v>22000000</v>
      </c>
      <c r="AA61" s="75"/>
      <c r="AB61" s="75"/>
      <c r="AC61" s="75"/>
      <c r="AD61" s="75"/>
      <c r="AE61" s="79"/>
      <c r="AF61" s="79"/>
      <c r="AG61" s="79"/>
      <c r="AH61" s="79"/>
      <c r="AI61" s="80">
        <f t="shared" si="7"/>
        <v>22000000</v>
      </c>
      <c r="AJ61" s="81" t="s">
        <v>65</v>
      </c>
      <c r="AK61" s="81" t="s">
        <v>214</v>
      </c>
      <c r="AL61" s="82" t="s">
        <v>67</v>
      </c>
      <c r="AM61" s="2"/>
      <c r="AN61" s="2"/>
      <c r="AO61" s="2"/>
      <c r="AP61" s="2"/>
      <c r="AQ61" s="2"/>
      <c r="AR61" s="2"/>
      <c r="AS61" s="2"/>
      <c r="AT61" s="2"/>
      <c r="AU61" s="2"/>
      <c r="AV61" s="2"/>
    </row>
    <row r="62" spans="1:48" s="83" customFormat="1" ht="43.5" customHeight="1" x14ac:dyDescent="0.25">
      <c r="A62" s="647"/>
      <c r="B62" s="648"/>
      <c r="C62" s="648"/>
      <c r="D62" s="648"/>
      <c r="E62" s="648"/>
      <c r="F62" s="648"/>
      <c r="G62" s="648"/>
      <c r="H62" s="648"/>
      <c r="I62" s="648"/>
      <c r="J62" s="649"/>
      <c r="K62" s="650"/>
      <c r="L62" s="648"/>
      <c r="M62" s="648"/>
      <c r="N62" s="645"/>
      <c r="O62" s="645"/>
      <c r="P62" s="645"/>
      <c r="Q62" s="645"/>
      <c r="R62" s="645"/>
      <c r="S62" s="646"/>
      <c r="T62" s="74">
        <f t="shared" si="8"/>
        <v>22000000</v>
      </c>
      <c r="U62" s="70" t="s">
        <v>235</v>
      </c>
      <c r="V62" s="75"/>
      <c r="W62" s="76"/>
      <c r="X62" s="77"/>
      <c r="Y62" s="79"/>
      <c r="Z62" s="75">
        <v>22000000</v>
      </c>
      <c r="AA62" s="75"/>
      <c r="AB62" s="75"/>
      <c r="AC62" s="75"/>
      <c r="AD62" s="75"/>
      <c r="AE62" s="79"/>
      <c r="AF62" s="79"/>
      <c r="AG62" s="79"/>
      <c r="AH62" s="79"/>
      <c r="AI62" s="80">
        <f t="shared" si="7"/>
        <v>22000000</v>
      </c>
      <c r="AJ62" s="81" t="s">
        <v>65</v>
      </c>
      <c r="AK62" s="81" t="s">
        <v>214</v>
      </c>
      <c r="AL62" s="82" t="s">
        <v>67</v>
      </c>
      <c r="AM62" s="2"/>
      <c r="AN62" s="2"/>
      <c r="AO62" s="2"/>
      <c r="AP62" s="2"/>
      <c r="AQ62" s="2"/>
      <c r="AR62" s="2"/>
      <c r="AS62" s="2"/>
      <c r="AT62" s="2"/>
      <c r="AU62" s="2"/>
      <c r="AV62" s="2"/>
    </row>
    <row r="63" spans="1:48" s="83" customFormat="1" ht="40.5" customHeight="1" x14ac:dyDescent="0.25">
      <c r="A63" s="647"/>
      <c r="B63" s="648"/>
      <c r="C63" s="648"/>
      <c r="D63" s="648"/>
      <c r="E63" s="648"/>
      <c r="F63" s="648"/>
      <c r="G63" s="648"/>
      <c r="H63" s="648"/>
      <c r="I63" s="648"/>
      <c r="J63" s="649"/>
      <c r="K63" s="650"/>
      <c r="L63" s="648"/>
      <c r="M63" s="648"/>
      <c r="N63" s="645" t="s">
        <v>236</v>
      </c>
      <c r="O63" s="645" t="s">
        <v>237</v>
      </c>
      <c r="P63" s="645" t="s">
        <v>238</v>
      </c>
      <c r="Q63" s="645" t="s">
        <v>239</v>
      </c>
      <c r="R63" s="645" t="s">
        <v>237</v>
      </c>
      <c r="S63" s="646"/>
      <c r="T63" s="74">
        <f t="shared" si="8"/>
        <v>20000000</v>
      </c>
      <c r="U63" s="70" t="s">
        <v>240</v>
      </c>
      <c r="V63" s="75"/>
      <c r="W63" s="76"/>
      <c r="X63" s="77"/>
      <c r="Y63" s="79"/>
      <c r="Z63" s="75">
        <v>20000000</v>
      </c>
      <c r="AA63" s="75"/>
      <c r="AB63" s="75"/>
      <c r="AC63" s="75"/>
      <c r="AD63" s="75"/>
      <c r="AE63" s="79"/>
      <c r="AF63" s="79"/>
      <c r="AG63" s="79"/>
      <c r="AH63" s="79"/>
      <c r="AI63" s="80">
        <f t="shared" si="7"/>
        <v>20000000</v>
      </c>
      <c r="AJ63" s="81" t="s">
        <v>65</v>
      </c>
      <c r="AK63" s="81" t="s">
        <v>214</v>
      </c>
      <c r="AL63" s="82" t="s">
        <v>67</v>
      </c>
      <c r="AM63" s="2"/>
      <c r="AN63" s="2"/>
      <c r="AO63" s="2"/>
      <c r="AP63" s="2"/>
      <c r="AQ63" s="2"/>
      <c r="AR63" s="2"/>
      <c r="AS63" s="2"/>
      <c r="AT63" s="2"/>
      <c r="AU63" s="2"/>
      <c r="AV63" s="2"/>
    </row>
    <row r="64" spans="1:48" s="83" customFormat="1" ht="22.5" x14ac:dyDescent="0.25">
      <c r="A64" s="647"/>
      <c r="B64" s="648"/>
      <c r="C64" s="648"/>
      <c r="D64" s="648"/>
      <c r="E64" s="648"/>
      <c r="F64" s="648"/>
      <c r="G64" s="648"/>
      <c r="H64" s="648"/>
      <c r="I64" s="648"/>
      <c r="J64" s="649"/>
      <c r="K64" s="650"/>
      <c r="L64" s="648"/>
      <c r="M64" s="648"/>
      <c r="N64" s="645"/>
      <c r="O64" s="645"/>
      <c r="P64" s="645"/>
      <c r="Q64" s="645"/>
      <c r="R64" s="645"/>
      <c r="S64" s="646"/>
      <c r="T64" s="74">
        <f t="shared" si="8"/>
        <v>0</v>
      </c>
      <c r="U64" s="70" t="s">
        <v>241</v>
      </c>
      <c r="V64" s="75"/>
      <c r="W64" s="76"/>
      <c r="X64" s="77"/>
      <c r="Y64" s="79"/>
      <c r="Z64" s="75"/>
      <c r="AA64" s="75"/>
      <c r="AB64" s="75"/>
      <c r="AC64" s="75"/>
      <c r="AD64" s="75"/>
      <c r="AE64" s="79"/>
      <c r="AF64" s="79"/>
      <c r="AG64" s="79"/>
      <c r="AH64" s="79"/>
      <c r="AI64" s="80">
        <f t="shared" si="7"/>
        <v>0</v>
      </c>
      <c r="AJ64" s="81" t="s">
        <v>65</v>
      </c>
      <c r="AK64" s="81" t="s">
        <v>214</v>
      </c>
      <c r="AL64" s="82" t="s">
        <v>67</v>
      </c>
      <c r="AM64" s="2"/>
      <c r="AN64" s="2"/>
      <c r="AO64" s="2"/>
      <c r="AP64" s="2"/>
      <c r="AQ64" s="2"/>
      <c r="AR64" s="2"/>
      <c r="AS64" s="2"/>
      <c r="AT64" s="2"/>
      <c r="AU64" s="2"/>
      <c r="AV64" s="2"/>
    </row>
    <row r="65" spans="1:48" s="83" customFormat="1" ht="22.5" x14ac:dyDescent="0.25">
      <c r="A65" s="647"/>
      <c r="B65" s="648"/>
      <c r="C65" s="648"/>
      <c r="D65" s="648"/>
      <c r="E65" s="648"/>
      <c r="F65" s="648"/>
      <c r="G65" s="648"/>
      <c r="H65" s="648"/>
      <c r="I65" s="648"/>
      <c r="J65" s="649"/>
      <c r="K65" s="650"/>
      <c r="L65" s="648"/>
      <c r="M65" s="648"/>
      <c r="N65" s="645"/>
      <c r="O65" s="645"/>
      <c r="P65" s="645"/>
      <c r="Q65" s="645"/>
      <c r="R65" s="645"/>
      <c r="S65" s="646"/>
      <c r="T65" s="74">
        <f t="shared" si="8"/>
        <v>0</v>
      </c>
      <c r="U65" s="70" t="s">
        <v>242</v>
      </c>
      <c r="V65" s="75"/>
      <c r="W65" s="76"/>
      <c r="X65" s="77"/>
      <c r="Y65" s="79"/>
      <c r="Z65" s="75"/>
      <c r="AA65" s="75"/>
      <c r="AB65" s="75"/>
      <c r="AC65" s="75"/>
      <c r="AD65" s="75"/>
      <c r="AE65" s="79"/>
      <c r="AF65" s="79"/>
      <c r="AG65" s="79"/>
      <c r="AH65" s="79"/>
      <c r="AI65" s="80">
        <f t="shared" si="7"/>
        <v>0</v>
      </c>
      <c r="AJ65" s="81" t="s">
        <v>65</v>
      </c>
      <c r="AK65" s="81" t="s">
        <v>214</v>
      </c>
      <c r="AL65" s="82" t="s">
        <v>67</v>
      </c>
      <c r="AM65" s="2"/>
      <c r="AN65" s="2"/>
      <c r="AO65" s="2"/>
      <c r="AP65" s="2"/>
      <c r="AQ65" s="2"/>
      <c r="AR65" s="2"/>
      <c r="AS65" s="2"/>
      <c r="AT65" s="2"/>
      <c r="AU65" s="2"/>
      <c r="AV65" s="2"/>
    </row>
    <row r="66" spans="1:48" s="83" customFormat="1" ht="40.5" customHeight="1" x14ac:dyDescent="0.25">
      <c r="A66" s="647">
        <v>12</v>
      </c>
      <c r="B66" s="648"/>
      <c r="C66" s="648"/>
      <c r="D66" s="648"/>
      <c r="E66" s="648"/>
      <c r="F66" s="648"/>
      <c r="G66" s="648"/>
      <c r="H66" s="648"/>
      <c r="I66" s="648" t="s">
        <v>243</v>
      </c>
      <c r="J66" s="649" t="s">
        <v>244</v>
      </c>
      <c r="K66" s="650" t="s">
        <v>245</v>
      </c>
      <c r="L66" s="648" t="s">
        <v>246</v>
      </c>
      <c r="M66" s="648"/>
      <c r="N66" s="645" t="s">
        <v>247</v>
      </c>
      <c r="O66" s="645" t="s">
        <v>248</v>
      </c>
      <c r="P66" s="645" t="s">
        <v>249</v>
      </c>
      <c r="Q66" s="645" t="s">
        <v>250</v>
      </c>
      <c r="R66" s="645" t="s">
        <v>251</v>
      </c>
      <c r="S66" s="646">
        <f>T66+T67+T68+T69+T70</f>
        <v>40000000</v>
      </c>
      <c r="T66" s="74">
        <f t="shared" si="8"/>
        <v>40000000</v>
      </c>
      <c r="U66" s="70" t="s">
        <v>252</v>
      </c>
      <c r="V66" s="75"/>
      <c r="W66" s="76"/>
      <c r="X66" s="77"/>
      <c r="Y66" s="79"/>
      <c r="Z66" s="75">
        <v>40000000</v>
      </c>
      <c r="AA66" s="75"/>
      <c r="AB66" s="75"/>
      <c r="AC66" s="75"/>
      <c r="AD66" s="75"/>
      <c r="AE66" s="79"/>
      <c r="AF66" s="79"/>
      <c r="AG66" s="79"/>
      <c r="AH66" s="79"/>
      <c r="AI66" s="80">
        <f t="shared" si="7"/>
        <v>40000000</v>
      </c>
      <c r="AJ66" s="81" t="s">
        <v>65</v>
      </c>
      <c r="AK66" s="81" t="s">
        <v>214</v>
      </c>
      <c r="AL66" s="82" t="s">
        <v>67</v>
      </c>
      <c r="AM66" s="2"/>
      <c r="AN66" s="2"/>
      <c r="AO66" s="2"/>
      <c r="AP66" s="2"/>
      <c r="AQ66" s="2"/>
      <c r="AR66" s="2"/>
      <c r="AS66" s="2"/>
      <c r="AT66" s="2"/>
      <c r="AU66" s="2"/>
      <c r="AV66" s="2"/>
    </row>
    <row r="67" spans="1:48" s="83" customFormat="1" ht="36.75" customHeight="1" x14ac:dyDescent="0.25">
      <c r="A67" s="647"/>
      <c r="B67" s="648"/>
      <c r="C67" s="648"/>
      <c r="D67" s="648"/>
      <c r="E67" s="648"/>
      <c r="F67" s="648"/>
      <c r="G67" s="648"/>
      <c r="H67" s="648"/>
      <c r="I67" s="648"/>
      <c r="J67" s="649"/>
      <c r="K67" s="650"/>
      <c r="L67" s="648"/>
      <c r="M67" s="648"/>
      <c r="N67" s="645"/>
      <c r="O67" s="645"/>
      <c r="P67" s="645"/>
      <c r="Q67" s="645"/>
      <c r="R67" s="645"/>
      <c r="S67" s="646"/>
      <c r="T67" s="74">
        <f t="shared" si="8"/>
        <v>0</v>
      </c>
      <c r="U67" s="73" t="s">
        <v>253</v>
      </c>
      <c r="V67" s="75"/>
      <c r="W67" s="75"/>
      <c r="X67" s="75"/>
      <c r="Y67" s="75"/>
      <c r="Z67" s="75">
        <v>0</v>
      </c>
      <c r="AA67" s="75"/>
      <c r="AB67" s="75"/>
      <c r="AC67" s="75"/>
      <c r="AD67" s="75"/>
      <c r="AE67" s="79"/>
      <c r="AF67" s="79"/>
      <c r="AG67" s="79"/>
      <c r="AH67" s="79"/>
      <c r="AI67" s="80">
        <f t="shared" si="7"/>
        <v>0</v>
      </c>
      <c r="AJ67" s="81" t="s">
        <v>65</v>
      </c>
      <c r="AK67" s="81" t="s">
        <v>214</v>
      </c>
      <c r="AL67" s="82" t="s">
        <v>67</v>
      </c>
      <c r="AM67" s="2"/>
      <c r="AN67" s="2"/>
      <c r="AO67" s="2"/>
      <c r="AP67" s="2"/>
      <c r="AQ67" s="2"/>
      <c r="AR67" s="2"/>
      <c r="AS67" s="2"/>
      <c r="AT67" s="2"/>
      <c r="AU67" s="2"/>
      <c r="AV67" s="2"/>
    </row>
    <row r="68" spans="1:48" s="83" customFormat="1" ht="22.5" x14ac:dyDescent="0.25">
      <c r="A68" s="647"/>
      <c r="B68" s="648"/>
      <c r="C68" s="648"/>
      <c r="D68" s="648"/>
      <c r="E68" s="648"/>
      <c r="F68" s="648"/>
      <c r="G68" s="648"/>
      <c r="H68" s="648"/>
      <c r="I68" s="648"/>
      <c r="J68" s="649"/>
      <c r="K68" s="650"/>
      <c r="L68" s="648"/>
      <c r="M68" s="648"/>
      <c r="N68" s="645"/>
      <c r="O68" s="645"/>
      <c r="P68" s="645"/>
      <c r="Q68" s="645"/>
      <c r="R68" s="645"/>
      <c r="S68" s="646"/>
      <c r="T68" s="74">
        <f t="shared" si="8"/>
        <v>0</v>
      </c>
      <c r="U68" s="73" t="s">
        <v>254</v>
      </c>
      <c r="V68" s="75"/>
      <c r="W68" s="75"/>
      <c r="X68" s="75"/>
      <c r="Y68" s="75"/>
      <c r="Z68" s="75">
        <v>0</v>
      </c>
      <c r="AA68" s="75"/>
      <c r="AB68" s="75"/>
      <c r="AC68" s="75"/>
      <c r="AD68" s="75"/>
      <c r="AE68" s="79"/>
      <c r="AF68" s="79"/>
      <c r="AG68" s="79"/>
      <c r="AH68" s="79"/>
      <c r="AI68" s="80">
        <f t="shared" si="7"/>
        <v>0</v>
      </c>
      <c r="AJ68" s="81" t="s">
        <v>65</v>
      </c>
      <c r="AK68" s="81" t="s">
        <v>214</v>
      </c>
      <c r="AL68" s="82" t="s">
        <v>67</v>
      </c>
      <c r="AM68" s="2"/>
      <c r="AN68" s="2"/>
      <c r="AO68" s="2"/>
      <c r="AP68" s="2"/>
      <c r="AQ68" s="2"/>
      <c r="AR68" s="2"/>
      <c r="AS68" s="2"/>
      <c r="AT68" s="2"/>
      <c r="AU68" s="2"/>
      <c r="AV68" s="2"/>
    </row>
    <row r="69" spans="1:48" s="83" customFormat="1" ht="22.5" x14ac:dyDescent="0.25">
      <c r="A69" s="647"/>
      <c r="B69" s="648"/>
      <c r="C69" s="648"/>
      <c r="D69" s="648"/>
      <c r="E69" s="648"/>
      <c r="F69" s="648"/>
      <c r="G69" s="648"/>
      <c r="H69" s="648"/>
      <c r="I69" s="648"/>
      <c r="J69" s="649"/>
      <c r="K69" s="650"/>
      <c r="L69" s="648"/>
      <c r="M69" s="648"/>
      <c r="N69" s="645"/>
      <c r="O69" s="645"/>
      <c r="P69" s="645"/>
      <c r="Q69" s="645"/>
      <c r="R69" s="645"/>
      <c r="S69" s="646"/>
      <c r="T69" s="74">
        <f t="shared" si="8"/>
        <v>0</v>
      </c>
      <c r="U69" s="73" t="s">
        <v>255</v>
      </c>
      <c r="V69" s="75"/>
      <c r="W69" s="75"/>
      <c r="X69" s="75"/>
      <c r="Y69" s="75"/>
      <c r="Z69" s="75"/>
      <c r="AA69" s="75"/>
      <c r="AB69" s="75"/>
      <c r="AC69" s="75"/>
      <c r="AD69" s="75"/>
      <c r="AE69" s="75"/>
      <c r="AF69" s="75"/>
      <c r="AG69" s="75"/>
      <c r="AH69" s="75"/>
      <c r="AI69" s="75">
        <f t="shared" si="7"/>
        <v>0</v>
      </c>
      <c r="AJ69" s="75" t="s">
        <v>65</v>
      </c>
      <c r="AK69" s="75" t="s">
        <v>214</v>
      </c>
      <c r="AL69" s="82" t="s">
        <v>67</v>
      </c>
      <c r="AM69" s="2"/>
      <c r="AN69" s="2"/>
      <c r="AO69" s="2"/>
      <c r="AP69" s="2"/>
      <c r="AQ69" s="2"/>
      <c r="AR69" s="2"/>
      <c r="AS69" s="2"/>
      <c r="AT69" s="2"/>
      <c r="AU69" s="2"/>
      <c r="AV69" s="2"/>
    </row>
    <row r="70" spans="1:48" s="83" customFormat="1" ht="22.5" x14ac:dyDescent="0.25">
      <c r="A70" s="647"/>
      <c r="B70" s="648"/>
      <c r="C70" s="648"/>
      <c r="D70" s="648"/>
      <c r="E70" s="648"/>
      <c r="F70" s="648"/>
      <c r="G70" s="648"/>
      <c r="H70" s="648"/>
      <c r="I70" s="648"/>
      <c r="J70" s="649"/>
      <c r="K70" s="650"/>
      <c r="L70" s="648"/>
      <c r="M70" s="648"/>
      <c r="N70" s="645"/>
      <c r="O70" s="645"/>
      <c r="P70" s="645"/>
      <c r="Q70" s="645"/>
      <c r="R70" s="645"/>
      <c r="S70" s="646"/>
      <c r="T70" s="74">
        <f t="shared" si="8"/>
        <v>0</v>
      </c>
      <c r="U70" s="73" t="s">
        <v>256</v>
      </c>
      <c r="V70" s="75"/>
      <c r="W70" s="75"/>
      <c r="X70" s="75"/>
      <c r="Y70" s="75"/>
      <c r="Z70" s="75"/>
      <c r="AA70" s="75"/>
      <c r="AB70" s="75"/>
      <c r="AC70" s="75"/>
      <c r="AD70" s="75"/>
      <c r="AE70" s="79"/>
      <c r="AF70" s="79"/>
      <c r="AG70" s="79"/>
      <c r="AH70" s="79"/>
      <c r="AI70" s="80">
        <f t="shared" si="7"/>
        <v>0</v>
      </c>
      <c r="AJ70" s="81" t="s">
        <v>65</v>
      </c>
      <c r="AK70" s="81" t="s">
        <v>214</v>
      </c>
      <c r="AL70" s="82" t="s">
        <v>67</v>
      </c>
      <c r="AM70" s="2"/>
      <c r="AN70" s="2"/>
      <c r="AO70" s="2"/>
      <c r="AP70" s="2"/>
      <c r="AQ70" s="2"/>
      <c r="AR70" s="2"/>
      <c r="AS70" s="2"/>
      <c r="AT70" s="2"/>
      <c r="AU70" s="2"/>
      <c r="AV70" s="2"/>
    </row>
    <row r="71" spans="1:48" s="83" customFormat="1" ht="59.25" customHeight="1" x14ac:dyDescent="0.25">
      <c r="A71" s="87">
        <v>13</v>
      </c>
      <c r="B71" s="648"/>
      <c r="C71" s="648"/>
      <c r="D71" s="648"/>
      <c r="E71" s="648"/>
      <c r="F71" s="648"/>
      <c r="G71" s="648"/>
      <c r="H71" s="648"/>
      <c r="I71" s="88" t="s">
        <v>257</v>
      </c>
      <c r="J71" s="70" t="s">
        <v>258</v>
      </c>
      <c r="K71" s="89" t="s">
        <v>259</v>
      </c>
      <c r="L71" s="88" t="s">
        <v>260</v>
      </c>
      <c r="M71" s="648"/>
      <c r="N71" s="90" t="s">
        <v>261</v>
      </c>
      <c r="O71" s="90" t="s">
        <v>262</v>
      </c>
      <c r="P71" s="90" t="s">
        <v>263</v>
      </c>
      <c r="Q71" s="90" t="s">
        <v>264</v>
      </c>
      <c r="R71" s="90" t="s">
        <v>265</v>
      </c>
      <c r="S71" s="74">
        <f>T71</f>
        <v>400000000</v>
      </c>
      <c r="T71" s="74">
        <f t="shared" si="8"/>
        <v>400000000</v>
      </c>
      <c r="U71" s="70" t="s">
        <v>266</v>
      </c>
      <c r="V71" s="75"/>
      <c r="W71" s="76"/>
      <c r="X71" s="77"/>
      <c r="Y71" s="79"/>
      <c r="Z71" s="75">
        <v>400000000</v>
      </c>
      <c r="AA71" s="75"/>
      <c r="AB71" s="75"/>
      <c r="AC71" s="75"/>
      <c r="AD71" s="75"/>
      <c r="AE71" s="79"/>
      <c r="AF71" s="79"/>
      <c r="AG71" s="79"/>
      <c r="AH71" s="79"/>
      <c r="AI71" s="80">
        <f t="shared" si="7"/>
        <v>400000000</v>
      </c>
      <c r="AJ71" s="81" t="s">
        <v>65</v>
      </c>
      <c r="AK71" s="81" t="s">
        <v>214</v>
      </c>
      <c r="AL71" s="82" t="s">
        <v>67</v>
      </c>
      <c r="AM71" s="2"/>
      <c r="AN71" s="2"/>
      <c r="AO71" s="2"/>
      <c r="AP71" s="2"/>
      <c r="AQ71" s="2"/>
      <c r="AR71" s="2"/>
      <c r="AS71" s="2"/>
      <c r="AT71" s="2"/>
      <c r="AU71" s="2"/>
      <c r="AV71" s="2"/>
    </row>
    <row r="72" spans="1:48" s="83" customFormat="1" ht="66" customHeight="1" x14ac:dyDescent="0.25">
      <c r="A72" s="87">
        <v>14</v>
      </c>
      <c r="B72" s="648"/>
      <c r="C72" s="648"/>
      <c r="D72" s="648"/>
      <c r="E72" s="648"/>
      <c r="F72" s="648"/>
      <c r="G72" s="648"/>
      <c r="H72" s="648"/>
      <c r="I72" s="88" t="s">
        <v>267</v>
      </c>
      <c r="J72" s="70" t="s">
        <v>268</v>
      </c>
      <c r="K72" s="89" t="s">
        <v>269</v>
      </c>
      <c r="L72" s="88" t="s">
        <v>270</v>
      </c>
      <c r="M72" s="648"/>
      <c r="N72" s="91" t="s">
        <v>271</v>
      </c>
      <c r="O72" s="91" t="s">
        <v>272</v>
      </c>
      <c r="P72" s="90" t="s">
        <v>273</v>
      </c>
      <c r="Q72" s="90" t="s">
        <v>274</v>
      </c>
      <c r="R72" s="90" t="s">
        <v>275</v>
      </c>
      <c r="S72" s="74">
        <f>T72</f>
        <v>332987066.42000002</v>
      </c>
      <c r="T72" s="74">
        <f t="shared" si="8"/>
        <v>332987066.42000002</v>
      </c>
      <c r="U72" s="70" t="s">
        <v>276</v>
      </c>
      <c r="V72" s="75"/>
      <c r="W72" s="76"/>
      <c r="X72" s="72"/>
      <c r="Y72" s="78"/>
      <c r="Z72" s="75">
        <v>332987066.42000002</v>
      </c>
      <c r="AA72" s="75"/>
      <c r="AB72" s="75"/>
      <c r="AC72" s="75"/>
      <c r="AD72" s="75"/>
      <c r="AE72" s="79"/>
      <c r="AF72" s="79"/>
      <c r="AG72" s="79"/>
      <c r="AH72" s="79"/>
      <c r="AI72" s="80">
        <f t="shared" si="7"/>
        <v>332987066.42000002</v>
      </c>
      <c r="AJ72" s="81" t="s">
        <v>65</v>
      </c>
      <c r="AK72" s="81" t="s">
        <v>214</v>
      </c>
      <c r="AL72" s="82" t="s">
        <v>67</v>
      </c>
      <c r="AM72" s="2"/>
      <c r="AN72" s="2"/>
      <c r="AO72" s="2"/>
      <c r="AP72" s="2"/>
      <c r="AQ72" s="2"/>
      <c r="AR72" s="2"/>
      <c r="AS72" s="2"/>
      <c r="AT72" s="2"/>
      <c r="AU72" s="2"/>
      <c r="AV72" s="2"/>
    </row>
    <row r="73" spans="1:48" s="83" customFormat="1" ht="38.25" customHeight="1" x14ac:dyDescent="0.25">
      <c r="A73" s="647">
        <v>15</v>
      </c>
      <c r="B73" s="648"/>
      <c r="C73" s="648"/>
      <c r="D73" s="648"/>
      <c r="E73" s="648"/>
      <c r="F73" s="648"/>
      <c r="G73" s="648"/>
      <c r="H73" s="648"/>
      <c r="I73" s="648" t="s">
        <v>277</v>
      </c>
      <c r="J73" s="649" t="s">
        <v>278</v>
      </c>
      <c r="K73" s="650" t="s">
        <v>279</v>
      </c>
      <c r="L73" s="648" t="s">
        <v>280</v>
      </c>
      <c r="M73" s="648"/>
      <c r="N73" s="645" t="s">
        <v>281</v>
      </c>
      <c r="O73" s="645" t="s">
        <v>282</v>
      </c>
      <c r="P73" s="645" t="s">
        <v>283</v>
      </c>
      <c r="Q73" s="645" t="s">
        <v>284</v>
      </c>
      <c r="R73" s="645" t="s">
        <v>285</v>
      </c>
      <c r="S73" s="646">
        <f>T73+T74+T75</f>
        <v>175782787.58000001</v>
      </c>
      <c r="T73" s="74">
        <f t="shared" si="8"/>
        <v>0</v>
      </c>
      <c r="U73" s="70" t="s">
        <v>286</v>
      </c>
      <c r="V73" s="75"/>
      <c r="W73" s="76"/>
      <c r="X73" s="77"/>
      <c r="Y73" s="78"/>
      <c r="Z73" s="75"/>
      <c r="AA73" s="75"/>
      <c r="AB73" s="75"/>
      <c r="AC73" s="75"/>
      <c r="AD73" s="75"/>
      <c r="AE73" s="79"/>
      <c r="AF73" s="79"/>
      <c r="AG73" s="79"/>
      <c r="AH73" s="79"/>
      <c r="AI73" s="80">
        <f t="shared" si="7"/>
        <v>0</v>
      </c>
      <c r="AJ73" s="81" t="s">
        <v>65</v>
      </c>
      <c r="AK73" s="81" t="s">
        <v>214</v>
      </c>
      <c r="AL73" s="82" t="s">
        <v>67</v>
      </c>
      <c r="AM73" s="2"/>
      <c r="AN73" s="2"/>
      <c r="AO73" s="2"/>
      <c r="AP73" s="2"/>
      <c r="AQ73" s="2"/>
      <c r="AR73" s="2"/>
      <c r="AS73" s="2"/>
      <c r="AT73" s="2"/>
      <c r="AU73" s="2"/>
      <c r="AV73" s="2"/>
    </row>
    <row r="74" spans="1:48" s="83" customFormat="1" ht="51" customHeight="1" x14ac:dyDescent="0.2">
      <c r="A74" s="647"/>
      <c r="B74" s="648"/>
      <c r="C74" s="648"/>
      <c r="D74" s="648"/>
      <c r="E74" s="648"/>
      <c r="F74" s="648"/>
      <c r="G74" s="648"/>
      <c r="H74" s="648"/>
      <c r="I74" s="648"/>
      <c r="J74" s="649"/>
      <c r="K74" s="650"/>
      <c r="L74" s="648"/>
      <c r="M74" s="648"/>
      <c r="N74" s="645"/>
      <c r="O74" s="645"/>
      <c r="P74" s="645"/>
      <c r="Q74" s="645"/>
      <c r="R74" s="645"/>
      <c r="S74" s="646"/>
      <c r="T74" s="74">
        <f t="shared" si="8"/>
        <v>175782787.58000001</v>
      </c>
      <c r="U74" s="70" t="s">
        <v>287</v>
      </c>
      <c r="V74" s="75"/>
      <c r="W74" s="76"/>
      <c r="X74" s="77"/>
      <c r="Y74" s="92"/>
      <c r="Z74" s="75">
        <v>175782787.58000001</v>
      </c>
      <c r="AA74" s="75"/>
      <c r="AB74" s="75"/>
      <c r="AC74" s="75"/>
      <c r="AD74" s="75"/>
      <c r="AE74" s="79"/>
      <c r="AF74" s="79"/>
      <c r="AG74" s="79"/>
      <c r="AH74" s="79"/>
      <c r="AI74" s="80">
        <f t="shared" si="7"/>
        <v>175782787.58000001</v>
      </c>
      <c r="AJ74" s="81" t="s">
        <v>65</v>
      </c>
      <c r="AK74" s="81" t="s">
        <v>214</v>
      </c>
      <c r="AL74" s="82" t="s">
        <v>67</v>
      </c>
      <c r="AM74" s="2"/>
      <c r="AN74" s="2"/>
      <c r="AO74" s="2"/>
      <c r="AP74" s="2"/>
      <c r="AQ74" s="2"/>
      <c r="AR74" s="2"/>
      <c r="AS74" s="2"/>
      <c r="AT74" s="2"/>
      <c r="AU74" s="2"/>
      <c r="AV74" s="2"/>
    </row>
    <row r="75" spans="1:48" s="83" customFormat="1" ht="38.25" customHeight="1" x14ac:dyDescent="0.2">
      <c r="A75" s="647"/>
      <c r="B75" s="648"/>
      <c r="C75" s="648"/>
      <c r="D75" s="648"/>
      <c r="E75" s="648"/>
      <c r="F75" s="648"/>
      <c r="G75" s="648"/>
      <c r="H75" s="648"/>
      <c r="I75" s="648"/>
      <c r="J75" s="649"/>
      <c r="K75" s="650"/>
      <c r="L75" s="648"/>
      <c r="M75" s="648"/>
      <c r="N75" s="645"/>
      <c r="O75" s="645"/>
      <c r="P75" s="645"/>
      <c r="Q75" s="645"/>
      <c r="R75" s="645"/>
      <c r="S75" s="646"/>
      <c r="T75" s="74">
        <f t="shared" si="8"/>
        <v>0</v>
      </c>
      <c r="U75" s="70" t="s">
        <v>288</v>
      </c>
      <c r="V75" s="75"/>
      <c r="W75" s="76"/>
      <c r="X75" s="77"/>
      <c r="Y75" s="92"/>
      <c r="Z75" s="75"/>
      <c r="AA75" s="75"/>
      <c r="AB75" s="75"/>
      <c r="AC75" s="75"/>
      <c r="AD75" s="75"/>
      <c r="AE75" s="79"/>
      <c r="AF75" s="79"/>
      <c r="AG75" s="79"/>
      <c r="AH75" s="79"/>
      <c r="AI75" s="80">
        <f t="shared" si="7"/>
        <v>0</v>
      </c>
      <c r="AJ75" s="81" t="s">
        <v>65</v>
      </c>
      <c r="AK75" s="81" t="s">
        <v>214</v>
      </c>
      <c r="AL75" s="82" t="s">
        <v>67</v>
      </c>
      <c r="AM75" s="2"/>
      <c r="AN75" s="2"/>
      <c r="AO75" s="2"/>
      <c r="AP75" s="2"/>
      <c r="AQ75" s="2"/>
      <c r="AR75" s="2"/>
      <c r="AS75" s="2"/>
      <c r="AT75" s="2"/>
      <c r="AU75" s="2"/>
      <c r="AV75" s="2"/>
    </row>
    <row r="76" spans="1:48" s="83" customFormat="1" ht="15.75" x14ac:dyDescent="0.25">
      <c r="A76" s="644" t="s">
        <v>289</v>
      </c>
      <c r="B76" s="644"/>
      <c r="C76" s="644"/>
      <c r="D76" s="644"/>
      <c r="E76" s="644"/>
      <c r="F76" s="644"/>
      <c r="G76" s="644"/>
      <c r="H76" s="644"/>
      <c r="I76" s="644"/>
      <c r="J76" s="644"/>
      <c r="K76" s="644"/>
      <c r="L76" s="644"/>
      <c r="M76" s="644"/>
      <c r="N76" s="644"/>
      <c r="O76" s="644"/>
      <c r="P76" s="93"/>
      <c r="Q76" s="93"/>
      <c r="R76" s="93"/>
      <c r="S76" s="94">
        <f>SUM(S77:S96)</f>
        <v>331527824</v>
      </c>
      <c r="T76" s="94">
        <f t="shared" ref="T76:AI76" si="9">SUM(T77:T96)</f>
        <v>331527824</v>
      </c>
      <c r="U76" s="94">
        <f t="shared" si="9"/>
        <v>0</v>
      </c>
      <c r="V76" s="94">
        <f t="shared" si="9"/>
        <v>0</v>
      </c>
      <c r="W76" s="94">
        <f t="shared" si="9"/>
        <v>0</v>
      </c>
      <c r="X76" s="94">
        <f t="shared" si="9"/>
        <v>0</v>
      </c>
      <c r="Y76" s="94">
        <f t="shared" si="9"/>
        <v>0</v>
      </c>
      <c r="Z76" s="94">
        <f t="shared" si="9"/>
        <v>0</v>
      </c>
      <c r="AA76" s="94">
        <f t="shared" si="9"/>
        <v>205000000</v>
      </c>
      <c r="AB76" s="94">
        <f t="shared" si="9"/>
        <v>106527824</v>
      </c>
      <c r="AC76" s="94">
        <f t="shared" si="9"/>
        <v>0</v>
      </c>
      <c r="AD76" s="94">
        <f t="shared" si="9"/>
        <v>20000000</v>
      </c>
      <c r="AE76" s="94">
        <f t="shared" si="9"/>
        <v>0</v>
      </c>
      <c r="AF76" s="94">
        <f t="shared" si="9"/>
        <v>0</v>
      </c>
      <c r="AG76" s="94">
        <f t="shared" si="9"/>
        <v>0</v>
      </c>
      <c r="AH76" s="94">
        <f t="shared" si="9"/>
        <v>0</v>
      </c>
      <c r="AI76" s="94">
        <f t="shared" si="9"/>
        <v>331527824</v>
      </c>
      <c r="AJ76" s="95"/>
      <c r="AK76" s="95"/>
      <c r="AL76" s="95"/>
      <c r="AM76" s="2"/>
      <c r="AN76" s="2"/>
      <c r="AO76" s="2"/>
      <c r="AP76" s="2"/>
      <c r="AQ76" s="2"/>
      <c r="AR76" s="2"/>
      <c r="AS76" s="2"/>
      <c r="AT76" s="2"/>
      <c r="AU76" s="2"/>
      <c r="AV76" s="2"/>
    </row>
    <row r="77" spans="1:48" s="102" customFormat="1" ht="82.5" customHeight="1" x14ac:dyDescent="0.25">
      <c r="A77" s="620">
        <v>16</v>
      </c>
      <c r="B77" s="621" t="s">
        <v>47</v>
      </c>
      <c r="C77" s="621" t="s">
        <v>121</v>
      </c>
      <c r="D77" s="621" t="s">
        <v>49</v>
      </c>
      <c r="E77" s="621" t="s">
        <v>290</v>
      </c>
      <c r="F77" s="621" t="s">
        <v>291</v>
      </c>
      <c r="G77" s="643" t="s">
        <v>292</v>
      </c>
      <c r="H77" s="621" t="s">
        <v>293</v>
      </c>
      <c r="I77" s="621" t="s">
        <v>294</v>
      </c>
      <c r="J77" s="622" t="s">
        <v>295</v>
      </c>
      <c r="K77" s="623" t="s">
        <v>296</v>
      </c>
      <c r="L77" s="621" t="s">
        <v>297</v>
      </c>
      <c r="M77" s="643" t="s">
        <v>129</v>
      </c>
      <c r="N77" s="614" t="s">
        <v>298</v>
      </c>
      <c r="O77" s="614" t="s">
        <v>298</v>
      </c>
      <c r="P77" s="614" t="s">
        <v>299</v>
      </c>
      <c r="Q77" s="614" t="s">
        <v>300</v>
      </c>
      <c r="R77" s="635" t="s">
        <v>301</v>
      </c>
      <c r="S77" s="636">
        <f>T77+T78</f>
        <v>150000000</v>
      </c>
      <c r="T77" s="96">
        <f>SUM(V77:AH77)</f>
        <v>100000000</v>
      </c>
      <c r="U77" s="93" t="s">
        <v>302</v>
      </c>
      <c r="V77" s="97"/>
      <c r="W77" s="98"/>
      <c r="X77" s="99"/>
      <c r="Y77" s="95"/>
      <c r="Z77" s="100"/>
      <c r="AA77" s="97">
        <v>20000000</v>
      </c>
      <c r="AB77" s="97">
        <v>80000000</v>
      </c>
      <c r="AC77" s="97"/>
      <c r="AD77" s="97"/>
      <c r="AE77" s="100"/>
      <c r="AF77" s="100"/>
      <c r="AG77" s="100"/>
      <c r="AH77" s="100"/>
      <c r="AI77" s="101">
        <f t="shared" si="7"/>
        <v>100000000</v>
      </c>
      <c r="AJ77" s="95" t="s">
        <v>65</v>
      </c>
      <c r="AK77" s="95" t="s">
        <v>135</v>
      </c>
      <c r="AL77" s="95" t="s">
        <v>80</v>
      </c>
      <c r="AM77" s="2"/>
      <c r="AN77" s="2"/>
      <c r="AO77" s="2"/>
      <c r="AP77" s="2"/>
      <c r="AQ77" s="2"/>
      <c r="AR77" s="2"/>
      <c r="AS77" s="2"/>
      <c r="AT77" s="2"/>
      <c r="AU77" s="2"/>
      <c r="AV77" s="2"/>
    </row>
    <row r="78" spans="1:48" s="102" customFormat="1" ht="101.25" x14ac:dyDescent="0.25">
      <c r="A78" s="620"/>
      <c r="B78" s="621"/>
      <c r="C78" s="621"/>
      <c r="D78" s="621"/>
      <c r="E78" s="621"/>
      <c r="F78" s="621"/>
      <c r="G78" s="643"/>
      <c r="H78" s="621"/>
      <c r="I78" s="621"/>
      <c r="J78" s="622"/>
      <c r="K78" s="623"/>
      <c r="L78" s="621"/>
      <c r="M78" s="643"/>
      <c r="N78" s="614"/>
      <c r="O78" s="614"/>
      <c r="P78" s="614"/>
      <c r="Q78" s="614"/>
      <c r="R78" s="635"/>
      <c r="S78" s="636"/>
      <c r="T78" s="96">
        <f t="shared" ref="T78:T96" si="10">SUM(V78:AH78)</f>
        <v>50000000</v>
      </c>
      <c r="U78" s="93" t="s">
        <v>303</v>
      </c>
      <c r="V78" s="97"/>
      <c r="W78" s="98"/>
      <c r="X78" s="99"/>
      <c r="Y78" s="95"/>
      <c r="Z78" s="100"/>
      <c r="AA78" s="97">
        <v>30000000</v>
      </c>
      <c r="AB78" s="97">
        <v>20000000</v>
      </c>
      <c r="AC78" s="97"/>
      <c r="AD78" s="97"/>
      <c r="AE78" s="100"/>
      <c r="AF78" s="100"/>
      <c r="AG78" s="100"/>
      <c r="AH78" s="100"/>
      <c r="AI78" s="101">
        <f t="shared" si="7"/>
        <v>50000000</v>
      </c>
      <c r="AJ78" s="95" t="s">
        <v>65</v>
      </c>
      <c r="AK78" s="95" t="s">
        <v>135</v>
      </c>
      <c r="AL78" s="95" t="s">
        <v>80</v>
      </c>
      <c r="AM78" s="2"/>
      <c r="AN78" s="2"/>
      <c r="AO78" s="2"/>
      <c r="AP78" s="2"/>
      <c r="AQ78" s="2"/>
      <c r="AR78" s="2"/>
      <c r="AS78" s="2"/>
      <c r="AT78" s="2"/>
      <c r="AU78" s="2"/>
      <c r="AV78" s="2"/>
    </row>
    <row r="79" spans="1:48" s="102" customFormat="1" ht="11.25" x14ac:dyDescent="0.25">
      <c r="A79" s="103">
        <v>17</v>
      </c>
      <c r="B79" s="621"/>
      <c r="C79" s="621"/>
      <c r="D79" s="621"/>
      <c r="E79" s="621"/>
      <c r="F79" s="621"/>
      <c r="G79" s="643"/>
      <c r="H79" s="621"/>
      <c r="I79" s="618" t="s">
        <v>304</v>
      </c>
      <c r="J79" s="637" t="s">
        <v>305</v>
      </c>
      <c r="K79" s="640" t="s">
        <v>306</v>
      </c>
      <c r="L79" s="618" t="s">
        <v>307</v>
      </c>
      <c r="M79" s="643"/>
      <c r="N79" s="624" t="s">
        <v>308</v>
      </c>
      <c r="O79" s="624" t="s">
        <v>309</v>
      </c>
      <c r="P79" s="624" t="s">
        <v>310</v>
      </c>
      <c r="Q79" s="627" t="s">
        <v>311</v>
      </c>
      <c r="R79" s="630" t="s">
        <v>312</v>
      </c>
      <c r="S79" s="616">
        <f>T79</f>
        <v>106527824</v>
      </c>
      <c r="T79" s="616">
        <f t="shared" si="10"/>
        <v>106527824</v>
      </c>
      <c r="U79" s="618" t="s">
        <v>313</v>
      </c>
      <c r="V79" s="97"/>
      <c r="W79" s="98"/>
      <c r="X79" s="99"/>
      <c r="Y79" s="95"/>
      <c r="Z79" s="100"/>
      <c r="AA79" s="97">
        <v>100000000</v>
      </c>
      <c r="AB79" s="97">
        <v>6527824</v>
      </c>
      <c r="AC79" s="97"/>
      <c r="AD79" s="97"/>
      <c r="AE79" s="100"/>
      <c r="AF79" s="100"/>
      <c r="AG79" s="100"/>
      <c r="AH79" s="100"/>
      <c r="AI79" s="101">
        <f>SUM(V79:AH79)</f>
        <v>106527824</v>
      </c>
      <c r="AJ79" s="95" t="s">
        <v>65</v>
      </c>
      <c r="AK79" s="95" t="s">
        <v>135</v>
      </c>
      <c r="AL79" s="95" t="s">
        <v>67</v>
      </c>
      <c r="AM79" s="2"/>
      <c r="AN79" s="2"/>
      <c r="AO79" s="2"/>
      <c r="AP79" s="2"/>
      <c r="AQ79" s="2"/>
      <c r="AR79" s="2"/>
      <c r="AS79" s="2"/>
      <c r="AT79" s="2"/>
      <c r="AU79" s="2"/>
      <c r="AV79" s="2"/>
    </row>
    <row r="80" spans="1:48" s="102" customFormat="1" ht="11.25" x14ac:dyDescent="0.25">
      <c r="A80" s="103"/>
      <c r="B80" s="621"/>
      <c r="C80" s="621"/>
      <c r="D80" s="621"/>
      <c r="E80" s="621"/>
      <c r="F80" s="621"/>
      <c r="G80" s="643"/>
      <c r="H80" s="621"/>
      <c r="I80" s="634"/>
      <c r="J80" s="638"/>
      <c r="K80" s="641"/>
      <c r="L80" s="634"/>
      <c r="M80" s="643"/>
      <c r="N80" s="625"/>
      <c r="O80" s="625"/>
      <c r="P80" s="625"/>
      <c r="Q80" s="628"/>
      <c r="R80" s="631"/>
      <c r="S80" s="633"/>
      <c r="T80" s="633"/>
      <c r="U80" s="634"/>
      <c r="V80" s="97"/>
      <c r="W80" s="98"/>
      <c r="X80" s="99"/>
      <c r="Y80" s="95"/>
      <c r="Z80" s="100"/>
      <c r="AA80" s="97"/>
      <c r="AB80" s="97"/>
      <c r="AC80" s="97"/>
      <c r="AD80" s="97"/>
      <c r="AE80" s="100"/>
      <c r="AF80" s="100"/>
      <c r="AG80" s="100"/>
      <c r="AH80" s="100"/>
      <c r="AI80" s="101"/>
      <c r="AJ80" s="95"/>
      <c r="AK80" s="95"/>
      <c r="AL80" s="95"/>
      <c r="AM80" s="2"/>
      <c r="AN80" s="2"/>
      <c r="AO80" s="2"/>
      <c r="AP80" s="2"/>
      <c r="AQ80" s="2"/>
      <c r="AR80" s="2"/>
      <c r="AS80" s="2"/>
      <c r="AT80" s="2"/>
      <c r="AU80" s="2"/>
      <c r="AV80" s="2"/>
    </row>
    <row r="81" spans="1:48" s="102" customFormat="1" ht="11.25" x14ac:dyDescent="0.25">
      <c r="A81" s="103"/>
      <c r="B81" s="621"/>
      <c r="C81" s="621"/>
      <c r="D81" s="621"/>
      <c r="E81" s="621"/>
      <c r="F81" s="621"/>
      <c r="G81" s="643"/>
      <c r="H81" s="621"/>
      <c r="I81" s="634"/>
      <c r="J81" s="638"/>
      <c r="K81" s="641"/>
      <c r="L81" s="634"/>
      <c r="M81" s="643"/>
      <c r="N81" s="625"/>
      <c r="O81" s="625"/>
      <c r="P81" s="625"/>
      <c r="Q81" s="628"/>
      <c r="R81" s="631"/>
      <c r="S81" s="633"/>
      <c r="T81" s="633"/>
      <c r="U81" s="634"/>
      <c r="V81" s="97"/>
      <c r="W81" s="98"/>
      <c r="X81" s="99"/>
      <c r="Y81" s="95"/>
      <c r="Z81" s="100"/>
      <c r="AA81" s="97"/>
      <c r="AB81" s="97"/>
      <c r="AC81" s="97"/>
      <c r="AD81" s="97"/>
      <c r="AE81" s="100"/>
      <c r="AF81" s="100"/>
      <c r="AG81" s="100"/>
      <c r="AH81" s="100"/>
      <c r="AI81" s="101"/>
      <c r="AJ81" s="95"/>
      <c r="AK81" s="95"/>
      <c r="AL81" s="95"/>
      <c r="AM81" s="2"/>
      <c r="AN81" s="2"/>
      <c r="AO81" s="2"/>
      <c r="AP81" s="2"/>
      <c r="AQ81" s="2"/>
      <c r="AR81" s="2"/>
      <c r="AS81" s="2"/>
      <c r="AT81" s="2"/>
      <c r="AU81" s="2"/>
      <c r="AV81" s="2"/>
    </row>
    <row r="82" spans="1:48" s="102" customFormat="1" ht="11.25" x14ac:dyDescent="0.25">
      <c r="A82" s="103"/>
      <c r="B82" s="621"/>
      <c r="C82" s="621"/>
      <c r="D82" s="621"/>
      <c r="E82" s="621"/>
      <c r="F82" s="621"/>
      <c r="G82" s="643"/>
      <c r="H82" s="621"/>
      <c r="I82" s="634"/>
      <c r="J82" s="638"/>
      <c r="K82" s="641"/>
      <c r="L82" s="634"/>
      <c r="M82" s="643"/>
      <c r="N82" s="625"/>
      <c r="O82" s="625"/>
      <c r="P82" s="625"/>
      <c r="Q82" s="628"/>
      <c r="R82" s="631"/>
      <c r="S82" s="633"/>
      <c r="T82" s="633"/>
      <c r="U82" s="634"/>
      <c r="V82" s="97"/>
      <c r="W82" s="98"/>
      <c r="X82" s="99"/>
      <c r="Y82" s="95"/>
      <c r="Z82" s="100"/>
      <c r="AA82" s="97"/>
      <c r="AB82" s="97"/>
      <c r="AC82" s="97"/>
      <c r="AD82" s="97"/>
      <c r="AE82" s="100"/>
      <c r="AF82" s="100"/>
      <c r="AG82" s="100"/>
      <c r="AH82" s="100"/>
      <c r="AI82" s="101"/>
      <c r="AJ82" s="95"/>
      <c r="AK82" s="95"/>
      <c r="AL82" s="95"/>
      <c r="AM82" s="2"/>
      <c r="AN82" s="2"/>
      <c r="AO82" s="2"/>
      <c r="AP82" s="2"/>
      <c r="AQ82" s="2"/>
      <c r="AR82" s="2"/>
      <c r="AS82" s="2"/>
      <c r="AT82" s="2"/>
      <c r="AU82" s="2"/>
      <c r="AV82" s="2"/>
    </row>
    <row r="83" spans="1:48" s="102" customFormat="1" ht="11.25" x14ac:dyDescent="0.25">
      <c r="A83" s="103"/>
      <c r="B83" s="621"/>
      <c r="C83" s="621"/>
      <c r="D83" s="621"/>
      <c r="E83" s="621"/>
      <c r="F83" s="621"/>
      <c r="G83" s="643"/>
      <c r="H83" s="621"/>
      <c r="I83" s="634"/>
      <c r="J83" s="638"/>
      <c r="K83" s="641"/>
      <c r="L83" s="634"/>
      <c r="M83" s="643"/>
      <c r="N83" s="625"/>
      <c r="O83" s="625"/>
      <c r="P83" s="625"/>
      <c r="Q83" s="628"/>
      <c r="R83" s="631"/>
      <c r="S83" s="633"/>
      <c r="T83" s="633"/>
      <c r="U83" s="634"/>
      <c r="V83" s="97"/>
      <c r="W83" s="98"/>
      <c r="X83" s="99"/>
      <c r="Y83" s="95"/>
      <c r="Z83" s="100"/>
      <c r="AA83" s="97"/>
      <c r="AB83" s="97"/>
      <c r="AC83" s="97"/>
      <c r="AD83" s="97"/>
      <c r="AE83" s="100"/>
      <c r="AF83" s="100"/>
      <c r="AG83" s="100"/>
      <c r="AH83" s="100"/>
      <c r="AI83" s="101"/>
      <c r="AJ83" s="95"/>
      <c r="AK83" s="95"/>
      <c r="AL83" s="95"/>
      <c r="AM83" s="2"/>
      <c r="AN83" s="2"/>
      <c r="AO83" s="2"/>
      <c r="AP83" s="2"/>
      <c r="AQ83" s="2"/>
      <c r="AR83" s="2"/>
      <c r="AS83" s="2"/>
      <c r="AT83" s="2"/>
      <c r="AU83" s="2"/>
      <c r="AV83" s="2"/>
    </row>
    <row r="84" spans="1:48" s="102" customFormat="1" ht="11.25" x14ac:dyDescent="0.25">
      <c r="A84" s="103"/>
      <c r="B84" s="621"/>
      <c r="C84" s="621"/>
      <c r="D84" s="621"/>
      <c r="E84" s="621"/>
      <c r="F84" s="621"/>
      <c r="G84" s="643"/>
      <c r="H84" s="621"/>
      <c r="I84" s="634"/>
      <c r="J84" s="638"/>
      <c r="K84" s="641"/>
      <c r="L84" s="634"/>
      <c r="M84" s="643"/>
      <c r="N84" s="625"/>
      <c r="O84" s="625"/>
      <c r="P84" s="625"/>
      <c r="Q84" s="628"/>
      <c r="R84" s="631"/>
      <c r="S84" s="633"/>
      <c r="T84" s="633"/>
      <c r="U84" s="634"/>
      <c r="V84" s="97"/>
      <c r="W84" s="98"/>
      <c r="X84" s="99"/>
      <c r="Y84" s="95"/>
      <c r="Z84" s="100"/>
      <c r="AA84" s="97"/>
      <c r="AB84" s="97"/>
      <c r="AC84" s="97"/>
      <c r="AD84" s="97"/>
      <c r="AE84" s="100"/>
      <c r="AF84" s="100"/>
      <c r="AG84" s="100"/>
      <c r="AH84" s="100"/>
      <c r="AI84" s="101"/>
      <c r="AJ84" s="95"/>
      <c r="AK84" s="95"/>
      <c r="AL84" s="95"/>
      <c r="AM84" s="2"/>
      <c r="AN84" s="2"/>
      <c r="AO84" s="2"/>
      <c r="AP84" s="2"/>
      <c r="AQ84" s="2"/>
      <c r="AR84" s="2"/>
      <c r="AS84" s="2"/>
      <c r="AT84" s="2"/>
      <c r="AU84" s="2"/>
      <c r="AV84" s="2"/>
    </row>
    <row r="85" spans="1:48" s="102" customFormat="1" ht="11.25" x14ac:dyDescent="0.25">
      <c r="A85" s="103"/>
      <c r="B85" s="621"/>
      <c r="C85" s="621"/>
      <c r="D85" s="621"/>
      <c r="E85" s="621"/>
      <c r="F85" s="621"/>
      <c r="G85" s="643"/>
      <c r="H85" s="621"/>
      <c r="I85" s="634"/>
      <c r="J85" s="638"/>
      <c r="K85" s="641"/>
      <c r="L85" s="634"/>
      <c r="M85" s="643"/>
      <c r="N85" s="625"/>
      <c r="O85" s="625"/>
      <c r="P85" s="625"/>
      <c r="Q85" s="628"/>
      <c r="R85" s="631"/>
      <c r="S85" s="633"/>
      <c r="T85" s="633"/>
      <c r="U85" s="634"/>
      <c r="V85" s="97"/>
      <c r="W85" s="98"/>
      <c r="X85" s="99"/>
      <c r="Y85" s="95"/>
      <c r="Z85" s="100"/>
      <c r="AA85" s="97"/>
      <c r="AB85" s="97"/>
      <c r="AC85" s="97"/>
      <c r="AD85" s="97"/>
      <c r="AE85" s="100"/>
      <c r="AF85" s="100"/>
      <c r="AG85" s="100"/>
      <c r="AH85" s="100"/>
      <c r="AI85" s="101"/>
      <c r="AJ85" s="95"/>
      <c r="AK85" s="95"/>
      <c r="AL85" s="95"/>
      <c r="AM85" s="2"/>
      <c r="AN85" s="2"/>
      <c r="AO85" s="2"/>
      <c r="AP85" s="2"/>
      <c r="AQ85" s="2"/>
      <c r="AR85" s="2"/>
      <c r="AS85" s="2"/>
      <c r="AT85" s="2"/>
      <c r="AU85" s="2"/>
      <c r="AV85" s="2"/>
    </row>
    <row r="86" spans="1:48" s="102" customFormat="1" ht="11.25" x14ac:dyDescent="0.25">
      <c r="A86" s="103"/>
      <c r="B86" s="621"/>
      <c r="C86" s="621"/>
      <c r="D86" s="621"/>
      <c r="E86" s="621"/>
      <c r="F86" s="621"/>
      <c r="G86" s="643"/>
      <c r="H86" s="621"/>
      <c r="I86" s="634"/>
      <c r="J86" s="638"/>
      <c r="K86" s="641"/>
      <c r="L86" s="634"/>
      <c r="M86" s="643"/>
      <c r="N86" s="625"/>
      <c r="O86" s="625"/>
      <c r="P86" s="625"/>
      <c r="Q86" s="628"/>
      <c r="R86" s="631"/>
      <c r="S86" s="633"/>
      <c r="T86" s="633"/>
      <c r="U86" s="634"/>
      <c r="V86" s="97"/>
      <c r="W86" s="98"/>
      <c r="X86" s="99"/>
      <c r="Y86" s="95"/>
      <c r="Z86" s="100"/>
      <c r="AA86" s="97"/>
      <c r="AB86" s="97"/>
      <c r="AC86" s="97"/>
      <c r="AD86" s="97"/>
      <c r="AE86" s="100"/>
      <c r="AF86" s="100"/>
      <c r="AG86" s="100"/>
      <c r="AH86" s="100"/>
      <c r="AI86" s="101"/>
      <c r="AJ86" s="95"/>
      <c r="AK86" s="95"/>
      <c r="AL86" s="95"/>
      <c r="AM86" s="2"/>
      <c r="AN86" s="2"/>
      <c r="AO86" s="2"/>
      <c r="AP86" s="2"/>
      <c r="AQ86" s="2"/>
      <c r="AR86" s="2"/>
      <c r="AS86" s="2"/>
      <c r="AT86" s="2"/>
      <c r="AU86" s="2"/>
      <c r="AV86" s="2"/>
    </row>
    <row r="87" spans="1:48" s="102" customFormat="1" ht="11.25" x14ac:dyDescent="0.25">
      <c r="A87" s="103"/>
      <c r="B87" s="621"/>
      <c r="C87" s="621"/>
      <c r="D87" s="621"/>
      <c r="E87" s="621"/>
      <c r="F87" s="621"/>
      <c r="G87" s="643"/>
      <c r="H87" s="621"/>
      <c r="I87" s="634"/>
      <c r="J87" s="638"/>
      <c r="K87" s="641"/>
      <c r="L87" s="634"/>
      <c r="M87" s="643"/>
      <c r="N87" s="625"/>
      <c r="O87" s="625"/>
      <c r="P87" s="625"/>
      <c r="Q87" s="628"/>
      <c r="R87" s="631"/>
      <c r="S87" s="633"/>
      <c r="T87" s="633"/>
      <c r="U87" s="634"/>
      <c r="V87" s="97"/>
      <c r="W87" s="98"/>
      <c r="X87" s="99"/>
      <c r="Y87" s="95"/>
      <c r="Z87" s="100"/>
      <c r="AA87" s="97"/>
      <c r="AB87" s="97"/>
      <c r="AC87" s="97"/>
      <c r="AD87" s="97"/>
      <c r="AE87" s="100"/>
      <c r="AF87" s="100"/>
      <c r="AG87" s="100"/>
      <c r="AH87" s="100"/>
      <c r="AI87" s="101"/>
      <c r="AJ87" s="95"/>
      <c r="AK87" s="95"/>
      <c r="AL87" s="95"/>
      <c r="AM87" s="2"/>
      <c r="AN87" s="2"/>
      <c r="AO87" s="2"/>
      <c r="AP87" s="2"/>
      <c r="AQ87" s="2"/>
      <c r="AR87" s="2"/>
      <c r="AS87" s="2"/>
      <c r="AT87" s="2"/>
      <c r="AU87" s="2"/>
      <c r="AV87" s="2"/>
    </row>
    <row r="88" spans="1:48" s="102" customFormat="1" ht="48" customHeight="1" x14ac:dyDescent="0.25">
      <c r="A88" s="103"/>
      <c r="B88" s="621"/>
      <c r="C88" s="621"/>
      <c r="D88" s="621"/>
      <c r="E88" s="621"/>
      <c r="F88" s="621"/>
      <c r="G88" s="643"/>
      <c r="H88" s="621"/>
      <c r="I88" s="634"/>
      <c r="J88" s="638"/>
      <c r="K88" s="641"/>
      <c r="L88" s="634"/>
      <c r="M88" s="643"/>
      <c r="N88" s="625"/>
      <c r="O88" s="625"/>
      <c r="P88" s="625"/>
      <c r="Q88" s="628"/>
      <c r="R88" s="631"/>
      <c r="S88" s="633"/>
      <c r="T88" s="633"/>
      <c r="U88" s="634"/>
      <c r="V88" s="97"/>
      <c r="W88" s="98"/>
      <c r="X88" s="99"/>
      <c r="Y88" s="95"/>
      <c r="Z88" s="100"/>
      <c r="AA88" s="97"/>
      <c r="AB88" s="97"/>
      <c r="AC88" s="97"/>
      <c r="AD88" s="97"/>
      <c r="AE88" s="100"/>
      <c r="AF88" s="100"/>
      <c r="AG88" s="100"/>
      <c r="AH88" s="100"/>
      <c r="AI88" s="101"/>
      <c r="AJ88" s="95"/>
      <c r="AK88" s="95"/>
      <c r="AL88" s="95"/>
      <c r="AM88" s="2"/>
      <c r="AN88" s="2"/>
      <c r="AO88" s="2"/>
      <c r="AP88" s="2"/>
      <c r="AQ88" s="2"/>
      <c r="AR88" s="2"/>
      <c r="AS88" s="2"/>
      <c r="AT88" s="2"/>
      <c r="AU88" s="2"/>
      <c r="AV88" s="2"/>
    </row>
    <row r="89" spans="1:48" s="102" customFormat="1" ht="66" customHeight="1" x14ac:dyDescent="0.25">
      <c r="A89" s="103"/>
      <c r="B89" s="621"/>
      <c r="C89" s="621"/>
      <c r="D89" s="621"/>
      <c r="E89" s="621"/>
      <c r="F89" s="621"/>
      <c r="G89" s="643"/>
      <c r="H89" s="621"/>
      <c r="I89" s="619"/>
      <c r="J89" s="639"/>
      <c r="K89" s="642"/>
      <c r="L89" s="619"/>
      <c r="M89" s="643"/>
      <c r="N89" s="626"/>
      <c r="O89" s="626"/>
      <c r="P89" s="626"/>
      <c r="Q89" s="629"/>
      <c r="R89" s="632"/>
      <c r="S89" s="617"/>
      <c r="T89" s="617"/>
      <c r="U89" s="619"/>
      <c r="V89" s="97"/>
      <c r="W89" s="98"/>
      <c r="X89" s="99"/>
      <c r="Y89" s="95"/>
      <c r="Z89" s="100"/>
      <c r="AA89" s="97"/>
      <c r="AB89" s="97"/>
      <c r="AC89" s="97"/>
      <c r="AD89" s="97"/>
      <c r="AE89" s="100"/>
      <c r="AF89" s="100"/>
      <c r="AG89" s="100"/>
      <c r="AH89" s="100"/>
      <c r="AI89" s="101"/>
      <c r="AJ89" s="95"/>
      <c r="AK89" s="95"/>
      <c r="AL89" s="95"/>
      <c r="AM89" s="2"/>
      <c r="AN89" s="2"/>
      <c r="AO89" s="2"/>
      <c r="AP89" s="2"/>
      <c r="AQ89" s="2"/>
      <c r="AR89" s="2"/>
      <c r="AS89" s="2"/>
      <c r="AT89" s="2"/>
      <c r="AU89" s="2"/>
      <c r="AV89" s="2"/>
    </row>
    <row r="90" spans="1:48" s="102" customFormat="1" ht="38.25" customHeight="1" x14ac:dyDescent="0.25">
      <c r="A90" s="620">
        <v>18</v>
      </c>
      <c r="B90" s="621"/>
      <c r="C90" s="621"/>
      <c r="D90" s="621"/>
      <c r="E90" s="621"/>
      <c r="F90" s="621"/>
      <c r="G90" s="643"/>
      <c r="H90" s="621"/>
      <c r="I90" s="621" t="s">
        <v>314</v>
      </c>
      <c r="J90" s="622" t="s">
        <v>315</v>
      </c>
      <c r="K90" s="623" t="s">
        <v>316</v>
      </c>
      <c r="L90" s="621" t="s">
        <v>317</v>
      </c>
      <c r="M90" s="643"/>
      <c r="N90" s="614" t="s">
        <v>318</v>
      </c>
      <c r="O90" s="614" t="s">
        <v>319</v>
      </c>
      <c r="P90" s="614" t="s">
        <v>320</v>
      </c>
      <c r="Q90" s="614" t="s">
        <v>321</v>
      </c>
      <c r="R90" s="614" t="s">
        <v>322</v>
      </c>
      <c r="S90" s="615">
        <f>T90+T92+T95</f>
        <v>65000000</v>
      </c>
      <c r="T90" s="616">
        <f t="shared" si="10"/>
        <v>65000000</v>
      </c>
      <c r="U90" s="618" t="s">
        <v>323</v>
      </c>
      <c r="V90" s="97"/>
      <c r="W90" s="98"/>
      <c r="X90" s="99"/>
      <c r="Y90" s="95"/>
      <c r="Z90" s="104"/>
      <c r="AA90" s="97">
        <v>55000000</v>
      </c>
      <c r="AB90" s="97"/>
      <c r="AC90" s="97"/>
      <c r="AD90" s="97">
        <v>10000000</v>
      </c>
      <c r="AE90" s="100"/>
      <c r="AF90" s="100"/>
      <c r="AG90" s="100"/>
      <c r="AH90" s="100"/>
      <c r="AI90" s="101">
        <f t="shared" si="7"/>
        <v>65000000</v>
      </c>
      <c r="AJ90" s="95" t="s">
        <v>65</v>
      </c>
      <c r="AK90" s="95" t="s">
        <v>214</v>
      </c>
      <c r="AL90" s="95" t="s">
        <v>67</v>
      </c>
      <c r="AM90" s="2"/>
      <c r="AN90" s="2"/>
      <c r="AO90" s="2"/>
      <c r="AP90" s="2"/>
      <c r="AQ90" s="2"/>
      <c r="AR90" s="2"/>
      <c r="AS90" s="2"/>
      <c r="AT90" s="2"/>
      <c r="AU90" s="2"/>
      <c r="AV90" s="2"/>
    </row>
    <row r="91" spans="1:48" s="102" customFormat="1" ht="38.25" customHeight="1" x14ac:dyDescent="0.25">
      <c r="A91" s="620"/>
      <c r="B91" s="621"/>
      <c r="C91" s="621"/>
      <c r="D91" s="621"/>
      <c r="E91" s="621"/>
      <c r="F91" s="621"/>
      <c r="G91" s="643"/>
      <c r="H91" s="621"/>
      <c r="I91" s="621"/>
      <c r="J91" s="622"/>
      <c r="K91" s="623"/>
      <c r="L91" s="621"/>
      <c r="M91" s="643"/>
      <c r="N91" s="614"/>
      <c r="O91" s="614"/>
      <c r="P91" s="614"/>
      <c r="Q91" s="614"/>
      <c r="R91" s="614"/>
      <c r="S91" s="615"/>
      <c r="T91" s="617"/>
      <c r="U91" s="619"/>
      <c r="V91" s="97"/>
      <c r="W91" s="98"/>
      <c r="X91" s="99"/>
      <c r="Y91" s="95"/>
      <c r="Z91" s="104"/>
      <c r="AA91" s="97"/>
      <c r="AB91" s="97"/>
      <c r="AC91" s="97"/>
      <c r="AD91" s="97"/>
      <c r="AE91" s="100"/>
      <c r="AF91" s="100"/>
      <c r="AG91" s="100"/>
      <c r="AH91" s="100"/>
      <c r="AI91" s="101"/>
      <c r="AJ91" s="95"/>
      <c r="AK91" s="95"/>
      <c r="AL91" s="95"/>
      <c r="AM91" s="2"/>
      <c r="AN91" s="2"/>
      <c r="AO91" s="2"/>
      <c r="AP91" s="2"/>
      <c r="AQ91" s="2"/>
      <c r="AR91" s="2"/>
      <c r="AS91" s="2"/>
      <c r="AT91" s="2"/>
      <c r="AU91" s="2"/>
      <c r="AV91" s="2"/>
    </row>
    <row r="92" spans="1:48" s="102" customFormat="1" ht="48" customHeight="1" x14ac:dyDescent="0.25">
      <c r="A92" s="620"/>
      <c r="B92" s="621"/>
      <c r="C92" s="621"/>
      <c r="D92" s="621"/>
      <c r="E92" s="621"/>
      <c r="F92" s="621"/>
      <c r="G92" s="643"/>
      <c r="H92" s="621"/>
      <c r="I92" s="621"/>
      <c r="J92" s="622"/>
      <c r="K92" s="623"/>
      <c r="L92" s="621"/>
      <c r="M92" s="643"/>
      <c r="N92" s="614"/>
      <c r="O92" s="614"/>
      <c r="P92" s="614"/>
      <c r="Q92" s="614"/>
      <c r="R92" s="614"/>
      <c r="S92" s="615"/>
      <c r="T92" s="96">
        <f t="shared" si="10"/>
        <v>0</v>
      </c>
      <c r="U92" s="93" t="s">
        <v>324</v>
      </c>
      <c r="V92" s="97"/>
      <c r="W92" s="98"/>
      <c r="X92" s="99"/>
      <c r="Y92" s="95"/>
      <c r="Z92" s="104"/>
      <c r="AA92" s="97"/>
      <c r="AB92" s="97"/>
      <c r="AC92" s="97"/>
      <c r="AD92" s="97"/>
      <c r="AE92" s="100"/>
      <c r="AF92" s="100"/>
      <c r="AG92" s="100"/>
      <c r="AH92" s="100"/>
      <c r="AI92" s="101">
        <f t="shared" si="7"/>
        <v>0</v>
      </c>
      <c r="AJ92" s="95" t="s">
        <v>65</v>
      </c>
      <c r="AK92" s="95" t="s">
        <v>214</v>
      </c>
      <c r="AL92" s="95" t="s">
        <v>67</v>
      </c>
      <c r="AM92" s="2"/>
      <c r="AN92" s="2"/>
      <c r="AO92" s="2"/>
      <c r="AP92" s="2"/>
      <c r="AQ92" s="2"/>
      <c r="AR92" s="2"/>
      <c r="AS92" s="2"/>
      <c r="AT92" s="2"/>
      <c r="AU92" s="2"/>
      <c r="AV92" s="2"/>
    </row>
    <row r="93" spans="1:48" s="102" customFormat="1" ht="48" customHeight="1" x14ac:dyDescent="0.25">
      <c r="A93" s="620"/>
      <c r="B93" s="621"/>
      <c r="C93" s="621"/>
      <c r="D93" s="621"/>
      <c r="E93" s="621"/>
      <c r="F93" s="621"/>
      <c r="G93" s="643"/>
      <c r="H93" s="621"/>
      <c r="I93" s="621"/>
      <c r="J93" s="622"/>
      <c r="K93" s="623"/>
      <c r="L93" s="621"/>
      <c r="M93" s="643"/>
      <c r="N93" s="614"/>
      <c r="O93" s="614"/>
      <c r="P93" s="614"/>
      <c r="Q93" s="614"/>
      <c r="R93" s="614"/>
      <c r="S93" s="615"/>
      <c r="T93" s="96"/>
      <c r="U93" s="93" t="s">
        <v>325</v>
      </c>
      <c r="V93" s="97"/>
      <c r="W93" s="98"/>
      <c r="X93" s="99"/>
      <c r="Y93" s="95"/>
      <c r="Z93" s="104"/>
      <c r="AA93" s="97"/>
      <c r="AB93" s="97"/>
      <c r="AC93" s="97"/>
      <c r="AD93" s="97"/>
      <c r="AE93" s="100"/>
      <c r="AF93" s="100"/>
      <c r="AG93" s="100"/>
      <c r="AH93" s="100"/>
      <c r="AI93" s="101"/>
      <c r="AJ93" s="95"/>
      <c r="AK93" s="95"/>
      <c r="AL93" s="95"/>
      <c r="AM93" s="2"/>
      <c r="AN93" s="2"/>
      <c r="AO93" s="2"/>
      <c r="AP93" s="2"/>
      <c r="AQ93" s="2"/>
      <c r="AR93" s="2"/>
      <c r="AS93" s="2"/>
      <c r="AT93" s="2"/>
      <c r="AU93" s="2"/>
      <c r="AV93" s="2"/>
    </row>
    <row r="94" spans="1:48" s="102" customFormat="1" ht="48" customHeight="1" x14ac:dyDescent="0.25">
      <c r="A94" s="620"/>
      <c r="B94" s="621"/>
      <c r="C94" s="621"/>
      <c r="D94" s="621"/>
      <c r="E94" s="621"/>
      <c r="F94" s="621"/>
      <c r="G94" s="643"/>
      <c r="H94" s="621"/>
      <c r="I94" s="621"/>
      <c r="J94" s="622"/>
      <c r="K94" s="623"/>
      <c r="L94" s="621"/>
      <c r="M94" s="643"/>
      <c r="N94" s="614"/>
      <c r="O94" s="614"/>
      <c r="P94" s="614"/>
      <c r="Q94" s="614"/>
      <c r="R94" s="614"/>
      <c r="S94" s="615"/>
      <c r="T94" s="96"/>
      <c r="U94" s="93"/>
      <c r="V94" s="97"/>
      <c r="W94" s="98"/>
      <c r="X94" s="99"/>
      <c r="Y94" s="95"/>
      <c r="Z94" s="104"/>
      <c r="AA94" s="97"/>
      <c r="AB94" s="97"/>
      <c r="AC94" s="97"/>
      <c r="AD94" s="97"/>
      <c r="AE94" s="100"/>
      <c r="AF94" s="100"/>
      <c r="AG94" s="100"/>
      <c r="AH94" s="100"/>
      <c r="AI94" s="101"/>
      <c r="AJ94" s="95"/>
      <c r="AK94" s="95"/>
      <c r="AL94" s="95"/>
      <c r="AM94" s="2"/>
      <c r="AN94" s="2"/>
      <c r="AO94" s="2"/>
      <c r="AP94" s="2"/>
      <c r="AQ94" s="2"/>
      <c r="AR94" s="2"/>
      <c r="AS94" s="2"/>
      <c r="AT94" s="2"/>
      <c r="AU94" s="2"/>
      <c r="AV94" s="2"/>
    </row>
    <row r="95" spans="1:48" s="102" customFormat="1" ht="47.25" customHeight="1" x14ac:dyDescent="0.25">
      <c r="A95" s="620"/>
      <c r="B95" s="621"/>
      <c r="C95" s="621"/>
      <c r="D95" s="621"/>
      <c r="E95" s="621"/>
      <c r="F95" s="621"/>
      <c r="G95" s="643"/>
      <c r="H95" s="621"/>
      <c r="I95" s="621"/>
      <c r="J95" s="622"/>
      <c r="K95" s="623"/>
      <c r="L95" s="621"/>
      <c r="M95" s="643"/>
      <c r="N95" s="614"/>
      <c r="O95" s="614"/>
      <c r="P95" s="614"/>
      <c r="Q95" s="614"/>
      <c r="R95" s="614"/>
      <c r="S95" s="615"/>
      <c r="T95" s="96">
        <f t="shared" si="10"/>
        <v>0</v>
      </c>
      <c r="V95" s="97"/>
      <c r="W95" s="98"/>
      <c r="X95" s="99"/>
      <c r="Y95" s="95"/>
      <c r="Z95" s="104"/>
      <c r="AA95" s="97"/>
      <c r="AB95" s="97"/>
      <c r="AC95" s="97"/>
      <c r="AD95" s="97"/>
      <c r="AE95" s="100"/>
      <c r="AF95" s="100"/>
      <c r="AG95" s="100"/>
      <c r="AH95" s="100"/>
      <c r="AI95" s="101">
        <f t="shared" si="7"/>
        <v>0</v>
      </c>
      <c r="AJ95" s="95" t="s">
        <v>65</v>
      </c>
      <c r="AK95" s="95" t="s">
        <v>135</v>
      </c>
      <c r="AL95" s="95" t="s">
        <v>80</v>
      </c>
      <c r="AM95" s="2"/>
      <c r="AN95" s="2"/>
      <c r="AO95" s="2"/>
      <c r="AP95" s="2"/>
      <c r="AQ95" s="2"/>
      <c r="AR95" s="2"/>
      <c r="AS95" s="2"/>
      <c r="AT95" s="2"/>
      <c r="AU95" s="2"/>
      <c r="AV95" s="2"/>
    </row>
    <row r="96" spans="1:48" s="102" customFormat="1" ht="63" customHeight="1" x14ac:dyDescent="0.2">
      <c r="A96" s="103">
        <v>19</v>
      </c>
      <c r="B96" s="621"/>
      <c r="C96" s="621"/>
      <c r="D96" s="621"/>
      <c r="E96" s="621"/>
      <c r="F96" s="621"/>
      <c r="G96" s="643"/>
      <c r="H96" s="621"/>
      <c r="I96" s="105" t="s">
        <v>326</v>
      </c>
      <c r="J96" s="106" t="s">
        <v>327</v>
      </c>
      <c r="K96" s="107" t="s">
        <v>328</v>
      </c>
      <c r="L96" s="105" t="s">
        <v>329</v>
      </c>
      <c r="M96" s="643"/>
      <c r="N96" s="108" t="s">
        <v>330</v>
      </c>
      <c r="O96" s="109" t="s">
        <v>331</v>
      </c>
      <c r="P96" s="110" t="s">
        <v>332</v>
      </c>
      <c r="Q96" s="111" t="s">
        <v>333</v>
      </c>
      <c r="R96" s="112" t="s">
        <v>334</v>
      </c>
      <c r="S96" s="113">
        <f>T96</f>
        <v>10000000</v>
      </c>
      <c r="T96" s="96">
        <f t="shared" si="10"/>
        <v>10000000</v>
      </c>
      <c r="U96" s="93" t="s">
        <v>335</v>
      </c>
      <c r="V96" s="97"/>
      <c r="W96" s="98"/>
      <c r="X96" s="99"/>
      <c r="Y96" s="95"/>
      <c r="Z96" s="104"/>
      <c r="AA96" s="97"/>
      <c r="AB96" s="97"/>
      <c r="AC96" s="97"/>
      <c r="AD96" s="97">
        <v>10000000</v>
      </c>
      <c r="AE96" s="100"/>
      <c r="AF96" s="100"/>
      <c r="AG96" s="100"/>
      <c r="AH96" s="100"/>
      <c r="AI96" s="101">
        <f t="shared" si="7"/>
        <v>10000000</v>
      </c>
      <c r="AJ96" s="95" t="s">
        <v>65</v>
      </c>
      <c r="AK96" s="95" t="s">
        <v>135</v>
      </c>
      <c r="AL96" s="95" t="s">
        <v>80</v>
      </c>
      <c r="AM96" s="2"/>
      <c r="AN96" s="2"/>
      <c r="AO96" s="2"/>
      <c r="AP96" s="2"/>
      <c r="AQ96" s="2"/>
      <c r="AR96" s="2"/>
      <c r="AS96" s="2"/>
      <c r="AT96" s="2"/>
      <c r="AU96" s="2"/>
      <c r="AV96" s="2"/>
    </row>
    <row r="97" spans="1:48" s="117" customFormat="1" ht="15.75" x14ac:dyDescent="0.25">
      <c r="A97" s="611" t="s">
        <v>336</v>
      </c>
      <c r="B97" s="612"/>
      <c r="C97" s="612"/>
      <c r="D97" s="612"/>
      <c r="E97" s="612"/>
      <c r="F97" s="612"/>
      <c r="G97" s="612"/>
      <c r="H97" s="612"/>
      <c r="I97" s="612"/>
      <c r="J97" s="612"/>
      <c r="K97" s="612"/>
      <c r="L97" s="612"/>
      <c r="M97" s="612"/>
      <c r="N97" s="612"/>
      <c r="O97" s="612"/>
      <c r="P97" s="612"/>
      <c r="Q97" s="612"/>
      <c r="R97" s="613"/>
      <c r="S97" s="114">
        <f>SUM(S98:S111)</f>
        <v>605000000</v>
      </c>
      <c r="T97" s="114">
        <f>SUM(T98:T111)</f>
        <v>605000000</v>
      </c>
      <c r="U97" s="114">
        <f>SUM(U98:U111)</f>
        <v>0</v>
      </c>
      <c r="V97" s="114">
        <f>SUM(V98:V111)</f>
        <v>120000000</v>
      </c>
      <c r="W97" s="114">
        <f>SUM(W98:W111)</f>
        <v>0</v>
      </c>
      <c r="X97" s="114">
        <f>SUM(X98:X111)</f>
        <v>0</v>
      </c>
      <c r="Y97" s="114">
        <f>SUM(Y98:Y111)</f>
        <v>0</v>
      </c>
      <c r="Z97" s="114">
        <f>SUM(Z98:Z111)</f>
        <v>0</v>
      </c>
      <c r="AA97" s="114">
        <f>SUM(AA98:AA111)</f>
        <v>405104132</v>
      </c>
      <c r="AB97" s="114">
        <f>SUM(AB98:AB111)</f>
        <v>0</v>
      </c>
      <c r="AC97" s="114">
        <f>SUM(AC98:AC111)</f>
        <v>79895868</v>
      </c>
      <c r="AD97" s="114">
        <f>SUM(AD98:AD111)</f>
        <v>0</v>
      </c>
      <c r="AE97" s="114">
        <f>SUM(AE98:AE111)</f>
        <v>0</v>
      </c>
      <c r="AF97" s="114">
        <f>SUM(AF98:AF111)</f>
        <v>0</v>
      </c>
      <c r="AG97" s="114">
        <f>SUM(AG98:AG111)</f>
        <v>0</v>
      </c>
      <c r="AH97" s="114">
        <f>SUM(AH98:AH111)</f>
        <v>0</v>
      </c>
      <c r="AI97" s="114">
        <f>SUM(AI98:AI111)</f>
        <v>605000000</v>
      </c>
      <c r="AJ97" s="115"/>
      <c r="AK97" s="115"/>
      <c r="AL97" s="115"/>
      <c r="AM97" s="116"/>
      <c r="AN97" s="116"/>
      <c r="AO97" s="116"/>
      <c r="AP97" s="116"/>
      <c r="AQ97" s="116"/>
      <c r="AR97" s="116"/>
      <c r="AS97" s="116"/>
      <c r="AT97" s="116"/>
      <c r="AU97" s="116"/>
      <c r="AV97" s="116"/>
    </row>
    <row r="98" spans="1:48" s="128" customFormat="1" ht="56.25" customHeight="1" x14ac:dyDescent="0.2">
      <c r="A98" s="118">
        <v>20</v>
      </c>
      <c r="B98" s="586" t="s">
        <v>47</v>
      </c>
      <c r="C98" s="586" t="s">
        <v>121</v>
      </c>
      <c r="D98" s="586" t="s">
        <v>49</v>
      </c>
      <c r="E98" s="586" t="s">
        <v>337</v>
      </c>
      <c r="F98" s="586" t="s">
        <v>338</v>
      </c>
      <c r="G98" s="586" t="s">
        <v>339</v>
      </c>
      <c r="H98" s="586" t="s">
        <v>340</v>
      </c>
      <c r="I98" s="586" t="s">
        <v>341</v>
      </c>
      <c r="J98" s="595" t="s">
        <v>342</v>
      </c>
      <c r="K98" s="598" t="s">
        <v>343</v>
      </c>
      <c r="L98" s="586" t="s">
        <v>344</v>
      </c>
      <c r="M98" s="595" t="s">
        <v>129</v>
      </c>
      <c r="N98" s="592" t="s">
        <v>345</v>
      </c>
      <c r="O98" s="592" t="s">
        <v>346</v>
      </c>
      <c r="P98" s="592" t="s">
        <v>347</v>
      </c>
      <c r="Q98" s="592" t="s">
        <v>348</v>
      </c>
      <c r="R98" s="580" t="s">
        <v>349</v>
      </c>
      <c r="S98" s="583">
        <f>T98</f>
        <v>305000000</v>
      </c>
      <c r="T98" s="583">
        <f>SUM(V98:AH98)</f>
        <v>305000000</v>
      </c>
      <c r="U98" s="586" t="s">
        <v>350</v>
      </c>
      <c r="V98" s="121">
        <v>30000000</v>
      </c>
      <c r="W98" s="122"/>
      <c r="X98" s="123"/>
      <c r="Y98" s="124"/>
      <c r="Z98" s="125"/>
      <c r="AA98" s="121">
        <f>315000000-60000000-10000000</f>
        <v>245000000</v>
      </c>
      <c r="AB98" s="121"/>
      <c r="AC98" s="121">
        <v>30000000</v>
      </c>
      <c r="AD98" s="121"/>
      <c r="AE98" s="125"/>
      <c r="AF98" s="125"/>
      <c r="AG98" s="125"/>
      <c r="AH98" s="125"/>
      <c r="AI98" s="126">
        <f t="shared" si="7"/>
        <v>305000000</v>
      </c>
      <c r="AJ98" s="127" t="s">
        <v>65</v>
      </c>
      <c r="AK98" s="127" t="s">
        <v>135</v>
      </c>
      <c r="AL98" s="127" t="s">
        <v>80</v>
      </c>
      <c r="AM98" s="2"/>
      <c r="AN98" s="2"/>
      <c r="AO98" s="2"/>
      <c r="AP98" s="2"/>
      <c r="AQ98" s="2"/>
      <c r="AR98" s="2"/>
      <c r="AS98" s="2"/>
      <c r="AT98" s="2"/>
      <c r="AU98" s="2"/>
      <c r="AV98" s="2"/>
    </row>
    <row r="99" spans="1:48" s="128" customFormat="1" ht="53.25" customHeight="1" x14ac:dyDescent="0.2">
      <c r="A99" s="129"/>
      <c r="B99" s="587"/>
      <c r="C99" s="587"/>
      <c r="D99" s="587"/>
      <c r="E99" s="587"/>
      <c r="F99" s="587"/>
      <c r="G99" s="587"/>
      <c r="H99" s="587"/>
      <c r="I99" s="587"/>
      <c r="J99" s="596"/>
      <c r="K99" s="599"/>
      <c r="L99" s="587"/>
      <c r="M99" s="596"/>
      <c r="N99" s="601"/>
      <c r="O99" s="601"/>
      <c r="P99" s="601"/>
      <c r="Q99" s="601"/>
      <c r="R99" s="581"/>
      <c r="S99" s="584"/>
      <c r="T99" s="584"/>
      <c r="U99" s="587"/>
      <c r="V99" s="121"/>
      <c r="W99" s="122"/>
      <c r="X99" s="123"/>
      <c r="Y99" s="124"/>
      <c r="Z99" s="125"/>
      <c r="AA99" s="121"/>
      <c r="AB99" s="121"/>
      <c r="AC99" s="121"/>
      <c r="AD99" s="121"/>
      <c r="AE99" s="125"/>
      <c r="AF99" s="125"/>
      <c r="AG99" s="125"/>
      <c r="AH99" s="125"/>
      <c r="AI99" s="126"/>
      <c r="AJ99" s="127"/>
      <c r="AK99" s="127"/>
      <c r="AL99" s="127"/>
      <c r="AM99" s="2"/>
      <c r="AN99" s="2"/>
      <c r="AO99" s="2"/>
      <c r="AP99" s="2"/>
      <c r="AQ99" s="2"/>
      <c r="AR99" s="2"/>
      <c r="AS99" s="2"/>
      <c r="AT99" s="2"/>
      <c r="AU99" s="2"/>
      <c r="AV99" s="2"/>
    </row>
    <row r="100" spans="1:48" s="128" customFormat="1" ht="53.25" customHeight="1" x14ac:dyDescent="0.2">
      <c r="A100" s="129"/>
      <c r="B100" s="587"/>
      <c r="C100" s="587"/>
      <c r="D100" s="587"/>
      <c r="E100" s="587"/>
      <c r="F100" s="587"/>
      <c r="G100" s="587"/>
      <c r="H100" s="587"/>
      <c r="I100" s="587"/>
      <c r="J100" s="596"/>
      <c r="K100" s="599"/>
      <c r="L100" s="587"/>
      <c r="M100" s="596"/>
      <c r="N100" s="601"/>
      <c r="O100" s="601"/>
      <c r="P100" s="601"/>
      <c r="Q100" s="601"/>
      <c r="R100" s="581"/>
      <c r="S100" s="584"/>
      <c r="T100" s="584"/>
      <c r="U100" s="587"/>
      <c r="V100" s="121"/>
      <c r="W100" s="122"/>
      <c r="X100" s="123"/>
      <c r="Y100" s="124"/>
      <c r="Z100" s="125"/>
      <c r="AA100" s="121"/>
      <c r="AB100" s="121"/>
      <c r="AC100" s="121"/>
      <c r="AD100" s="121"/>
      <c r="AE100" s="125"/>
      <c r="AF100" s="125"/>
      <c r="AG100" s="125"/>
      <c r="AH100" s="125"/>
      <c r="AI100" s="126"/>
      <c r="AJ100" s="127"/>
      <c r="AK100" s="127"/>
      <c r="AL100" s="127"/>
      <c r="AM100" s="2"/>
      <c r="AN100" s="2"/>
      <c r="AO100" s="2"/>
      <c r="AP100" s="2"/>
      <c r="AQ100" s="2"/>
      <c r="AR100" s="2"/>
      <c r="AS100" s="2"/>
      <c r="AT100" s="2"/>
      <c r="AU100" s="2"/>
      <c r="AV100" s="2"/>
    </row>
    <row r="101" spans="1:48" s="128" customFormat="1" ht="53.25" customHeight="1" x14ac:dyDescent="0.2">
      <c r="A101" s="129"/>
      <c r="B101" s="587"/>
      <c r="C101" s="587"/>
      <c r="D101" s="587"/>
      <c r="E101" s="587"/>
      <c r="F101" s="587"/>
      <c r="G101" s="587"/>
      <c r="H101" s="587"/>
      <c r="I101" s="587"/>
      <c r="J101" s="596"/>
      <c r="K101" s="599"/>
      <c r="L101" s="587"/>
      <c r="M101" s="596"/>
      <c r="N101" s="601"/>
      <c r="O101" s="601"/>
      <c r="P101" s="601"/>
      <c r="Q101" s="601"/>
      <c r="R101" s="581"/>
      <c r="S101" s="584"/>
      <c r="T101" s="584"/>
      <c r="U101" s="587"/>
      <c r="V101" s="121"/>
      <c r="W101" s="122"/>
      <c r="X101" s="123"/>
      <c r="Y101" s="124"/>
      <c r="Z101" s="125"/>
      <c r="AA101" s="121"/>
      <c r="AB101" s="121"/>
      <c r="AC101" s="121"/>
      <c r="AD101" s="121"/>
      <c r="AE101" s="125"/>
      <c r="AF101" s="125"/>
      <c r="AG101" s="125"/>
      <c r="AH101" s="125"/>
      <c r="AI101" s="126"/>
      <c r="AJ101" s="127"/>
      <c r="AK101" s="127"/>
      <c r="AL101" s="127"/>
      <c r="AM101" s="2"/>
      <c r="AN101" s="2"/>
      <c r="AO101" s="2"/>
      <c r="AP101" s="2"/>
      <c r="AQ101" s="2"/>
      <c r="AR101" s="2"/>
      <c r="AS101" s="2"/>
      <c r="AT101" s="2"/>
      <c r="AU101" s="2"/>
      <c r="AV101" s="2"/>
    </row>
    <row r="102" spans="1:48" s="128" customFormat="1" ht="68.25" customHeight="1" x14ac:dyDescent="0.2">
      <c r="A102" s="129"/>
      <c r="B102" s="587"/>
      <c r="C102" s="587"/>
      <c r="D102" s="587"/>
      <c r="E102" s="587"/>
      <c r="F102" s="587"/>
      <c r="G102" s="587"/>
      <c r="H102" s="587"/>
      <c r="I102" s="588"/>
      <c r="J102" s="597"/>
      <c r="K102" s="600"/>
      <c r="L102" s="588"/>
      <c r="M102" s="596"/>
      <c r="N102" s="593"/>
      <c r="O102" s="593"/>
      <c r="P102" s="593"/>
      <c r="Q102" s="593"/>
      <c r="R102" s="582"/>
      <c r="S102" s="585"/>
      <c r="T102" s="585"/>
      <c r="U102" s="588"/>
      <c r="V102" s="121"/>
      <c r="W102" s="122"/>
      <c r="X102" s="123"/>
      <c r="Y102" s="124"/>
      <c r="Z102" s="125"/>
      <c r="AA102" s="121"/>
      <c r="AB102" s="121"/>
      <c r="AC102" s="121"/>
      <c r="AD102" s="121"/>
      <c r="AE102" s="125"/>
      <c r="AF102" s="125"/>
      <c r="AG102" s="125"/>
      <c r="AH102" s="125"/>
      <c r="AI102" s="126"/>
      <c r="AJ102" s="127"/>
      <c r="AK102" s="127"/>
      <c r="AL102" s="127"/>
      <c r="AM102" s="2"/>
      <c r="AN102" s="2"/>
      <c r="AO102" s="2"/>
      <c r="AP102" s="2"/>
      <c r="AQ102" s="2"/>
      <c r="AR102" s="2"/>
      <c r="AS102" s="2"/>
      <c r="AT102" s="2"/>
      <c r="AU102" s="2"/>
      <c r="AV102" s="2"/>
    </row>
    <row r="103" spans="1:48" s="128" customFormat="1" ht="45" x14ac:dyDescent="0.25">
      <c r="A103" s="604">
        <v>21</v>
      </c>
      <c r="B103" s="587"/>
      <c r="C103" s="587"/>
      <c r="D103" s="587"/>
      <c r="E103" s="587"/>
      <c r="F103" s="587"/>
      <c r="G103" s="587"/>
      <c r="H103" s="587"/>
      <c r="I103" s="586" t="s">
        <v>351</v>
      </c>
      <c r="J103" s="595" t="s">
        <v>352</v>
      </c>
      <c r="K103" s="598" t="s">
        <v>353</v>
      </c>
      <c r="L103" s="586" t="s">
        <v>354</v>
      </c>
      <c r="M103" s="596"/>
      <c r="N103" s="592" t="s">
        <v>355</v>
      </c>
      <c r="O103" s="592" t="s">
        <v>356</v>
      </c>
      <c r="P103" s="592" t="s">
        <v>357</v>
      </c>
      <c r="Q103" s="602" t="s">
        <v>358</v>
      </c>
      <c r="R103" s="130" t="s">
        <v>356</v>
      </c>
      <c r="S103" s="608">
        <f>T103+T104</f>
        <v>40000000</v>
      </c>
      <c r="T103" s="131">
        <f t="shared" ref="T103:T111" si="11">SUM(V103:AH103)</f>
        <v>20000000</v>
      </c>
      <c r="U103" s="120" t="s">
        <v>359</v>
      </c>
      <c r="V103" s="121">
        <v>20000000</v>
      </c>
      <c r="W103" s="121"/>
      <c r="X103" s="121"/>
      <c r="Y103" s="121"/>
      <c r="Z103" s="121"/>
      <c r="AA103" s="121"/>
      <c r="AB103" s="121"/>
      <c r="AC103" s="121"/>
      <c r="AD103" s="121"/>
      <c r="AE103" s="121"/>
      <c r="AF103" s="121"/>
      <c r="AG103" s="121"/>
      <c r="AH103" s="121"/>
      <c r="AI103" s="121">
        <f t="shared" ref="AI103:AI137" si="12">SUM(V103:AH103)</f>
        <v>20000000</v>
      </c>
      <c r="AJ103" s="127" t="s">
        <v>65</v>
      </c>
      <c r="AK103" s="127" t="s">
        <v>135</v>
      </c>
      <c r="AL103" s="127" t="s">
        <v>80</v>
      </c>
      <c r="AM103" s="2"/>
      <c r="AN103" s="2"/>
      <c r="AO103" s="2"/>
      <c r="AP103" s="2"/>
      <c r="AQ103" s="2"/>
      <c r="AR103" s="2"/>
      <c r="AS103" s="2"/>
      <c r="AT103" s="2"/>
      <c r="AU103" s="2"/>
      <c r="AV103" s="2"/>
    </row>
    <row r="104" spans="1:48" s="128" customFormat="1" ht="25.5" x14ac:dyDescent="0.25">
      <c r="A104" s="605"/>
      <c r="B104" s="587"/>
      <c r="C104" s="587"/>
      <c r="D104" s="587"/>
      <c r="E104" s="587"/>
      <c r="F104" s="587"/>
      <c r="G104" s="587"/>
      <c r="H104" s="587"/>
      <c r="I104" s="588"/>
      <c r="J104" s="597"/>
      <c r="K104" s="600"/>
      <c r="L104" s="588"/>
      <c r="M104" s="596"/>
      <c r="N104" s="593"/>
      <c r="O104" s="593"/>
      <c r="P104" s="593"/>
      <c r="Q104" s="603"/>
      <c r="R104" s="132" t="s">
        <v>360</v>
      </c>
      <c r="S104" s="608"/>
      <c r="T104" s="131">
        <f t="shared" si="11"/>
        <v>20000000</v>
      </c>
      <c r="U104" s="120" t="s">
        <v>361</v>
      </c>
      <c r="V104" s="121">
        <v>20000000</v>
      </c>
      <c r="W104" s="121"/>
      <c r="X104" s="121"/>
      <c r="Y104" s="121"/>
      <c r="Z104" s="121"/>
      <c r="AA104" s="121"/>
      <c r="AB104" s="121"/>
      <c r="AC104" s="121"/>
      <c r="AD104" s="121"/>
      <c r="AE104" s="121"/>
      <c r="AF104" s="121"/>
      <c r="AG104" s="121"/>
      <c r="AH104" s="121"/>
      <c r="AI104" s="121">
        <f t="shared" si="12"/>
        <v>20000000</v>
      </c>
      <c r="AJ104" s="127" t="s">
        <v>65</v>
      </c>
      <c r="AK104" s="127" t="s">
        <v>135</v>
      </c>
      <c r="AL104" s="127" t="s">
        <v>80</v>
      </c>
      <c r="AM104" s="2"/>
      <c r="AN104" s="2"/>
      <c r="AO104" s="2"/>
      <c r="AP104" s="2"/>
      <c r="AQ104" s="2"/>
      <c r="AR104" s="2"/>
      <c r="AS104" s="2"/>
      <c r="AT104" s="2"/>
      <c r="AU104" s="2"/>
      <c r="AV104" s="2"/>
    </row>
    <row r="105" spans="1:48" s="128" customFormat="1" ht="22.5" customHeight="1" x14ac:dyDescent="0.25">
      <c r="A105" s="604">
        <v>22</v>
      </c>
      <c r="B105" s="587"/>
      <c r="C105" s="587"/>
      <c r="D105" s="587"/>
      <c r="E105" s="587"/>
      <c r="F105" s="587"/>
      <c r="G105" s="587"/>
      <c r="H105" s="587"/>
      <c r="I105" s="586" t="s">
        <v>362</v>
      </c>
      <c r="J105" s="606" t="s">
        <v>363</v>
      </c>
      <c r="K105" s="598" t="s">
        <v>364</v>
      </c>
      <c r="L105" s="586" t="s">
        <v>365</v>
      </c>
      <c r="M105" s="596"/>
      <c r="N105" s="592" t="s">
        <v>366</v>
      </c>
      <c r="O105" s="592" t="s">
        <v>367</v>
      </c>
      <c r="P105" s="592" t="s">
        <v>368</v>
      </c>
      <c r="Q105" s="592" t="s">
        <v>369</v>
      </c>
      <c r="R105" s="580" t="s">
        <v>367</v>
      </c>
      <c r="S105" s="594">
        <f>T105+T106+T107</f>
        <v>100000000</v>
      </c>
      <c r="T105" s="131">
        <f t="shared" si="11"/>
        <v>100000000</v>
      </c>
      <c r="U105" s="133" t="s">
        <v>370</v>
      </c>
      <c r="V105" s="121">
        <f>+'[1]FUENTES PARA INVERSION'!$B$33</f>
        <v>15000000</v>
      </c>
      <c r="W105" s="121"/>
      <c r="X105" s="121"/>
      <c r="Y105" s="121"/>
      <c r="Z105" s="134"/>
      <c r="AA105" s="121">
        <v>65000000</v>
      </c>
      <c r="AB105" s="121"/>
      <c r="AC105" s="121">
        <v>20000000</v>
      </c>
      <c r="AD105" s="121"/>
      <c r="AE105" s="121"/>
      <c r="AF105" s="121"/>
      <c r="AG105" s="121"/>
      <c r="AH105" s="121"/>
      <c r="AI105" s="121">
        <f t="shared" si="12"/>
        <v>100000000</v>
      </c>
      <c r="AJ105" s="127" t="s">
        <v>65</v>
      </c>
      <c r="AK105" s="127" t="s">
        <v>135</v>
      </c>
      <c r="AL105" s="127" t="s">
        <v>80</v>
      </c>
      <c r="AM105" s="2"/>
      <c r="AN105" s="2"/>
      <c r="AO105" s="2"/>
      <c r="AP105" s="2"/>
      <c r="AQ105" s="2"/>
      <c r="AR105" s="2"/>
      <c r="AS105" s="2"/>
      <c r="AT105" s="2"/>
      <c r="AU105" s="2"/>
      <c r="AV105" s="2"/>
    </row>
    <row r="106" spans="1:48" s="128" customFormat="1" ht="22.5" x14ac:dyDescent="0.25">
      <c r="A106" s="609"/>
      <c r="B106" s="587"/>
      <c r="C106" s="587"/>
      <c r="D106" s="587"/>
      <c r="E106" s="587"/>
      <c r="F106" s="587"/>
      <c r="G106" s="587"/>
      <c r="H106" s="587"/>
      <c r="I106" s="587"/>
      <c r="J106" s="610"/>
      <c r="K106" s="599"/>
      <c r="L106" s="587"/>
      <c r="M106" s="596"/>
      <c r="N106" s="601"/>
      <c r="O106" s="601"/>
      <c r="P106" s="601"/>
      <c r="Q106" s="601"/>
      <c r="R106" s="581"/>
      <c r="S106" s="594"/>
      <c r="T106" s="131">
        <f t="shared" si="11"/>
        <v>0</v>
      </c>
      <c r="U106" s="133" t="s">
        <v>371</v>
      </c>
      <c r="V106" s="121"/>
      <c r="W106" s="121"/>
      <c r="X106" s="121"/>
      <c r="Y106" s="121"/>
      <c r="Z106" s="121"/>
      <c r="AA106" s="121"/>
      <c r="AB106" s="121"/>
      <c r="AC106" s="121"/>
      <c r="AD106" s="121"/>
      <c r="AE106" s="121"/>
      <c r="AF106" s="121"/>
      <c r="AG106" s="121"/>
      <c r="AH106" s="121"/>
      <c r="AI106" s="121">
        <f t="shared" si="12"/>
        <v>0</v>
      </c>
      <c r="AJ106" s="127" t="s">
        <v>65</v>
      </c>
      <c r="AK106" s="127" t="s">
        <v>135</v>
      </c>
      <c r="AL106" s="127" t="s">
        <v>80</v>
      </c>
      <c r="AM106" s="2"/>
      <c r="AN106" s="2"/>
      <c r="AO106" s="2"/>
      <c r="AP106" s="2"/>
      <c r="AQ106" s="2"/>
      <c r="AR106" s="2"/>
      <c r="AS106" s="2"/>
      <c r="AT106" s="2"/>
      <c r="AU106" s="2"/>
      <c r="AV106" s="2"/>
    </row>
    <row r="107" spans="1:48" s="128" customFormat="1" ht="33.75" x14ac:dyDescent="0.25">
      <c r="A107" s="605"/>
      <c r="B107" s="587"/>
      <c r="C107" s="587"/>
      <c r="D107" s="587"/>
      <c r="E107" s="587"/>
      <c r="F107" s="587"/>
      <c r="G107" s="587"/>
      <c r="H107" s="587"/>
      <c r="I107" s="588"/>
      <c r="J107" s="607"/>
      <c r="K107" s="600"/>
      <c r="L107" s="588"/>
      <c r="M107" s="596"/>
      <c r="N107" s="593"/>
      <c r="O107" s="593"/>
      <c r="P107" s="593"/>
      <c r="Q107" s="593"/>
      <c r="R107" s="582"/>
      <c r="S107" s="594"/>
      <c r="T107" s="131">
        <f t="shared" si="11"/>
        <v>0</v>
      </c>
      <c r="U107" s="133" t="s">
        <v>372</v>
      </c>
      <c r="V107" s="122"/>
      <c r="W107" s="122"/>
      <c r="X107" s="122"/>
      <c r="Y107" s="122"/>
      <c r="Z107" s="122"/>
      <c r="AA107" s="122"/>
      <c r="AB107" s="122"/>
      <c r="AC107" s="122"/>
      <c r="AD107" s="122"/>
      <c r="AE107" s="122"/>
      <c r="AF107" s="122"/>
      <c r="AG107" s="122"/>
      <c r="AH107" s="122"/>
      <c r="AI107" s="122">
        <f t="shared" si="12"/>
        <v>0</v>
      </c>
      <c r="AJ107" s="127" t="s">
        <v>65</v>
      </c>
      <c r="AK107" s="127" t="s">
        <v>135</v>
      </c>
      <c r="AL107" s="127" t="s">
        <v>80</v>
      </c>
      <c r="AM107" s="2"/>
      <c r="AN107" s="2"/>
      <c r="AO107" s="2"/>
      <c r="AP107" s="2"/>
      <c r="AQ107" s="2"/>
      <c r="AR107" s="2"/>
      <c r="AS107" s="2"/>
      <c r="AT107" s="2"/>
      <c r="AU107" s="2"/>
      <c r="AV107" s="2"/>
    </row>
    <row r="108" spans="1:48" s="128" customFormat="1" ht="42" customHeight="1" x14ac:dyDescent="0.25">
      <c r="A108" s="604">
        <v>23</v>
      </c>
      <c r="B108" s="587"/>
      <c r="C108" s="587"/>
      <c r="D108" s="587"/>
      <c r="E108" s="587"/>
      <c r="F108" s="587"/>
      <c r="G108" s="587"/>
      <c r="H108" s="587"/>
      <c r="I108" s="586" t="s">
        <v>373</v>
      </c>
      <c r="J108" s="606" t="s">
        <v>374</v>
      </c>
      <c r="K108" s="598" t="s">
        <v>375</v>
      </c>
      <c r="L108" s="586" t="s">
        <v>376</v>
      </c>
      <c r="M108" s="596"/>
      <c r="N108" s="592" t="s">
        <v>377</v>
      </c>
      <c r="O108" s="592" t="s">
        <v>378</v>
      </c>
      <c r="P108" s="592" t="s">
        <v>379</v>
      </c>
      <c r="Q108" s="592" t="s">
        <v>380</v>
      </c>
      <c r="R108" s="580" t="s">
        <v>378</v>
      </c>
      <c r="S108" s="594">
        <f>T108+T109</f>
        <v>30000000</v>
      </c>
      <c r="T108" s="131">
        <f t="shared" si="11"/>
        <v>30000000</v>
      </c>
      <c r="U108" s="120" t="s">
        <v>381</v>
      </c>
      <c r="V108" s="122"/>
      <c r="W108" s="122"/>
      <c r="X108" s="122"/>
      <c r="Y108" s="122"/>
      <c r="Z108" s="122"/>
      <c r="AA108" s="122">
        <v>20000000</v>
      </c>
      <c r="AB108" s="122"/>
      <c r="AC108" s="122">
        <v>10000000</v>
      </c>
      <c r="AD108" s="122"/>
      <c r="AE108" s="122"/>
      <c r="AF108" s="122"/>
      <c r="AG108" s="122"/>
      <c r="AH108" s="122"/>
      <c r="AI108" s="122">
        <f t="shared" si="12"/>
        <v>30000000</v>
      </c>
      <c r="AJ108" s="127" t="s">
        <v>65</v>
      </c>
      <c r="AK108" s="127" t="s">
        <v>135</v>
      </c>
      <c r="AL108" s="127" t="s">
        <v>80</v>
      </c>
      <c r="AM108" s="2"/>
      <c r="AN108" s="2"/>
      <c r="AO108" s="2"/>
      <c r="AP108" s="2"/>
      <c r="AQ108" s="2"/>
      <c r="AR108" s="2"/>
      <c r="AS108" s="2"/>
      <c r="AT108" s="2"/>
      <c r="AU108" s="2"/>
      <c r="AV108" s="2"/>
    </row>
    <row r="109" spans="1:48" s="128" customFormat="1" ht="33" customHeight="1" x14ac:dyDescent="0.25">
      <c r="A109" s="605"/>
      <c r="B109" s="587"/>
      <c r="C109" s="587"/>
      <c r="D109" s="587"/>
      <c r="E109" s="587"/>
      <c r="F109" s="587"/>
      <c r="G109" s="587"/>
      <c r="H109" s="587"/>
      <c r="I109" s="588"/>
      <c r="J109" s="607"/>
      <c r="K109" s="600"/>
      <c r="L109" s="588"/>
      <c r="M109" s="596"/>
      <c r="N109" s="593"/>
      <c r="O109" s="593"/>
      <c r="P109" s="593"/>
      <c r="Q109" s="593"/>
      <c r="R109" s="582"/>
      <c r="S109" s="594"/>
      <c r="T109" s="131">
        <f t="shared" si="11"/>
        <v>0</v>
      </c>
      <c r="U109" s="120" t="s">
        <v>382</v>
      </c>
      <c r="V109" s="122"/>
      <c r="W109" s="122"/>
      <c r="X109" s="122"/>
      <c r="Y109" s="122"/>
      <c r="Z109" s="122"/>
      <c r="AA109" s="122"/>
      <c r="AB109" s="122"/>
      <c r="AC109" s="122"/>
      <c r="AD109" s="122"/>
      <c r="AE109" s="122"/>
      <c r="AF109" s="122"/>
      <c r="AG109" s="122"/>
      <c r="AH109" s="122"/>
      <c r="AI109" s="122">
        <f t="shared" si="12"/>
        <v>0</v>
      </c>
      <c r="AJ109" s="127" t="s">
        <v>65</v>
      </c>
      <c r="AK109" s="127" t="s">
        <v>135</v>
      </c>
      <c r="AL109" s="127" t="s">
        <v>80</v>
      </c>
      <c r="AM109" s="2"/>
      <c r="AN109" s="2"/>
      <c r="AO109" s="2"/>
      <c r="AP109" s="2"/>
      <c r="AQ109" s="2"/>
      <c r="AR109" s="2"/>
      <c r="AS109" s="2"/>
      <c r="AT109" s="2"/>
      <c r="AU109" s="2"/>
      <c r="AV109" s="2"/>
    </row>
    <row r="110" spans="1:48" s="128" customFormat="1" ht="38.25" x14ac:dyDescent="0.25">
      <c r="A110" s="118">
        <v>24</v>
      </c>
      <c r="B110" s="587"/>
      <c r="C110" s="587"/>
      <c r="D110" s="587"/>
      <c r="E110" s="587"/>
      <c r="F110" s="587"/>
      <c r="G110" s="587"/>
      <c r="H110" s="587"/>
      <c r="I110" s="119" t="s">
        <v>383</v>
      </c>
      <c r="J110" s="742" t="s">
        <v>384</v>
      </c>
      <c r="K110" s="743" t="s">
        <v>385</v>
      </c>
      <c r="L110" s="741" t="s">
        <v>386</v>
      </c>
      <c r="M110" s="596"/>
      <c r="N110" s="744" t="s">
        <v>387</v>
      </c>
      <c r="O110" s="744" t="s">
        <v>388</v>
      </c>
      <c r="P110" s="745" t="s">
        <v>389</v>
      </c>
      <c r="Q110" s="746" t="s">
        <v>390</v>
      </c>
      <c r="R110" s="747" t="s">
        <v>391</v>
      </c>
      <c r="S110" s="748">
        <f>T110</f>
        <v>115000000</v>
      </c>
      <c r="T110" s="748">
        <f>SUM(V110:AH110)</f>
        <v>115000000</v>
      </c>
      <c r="U110" s="741" t="s">
        <v>392</v>
      </c>
      <c r="V110" s="122">
        <v>20000000</v>
      </c>
      <c r="W110" s="122"/>
      <c r="X110" s="122"/>
      <c r="Y110" s="122"/>
      <c r="Z110" s="122"/>
      <c r="AA110" s="122">
        <v>75104132</v>
      </c>
      <c r="AB110" s="122"/>
      <c r="AC110" s="122">
        <v>19895868</v>
      </c>
      <c r="AD110" s="122"/>
      <c r="AE110" s="122"/>
      <c r="AF110" s="122"/>
      <c r="AG110" s="122"/>
      <c r="AH110" s="122"/>
      <c r="AI110" s="122">
        <f t="shared" si="12"/>
        <v>115000000</v>
      </c>
      <c r="AJ110" s="127" t="s">
        <v>65</v>
      </c>
      <c r="AK110" s="127" t="s">
        <v>135</v>
      </c>
      <c r="AL110" s="127" t="s">
        <v>80</v>
      </c>
      <c r="AM110" s="2"/>
      <c r="AN110" s="2"/>
      <c r="AO110" s="2"/>
      <c r="AP110" s="2"/>
      <c r="AQ110" s="2"/>
      <c r="AR110" s="2"/>
      <c r="AS110" s="2"/>
      <c r="AT110" s="2"/>
      <c r="AU110" s="2"/>
      <c r="AV110" s="2"/>
    </row>
    <row r="111" spans="1:48" s="128" customFormat="1" ht="53.25" customHeight="1" x14ac:dyDescent="0.2">
      <c r="A111" s="118">
        <v>25</v>
      </c>
      <c r="B111" s="588"/>
      <c r="C111" s="588"/>
      <c r="D111" s="588"/>
      <c r="E111" s="588"/>
      <c r="F111" s="588"/>
      <c r="G111" s="588"/>
      <c r="H111" s="588"/>
      <c r="I111" s="135" t="s">
        <v>393</v>
      </c>
      <c r="J111" s="136" t="s">
        <v>394</v>
      </c>
      <c r="K111" s="137" t="s">
        <v>395</v>
      </c>
      <c r="L111" s="135" t="s">
        <v>396</v>
      </c>
      <c r="M111" s="597"/>
      <c r="N111" s="138" t="s">
        <v>397</v>
      </c>
      <c r="O111" s="138" t="s">
        <v>398</v>
      </c>
      <c r="P111" s="139" t="s">
        <v>399</v>
      </c>
      <c r="Q111" s="139" t="s">
        <v>398</v>
      </c>
      <c r="R111" s="132" t="s">
        <v>398</v>
      </c>
      <c r="S111" s="131">
        <f>T111</f>
        <v>15000000</v>
      </c>
      <c r="T111" s="131">
        <f t="shared" si="11"/>
        <v>15000000</v>
      </c>
      <c r="U111" s="133" t="s">
        <v>400</v>
      </c>
      <c r="V111" s="121">
        <f>+'[1]FUENTES PARA INVERSION'!$B$34</f>
        <v>15000000</v>
      </c>
      <c r="W111" s="122"/>
      <c r="X111" s="140"/>
      <c r="Y111" s="124"/>
      <c r="Z111" s="125"/>
      <c r="AA111" s="122"/>
      <c r="AB111" s="121"/>
      <c r="AC111" s="121"/>
      <c r="AD111" s="121"/>
      <c r="AE111" s="125"/>
      <c r="AF111" s="125"/>
      <c r="AG111" s="125"/>
      <c r="AH111" s="125"/>
      <c r="AI111" s="126">
        <f t="shared" si="12"/>
        <v>15000000</v>
      </c>
      <c r="AJ111" s="127" t="s">
        <v>65</v>
      </c>
      <c r="AK111" s="127" t="s">
        <v>135</v>
      </c>
      <c r="AL111" s="127" t="s">
        <v>80</v>
      </c>
      <c r="AM111" s="2"/>
      <c r="AN111" s="2"/>
      <c r="AO111" s="2"/>
      <c r="AP111" s="2"/>
      <c r="AQ111" s="2"/>
      <c r="AR111" s="2"/>
      <c r="AS111" s="2"/>
      <c r="AT111" s="2"/>
      <c r="AU111" s="2"/>
      <c r="AV111" s="2"/>
    </row>
    <row r="112" spans="1:48" s="128" customFormat="1" ht="15.75" customHeight="1" x14ac:dyDescent="0.25">
      <c r="A112" s="589" t="s">
        <v>401</v>
      </c>
      <c r="B112" s="590"/>
      <c r="C112" s="590"/>
      <c r="D112" s="590"/>
      <c r="E112" s="590"/>
      <c r="F112" s="590"/>
      <c r="G112" s="590"/>
      <c r="H112" s="590"/>
      <c r="I112" s="590"/>
      <c r="J112" s="590"/>
      <c r="K112" s="590"/>
      <c r="L112" s="590"/>
      <c r="M112" s="590"/>
      <c r="N112" s="590"/>
      <c r="O112" s="591"/>
      <c r="P112" s="141"/>
      <c r="Q112" s="141"/>
      <c r="R112" s="141"/>
      <c r="S112" s="142">
        <f>SUM(S113:S126)</f>
        <v>150000000</v>
      </c>
      <c r="T112" s="142">
        <f t="shared" ref="T112:AI112" si="13">SUM(T113:T126)</f>
        <v>150000000</v>
      </c>
      <c r="U112" s="142">
        <f t="shared" si="13"/>
        <v>0</v>
      </c>
      <c r="V112" s="142">
        <f t="shared" si="13"/>
        <v>100000000</v>
      </c>
      <c r="W112" s="142">
        <f t="shared" si="13"/>
        <v>0</v>
      </c>
      <c r="X112" s="142">
        <f t="shared" si="13"/>
        <v>0</v>
      </c>
      <c r="Y112" s="142">
        <f t="shared" si="13"/>
        <v>0</v>
      </c>
      <c r="Z112" s="142">
        <f t="shared" si="13"/>
        <v>0</v>
      </c>
      <c r="AA112" s="142">
        <f t="shared" si="13"/>
        <v>50000000</v>
      </c>
      <c r="AB112" s="142">
        <f t="shared" si="13"/>
        <v>0</v>
      </c>
      <c r="AC112" s="142">
        <f t="shared" si="13"/>
        <v>0</v>
      </c>
      <c r="AD112" s="142">
        <f t="shared" si="13"/>
        <v>0</v>
      </c>
      <c r="AE112" s="142">
        <f t="shared" si="13"/>
        <v>0</v>
      </c>
      <c r="AF112" s="142">
        <f t="shared" si="13"/>
        <v>0</v>
      </c>
      <c r="AG112" s="142">
        <f t="shared" si="13"/>
        <v>0</v>
      </c>
      <c r="AH112" s="142">
        <f t="shared" si="13"/>
        <v>0</v>
      </c>
      <c r="AI112" s="142">
        <f t="shared" si="13"/>
        <v>150000000</v>
      </c>
      <c r="AJ112" s="143"/>
      <c r="AK112" s="143"/>
      <c r="AL112" s="143"/>
      <c r="AM112" s="2"/>
      <c r="AN112" s="2"/>
      <c r="AO112" s="2"/>
      <c r="AP112" s="2"/>
      <c r="AQ112" s="2"/>
      <c r="AR112" s="2"/>
      <c r="AS112" s="2"/>
      <c r="AT112" s="2"/>
      <c r="AU112" s="2"/>
      <c r="AV112" s="2"/>
    </row>
    <row r="113" spans="1:48" s="154" customFormat="1" ht="63.75" x14ac:dyDescent="0.25">
      <c r="A113" s="579">
        <v>26</v>
      </c>
      <c r="B113" s="572" t="s">
        <v>197</v>
      </c>
      <c r="C113" s="572" t="s">
        <v>198</v>
      </c>
      <c r="D113" s="572" t="s">
        <v>199</v>
      </c>
      <c r="E113" s="572" t="s">
        <v>402</v>
      </c>
      <c r="F113" s="572" t="s">
        <v>403</v>
      </c>
      <c r="G113" s="572" t="s">
        <v>404</v>
      </c>
      <c r="H113" s="572" t="s">
        <v>405</v>
      </c>
      <c r="I113" s="572" t="s">
        <v>406</v>
      </c>
      <c r="J113" s="575" t="s">
        <v>407</v>
      </c>
      <c r="K113" s="577" t="s">
        <v>408</v>
      </c>
      <c r="L113" s="572" t="s">
        <v>409</v>
      </c>
      <c r="M113" s="572" t="s">
        <v>129</v>
      </c>
      <c r="N113" s="144" t="s">
        <v>410</v>
      </c>
      <c r="O113" s="144" t="s">
        <v>411</v>
      </c>
      <c r="P113" s="144" t="s">
        <v>412</v>
      </c>
      <c r="Q113" s="145" t="s">
        <v>413</v>
      </c>
      <c r="R113" s="145" t="s">
        <v>414</v>
      </c>
      <c r="S113" s="570">
        <f>T113+T114+T115+T116+T117</f>
        <v>50000000</v>
      </c>
      <c r="T113" s="146">
        <f>SUM(V113:AH113)</f>
        <v>0</v>
      </c>
      <c r="U113" s="141" t="s">
        <v>415</v>
      </c>
      <c r="V113" s="147"/>
      <c r="W113" s="148"/>
      <c r="X113" s="149"/>
      <c r="Y113" s="150"/>
      <c r="Z113" s="151"/>
      <c r="AA113" s="147"/>
      <c r="AB113" s="147"/>
      <c r="AC113" s="147"/>
      <c r="AD113" s="147"/>
      <c r="AE113" s="151"/>
      <c r="AF113" s="151"/>
      <c r="AG113" s="151"/>
      <c r="AH113" s="151"/>
      <c r="AI113" s="152">
        <f t="shared" si="12"/>
        <v>0</v>
      </c>
      <c r="AJ113" s="150" t="s">
        <v>65</v>
      </c>
      <c r="AK113" s="150" t="s">
        <v>66</v>
      </c>
      <c r="AL113" s="153" t="s">
        <v>67</v>
      </c>
      <c r="AM113" s="2"/>
      <c r="AN113" s="2"/>
      <c r="AO113" s="2"/>
      <c r="AP113" s="2"/>
      <c r="AQ113" s="2"/>
      <c r="AR113" s="2"/>
      <c r="AS113" s="2"/>
      <c r="AT113" s="2"/>
      <c r="AU113" s="2"/>
      <c r="AV113" s="2"/>
    </row>
    <row r="114" spans="1:48" s="154" customFormat="1" ht="22.5" x14ac:dyDescent="0.25">
      <c r="A114" s="579"/>
      <c r="B114" s="572"/>
      <c r="C114" s="572"/>
      <c r="D114" s="572"/>
      <c r="E114" s="572"/>
      <c r="F114" s="572"/>
      <c r="G114" s="572"/>
      <c r="H114" s="572"/>
      <c r="I114" s="572"/>
      <c r="J114" s="576"/>
      <c r="K114" s="577"/>
      <c r="L114" s="572"/>
      <c r="M114" s="572"/>
      <c r="N114" s="574" t="s">
        <v>416</v>
      </c>
      <c r="O114" s="574" t="s">
        <v>417</v>
      </c>
      <c r="P114" s="574" t="s">
        <v>418</v>
      </c>
      <c r="Q114" s="574" t="s">
        <v>419</v>
      </c>
      <c r="R114" s="574" t="s">
        <v>420</v>
      </c>
      <c r="S114" s="570"/>
      <c r="T114" s="146">
        <f t="shared" ref="T114:T126" si="14">SUM(V114:AH114)</f>
        <v>50000000</v>
      </c>
      <c r="U114" s="141" t="s">
        <v>421</v>
      </c>
      <c r="V114" s="147"/>
      <c r="W114" s="148"/>
      <c r="X114" s="149"/>
      <c r="Y114" s="150"/>
      <c r="Z114" s="151"/>
      <c r="AA114" s="147">
        <v>50000000</v>
      </c>
      <c r="AB114" s="147"/>
      <c r="AC114" s="147"/>
      <c r="AD114" s="147"/>
      <c r="AE114" s="151"/>
      <c r="AF114" s="151"/>
      <c r="AG114" s="151"/>
      <c r="AH114" s="151"/>
      <c r="AI114" s="152">
        <f t="shared" si="12"/>
        <v>50000000</v>
      </c>
      <c r="AJ114" s="150" t="s">
        <v>65</v>
      </c>
      <c r="AK114" s="150" t="s">
        <v>66</v>
      </c>
      <c r="AL114" s="153" t="s">
        <v>67</v>
      </c>
      <c r="AM114" s="2"/>
      <c r="AN114" s="2"/>
      <c r="AO114" s="2"/>
      <c r="AP114" s="2"/>
      <c r="AQ114" s="2"/>
      <c r="AR114" s="2"/>
      <c r="AS114" s="2"/>
      <c r="AT114" s="2"/>
      <c r="AU114" s="2"/>
      <c r="AV114" s="2"/>
    </row>
    <row r="115" spans="1:48" s="154" customFormat="1" ht="22.5" x14ac:dyDescent="0.25">
      <c r="A115" s="579"/>
      <c r="B115" s="572"/>
      <c r="C115" s="572"/>
      <c r="D115" s="572"/>
      <c r="E115" s="572"/>
      <c r="F115" s="572"/>
      <c r="G115" s="572"/>
      <c r="H115" s="572"/>
      <c r="I115" s="572"/>
      <c r="J115" s="576"/>
      <c r="K115" s="577"/>
      <c r="L115" s="572"/>
      <c r="M115" s="572"/>
      <c r="N115" s="574"/>
      <c r="O115" s="574"/>
      <c r="P115" s="574"/>
      <c r="Q115" s="574"/>
      <c r="R115" s="574"/>
      <c r="S115" s="570"/>
      <c r="T115" s="146">
        <f t="shared" si="14"/>
        <v>0</v>
      </c>
      <c r="U115" s="141" t="s">
        <v>422</v>
      </c>
      <c r="V115" s="148"/>
      <c r="W115" s="148"/>
      <c r="X115" s="149"/>
      <c r="Y115" s="143"/>
      <c r="Z115" s="151"/>
      <c r="AA115" s="147"/>
      <c r="AB115" s="147"/>
      <c r="AC115" s="147"/>
      <c r="AD115" s="147"/>
      <c r="AE115" s="151"/>
      <c r="AF115" s="151"/>
      <c r="AG115" s="151"/>
      <c r="AH115" s="151"/>
      <c r="AI115" s="152">
        <f t="shared" si="12"/>
        <v>0</v>
      </c>
      <c r="AJ115" s="150" t="s">
        <v>65</v>
      </c>
      <c r="AK115" s="150" t="s">
        <v>66</v>
      </c>
      <c r="AL115" s="153" t="s">
        <v>67</v>
      </c>
      <c r="AM115" s="2"/>
      <c r="AN115" s="2"/>
      <c r="AO115" s="2"/>
      <c r="AP115" s="2"/>
      <c r="AQ115" s="2"/>
      <c r="AR115" s="2"/>
      <c r="AS115" s="2"/>
      <c r="AT115" s="2"/>
      <c r="AU115" s="2"/>
      <c r="AV115" s="2"/>
    </row>
    <row r="116" spans="1:48" s="154" customFormat="1" ht="22.5" x14ac:dyDescent="0.25">
      <c r="A116" s="579"/>
      <c r="B116" s="572"/>
      <c r="C116" s="572"/>
      <c r="D116" s="572"/>
      <c r="E116" s="572"/>
      <c r="F116" s="572"/>
      <c r="G116" s="572"/>
      <c r="H116" s="572"/>
      <c r="I116" s="572"/>
      <c r="J116" s="576"/>
      <c r="K116" s="577"/>
      <c r="L116" s="572"/>
      <c r="M116" s="572"/>
      <c r="N116" s="574"/>
      <c r="O116" s="574"/>
      <c r="P116" s="574"/>
      <c r="Q116" s="574"/>
      <c r="R116" s="574"/>
      <c r="S116" s="570"/>
      <c r="T116" s="146">
        <f t="shared" si="14"/>
        <v>0</v>
      </c>
      <c r="U116" s="141" t="s">
        <v>423</v>
      </c>
      <c r="V116" s="148"/>
      <c r="W116" s="148"/>
      <c r="X116" s="149"/>
      <c r="Y116" s="143"/>
      <c r="Z116" s="151"/>
      <c r="AA116" s="147"/>
      <c r="AB116" s="147"/>
      <c r="AC116" s="147"/>
      <c r="AD116" s="147"/>
      <c r="AE116" s="151"/>
      <c r="AF116" s="151"/>
      <c r="AG116" s="151"/>
      <c r="AH116" s="151"/>
      <c r="AI116" s="152">
        <f t="shared" si="12"/>
        <v>0</v>
      </c>
      <c r="AJ116" s="150" t="s">
        <v>65</v>
      </c>
      <c r="AK116" s="150" t="s">
        <v>66</v>
      </c>
      <c r="AL116" s="153" t="s">
        <v>67</v>
      </c>
      <c r="AM116" s="2"/>
      <c r="AN116" s="2"/>
      <c r="AO116" s="2"/>
      <c r="AP116" s="2"/>
      <c r="AQ116" s="2"/>
      <c r="AR116" s="2"/>
      <c r="AS116" s="2"/>
      <c r="AT116" s="2"/>
      <c r="AU116" s="2"/>
      <c r="AV116" s="2"/>
    </row>
    <row r="117" spans="1:48" s="154" customFormat="1" ht="22.5" x14ac:dyDescent="0.25">
      <c r="A117" s="579"/>
      <c r="B117" s="572"/>
      <c r="C117" s="572"/>
      <c r="D117" s="572"/>
      <c r="E117" s="572"/>
      <c r="F117" s="572"/>
      <c r="G117" s="572"/>
      <c r="H117" s="572"/>
      <c r="I117" s="572"/>
      <c r="J117" s="576"/>
      <c r="K117" s="577"/>
      <c r="L117" s="572"/>
      <c r="M117" s="572"/>
      <c r="N117" s="574"/>
      <c r="O117" s="574"/>
      <c r="P117" s="574"/>
      <c r="Q117" s="574"/>
      <c r="R117" s="574"/>
      <c r="S117" s="570"/>
      <c r="T117" s="146">
        <f t="shared" si="14"/>
        <v>0</v>
      </c>
      <c r="U117" s="141" t="s">
        <v>424</v>
      </c>
      <c r="V117" s="148"/>
      <c r="W117" s="148"/>
      <c r="X117" s="149"/>
      <c r="Y117" s="143"/>
      <c r="Z117" s="151"/>
      <c r="AA117" s="147"/>
      <c r="AB117" s="147"/>
      <c r="AC117" s="147"/>
      <c r="AD117" s="147"/>
      <c r="AE117" s="151"/>
      <c r="AF117" s="151"/>
      <c r="AG117" s="151"/>
      <c r="AH117" s="151"/>
      <c r="AI117" s="152">
        <f t="shared" si="12"/>
        <v>0</v>
      </c>
      <c r="AJ117" s="150" t="s">
        <v>65</v>
      </c>
      <c r="AK117" s="150" t="s">
        <v>66</v>
      </c>
      <c r="AL117" s="153" t="s">
        <v>67</v>
      </c>
      <c r="AM117" s="2"/>
      <c r="AN117" s="2"/>
      <c r="AO117" s="2"/>
      <c r="AP117" s="2"/>
      <c r="AQ117" s="2"/>
      <c r="AR117" s="2"/>
      <c r="AS117" s="2"/>
      <c r="AT117" s="2"/>
      <c r="AU117" s="2"/>
      <c r="AV117" s="2"/>
    </row>
    <row r="118" spans="1:48" s="154" customFormat="1" ht="22.5" x14ac:dyDescent="0.25">
      <c r="A118" s="579">
        <v>27</v>
      </c>
      <c r="B118" s="572"/>
      <c r="C118" s="572"/>
      <c r="D118" s="572"/>
      <c r="E118" s="572"/>
      <c r="F118" s="572"/>
      <c r="G118" s="572"/>
      <c r="H118" s="572"/>
      <c r="I118" s="572" t="s">
        <v>425</v>
      </c>
      <c r="J118" s="576" t="s">
        <v>426</v>
      </c>
      <c r="K118" s="577" t="s">
        <v>427</v>
      </c>
      <c r="L118" s="572" t="s">
        <v>428</v>
      </c>
      <c r="M118" s="572"/>
      <c r="N118" s="574" t="s">
        <v>429</v>
      </c>
      <c r="O118" s="574" t="s">
        <v>430</v>
      </c>
      <c r="P118" s="574" t="s">
        <v>431</v>
      </c>
      <c r="Q118" s="574" t="s">
        <v>432</v>
      </c>
      <c r="R118" s="574" t="s">
        <v>433</v>
      </c>
      <c r="S118" s="570">
        <f>T118+T119+T120+T121+T122</f>
        <v>100000000</v>
      </c>
      <c r="T118" s="146">
        <f t="shared" si="14"/>
        <v>0</v>
      </c>
      <c r="U118" s="141" t="s">
        <v>434</v>
      </c>
      <c r="V118" s="147"/>
      <c r="W118" s="148"/>
      <c r="X118" s="149"/>
      <c r="Y118" s="143"/>
      <c r="Z118" s="151"/>
      <c r="AA118" s="147"/>
      <c r="AB118" s="147"/>
      <c r="AC118" s="147"/>
      <c r="AD118" s="147"/>
      <c r="AE118" s="151"/>
      <c r="AF118" s="151"/>
      <c r="AG118" s="151"/>
      <c r="AH118" s="151"/>
      <c r="AI118" s="152">
        <f t="shared" si="12"/>
        <v>0</v>
      </c>
      <c r="AJ118" s="150" t="s">
        <v>65</v>
      </c>
      <c r="AK118" s="150" t="s">
        <v>66</v>
      </c>
      <c r="AL118" s="153" t="s">
        <v>67</v>
      </c>
      <c r="AM118" s="2"/>
      <c r="AN118" s="2"/>
      <c r="AO118" s="2"/>
      <c r="AP118" s="2"/>
      <c r="AQ118" s="2"/>
      <c r="AR118" s="2"/>
      <c r="AS118" s="2"/>
      <c r="AT118" s="2"/>
      <c r="AU118" s="2"/>
      <c r="AV118" s="2"/>
    </row>
    <row r="119" spans="1:48" s="154" customFormat="1" ht="22.5" x14ac:dyDescent="0.25">
      <c r="A119" s="579"/>
      <c r="B119" s="572"/>
      <c r="C119" s="572"/>
      <c r="D119" s="572"/>
      <c r="E119" s="572"/>
      <c r="F119" s="572"/>
      <c r="G119" s="572"/>
      <c r="H119" s="572"/>
      <c r="I119" s="572"/>
      <c r="J119" s="576"/>
      <c r="K119" s="577"/>
      <c r="L119" s="572"/>
      <c r="M119" s="572"/>
      <c r="N119" s="574"/>
      <c r="O119" s="574"/>
      <c r="P119" s="574"/>
      <c r="Q119" s="574"/>
      <c r="R119" s="574"/>
      <c r="S119" s="570"/>
      <c r="T119" s="146">
        <f t="shared" si="14"/>
        <v>0</v>
      </c>
      <c r="U119" s="141" t="s">
        <v>435</v>
      </c>
      <c r="V119" s="147"/>
      <c r="W119" s="148"/>
      <c r="X119" s="149"/>
      <c r="Y119" s="143"/>
      <c r="Z119" s="151"/>
      <c r="AA119" s="147"/>
      <c r="AB119" s="147"/>
      <c r="AC119" s="147"/>
      <c r="AD119" s="147"/>
      <c r="AE119" s="151"/>
      <c r="AF119" s="151"/>
      <c r="AG119" s="151"/>
      <c r="AH119" s="151"/>
      <c r="AI119" s="152">
        <f t="shared" si="12"/>
        <v>0</v>
      </c>
      <c r="AJ119" s="150" t="s">
        <v>65</v>
      </c>
      <c r="AK119" s="150" t="s">
        <v>66</v>
      </c>
      <c r="AL119" s="153" t="s">
        <v>67</v>
      </c>
      <c r="AM119" s="2"/>
      <c r="AN119" s="2"/>
      <c r="AO119" s="2"/>
      <c r="AP119" s="2"/>
      <c r="AQ119" s="2"/>
      <c r="AR119" s="2"/>
      <c r="AS119" s="2"/>
      <c r="AT119" s="2"/>
      <c r="AU119" s="2"/>
      <c r="AV119" s="2"/>
    </row>
    <row r="120" spans="1:48" s="154" customFormat="1" ht="29.25" customHeight="1" x14ac:dyDescent="0.25">
      <c r="A120" s="579"/>
      <c r="B120" s="572"/>
      <c r="C120" s="572"/>
      <c r="D120" s="572"/>
      <c r="E120" s="572"/>
      <c r="F120" s="572"/>
      <c r="G120" s="572"/>
      <c r="H120" s="572"/>
      <c r="I120" s="572"/>
      <c r="J120" s="576"/>
      <c r="K120" s="577"/>
      <c r="L120" s="572"/>
      <c r="M120" s="572"/>
      <c r="N120" s="574"/>
      <c r="O120" s="574"/>
      <c r="P120" s="574"/>
      <c r="Q120" s="574"/>
      <c r="R120" s="574"/>
      <c r="S120" s="570"/>
      <c r="T120" s="146">
        <f t="shared" si="14"/>
        <v>100000000</v>
      </c>
      <c r="U120" s="141" t="s">
        <v>436</v>
      </c>
      <c r="V120" s="147">
        <f>+'[1]FUENTES PARA INVERSION'!$B$39</f>
        <v>100000000</v>
      </c>
      <c r="W120" s="148"/>
      <c r="X120" s="149"/>
      <c r="Y120" s="143"/>
      <c r="Z120" s="151"/>
      <c r="AA120" s="147"/>
      <c r="AB120" s="147"/>
      <c r="AC120" s="147"/>
      <c r="AD120" s="147"/>
      <c r="AE120" s="151"/>
      <c r="AF120" s="151"/>
      <c r="AG120" s="151"/>
      <c r="AH120" s="151"/>
      <c r="AI120" s="152">
        <f t="shared" si="12"/>
        <v>100000000</v>
      </c>
      <c r="AJ120" s="150" t="s">
        <v>65</v>
      </c>
      <c r="AK120" s="150" t="s">
        <v>66</v>
      </c>
      <c r="AL120" s="153" t="s">
        <v>67</v>
      </c>
      <c r="AM120" s="2"/>
      <c r="AN120" s="2"/>
      <c r="AO120" s="2"/>
      <c r="AP120" s="2"/>
      <c r="AQ120" s="2"/>
      <c r="AR120" s="2"/>
      <c r="AS120" s="2"/>
      <c r="AT120" s="2"/>
      <c r="AU120" s="2"/>
      <c r="AV120" s="2"/>
    </row>
    <row r="121" spans="1:48" s="154" customFormat="1" ht="39.75" customHeight="1" x14ac:dyDescent="0.25">
      <c r="A121" s="579"/>
      <c r="B121" s="572"/>
      <c r="C121" s="572"/>
      <c r="D121" s="572"/>
      <c r="E121" s="572"/>
      <c r="F121" s="572"/>
      <c r="G121" s="572"/>
      <c r="H121" s="572"/>
      <c r="I121" s="572"/>
      <c r="J121" s="576"/>
      <c r="K121" s="577"/>
      <c r="L121" s="572"/>
      <c r="M121" s="572"/>
      <c r="N121" s="574" t="s">
        <v>437</v>
      </c>
      <c r="O121" s="574" t="s">
        <v>438</v>
      </c>
      <c r="P121" s="574" t="s">
        <v>439</v>
      </c>
      <c r="Q121" s="574" t="s">
        <v>440</v>
      </c>
      <c r="R121" s="574" t="s">
        <v>441</v>
      </c>
      <c r="S121" s="570"/>
      <c r="T121" s="146">
        <f t="shared" si="14"/>
        <v>0</v>
      </c>
      <c r="U121" s="141" t="s">
        <v>442</v>
      </c>
      <c r="V121" s="147"/>
      <c r="W121" s="148"/>
      <c r="X121" s="149"/>
      <c r="Y121" s="143"/>
      <c r="Z121" s="151"/>
      <c r="AA121" s="147"/>
      <c r="AB121" s="147"/>
      <c r="AC121" s="147"/>
      <c r="AD121" s="147"/>
      <c r="AE121" s="151"/>
      <c r="AF121" s="151"/>
      <c r="AG121" s="151"/>
      <c r="AH121" s="151"/>
      <c r="AI121" s="152">
        <f t="shared" si="12"/>
        <v>0</v>
      </c>
      <c r="AJ121" s="150" t="s">
        <v>65</v>
      </c>
      <c r="AK121" s="150" t="s">
        <v>66</v>
      </c>
      <c r="AL121" s="153" t="s">
        <v>67</v>
      </c>
      <c r="AM121" s="2"/>
      <c r="AN121" s="2"/>
      <c r="AO121" s="2"/>
      <c r="AP121" s="2"/>
      <c r="AQ121" s="2"/>
      <c r="AR121" s="2"/>
      <c r="AS121" s="2"/>
      <c r="AT121" s="2"/>
      <c r="AU121" s="2"/>
      <c r="AV121" s="2"/>
    </row>
    <row r="122" spans="1:48" s="154" customFormat="1" ht="57.75" customHeight="1" x14ac:dyDescent="0.25">
      <c r="A122" s="579"/>
      <c r="B122" s="572"/>
      <c r="C122" s="572"/>
      <c r="D122" s="572"/>
      <c r="E122" s="572"/>
      <c r="F122" s="572"/>
      <c r="G122" s="572"/>
      <c r="H122" s="572"/>
      <c r="I122" s="572"/>
      <c r="J122" s="578"/>
      <c r="K122" s="577"/>
      <c r="L122" s="572"/>
      <c r="M122" s="572"/>
      <c r="N122" s="574"/>
      <c r="O122" s="574"/>
      <c r="P122" s="574"/>
      <c r="Q122" s="574"/>
      <c r="R122" s="574"/>
      <c r="S122" s="570"/>
      <c r="T122" s="146">
        <f t="shared" si="14"/>
        <v>0</v>
      </c>
      <c r="U122" s="141" t="s">
        <v>443</v>
      </c>
      <c r="V122" s="147"/>
      <c r="W122" s="148"/>
      <c r="X122" s="149"/>
      <c r="Y122" s="143"/>
      <c r="Z122" s="151"/>
      <c r="AA122" s="147"/>
      <c r="AB122" s="147"/>
      <c r="AC122" s="147"/>
      <c r="AD122" s="147"/>
      <c r="AE122" s="151"/>
      <c r="AF122" s="151"/>
      <c r="AG122" s="151"/>
      <c r="AH122" s="151"/>
      <c r="AI122" s="152">
        <f t="shared" si="12"/>
        <v>0</v>
      </c>
      <c r="AJ122" s="150" t="s">
        <v>65</v>
      </c>
      <c r="AK122" s="150" t="s">
        <v>66</v>
      </c>
      <c r="AL122" s="153" t="s">
        <v>67</v>
      </c>
      <c r="AM122" s="2"/>
      <c r="AN122" s="2"/>
      <c r="AO122" s="2"/>
      <c r="AP122" s="2"/>
      <c r="AQ122" s="2"/>
      <c r="AR122" s="2"/>
      <c r="AS122" s="2"/>
      <c r="AT122" s="2"/>
      <c r="AU122" s="2"/>
      <c r="AV122" s="2"/>
    </row>
    <row r="123" spans="1:48" s="154" customFormat="1" ht="60.75" customHeight="1" x14ac:dyDescent="0.25">
      <c r="A123" s="579">
        <v>28</v>
      </c>
      <c r="B123" s="572"/>
      <c r="C123" s="572"/>
      <c r="D123" s="572"/>
      <c r="E123" s="572"/>
      <c r="F123" s="572"/>
      <c r="G123" s="572"/>
      <c r="H123" s="572"/>
      <c r="I123" s="572" t="s">
        <v>444</v>
      </c>
      <c r="J123" s="572" t="s">
        <v>445</v>
      </c>
      <c r="K123" s="573" t="s">
        <v>446</v>
      </c>
      <c r="L123" s="572" t="s">
        <v>447</v>
      </c>
      <c r="M123" s="572"/>
      <c r="N123" s="574" t="s">
        <v>448</v>
      </c>
      <c r="O123" s="144" t="s">
        <v>449</v>
      </c>
      <c r="P123" s="144" t="s">
        <v>450</v>
      </c>
      <c r="Q123" s="574" t="s">
        <v>451</v>
      </c>
      <c r="R123" s="144" t="s">
        <v>452</v>
      </c>
      <c r="S123" s="570">
        <f>T123+T124+T125+T126</f>
        <v>0</v>
      </c>
      <c r="T123" s="146">
        <f t="shared" si="14"/>
        <v>0</v>
      </c>
      <c r="U123" s="155" t="s">
        <v>453</v>
      </c>
      <c r="V123" s="156"/>
      <c r="W123" s="156"/>
      <c r="X123" s="150"/>
      <c r="Y123" s="150"/>
      <c r="Z123" s="150"/>
      <c r="AA123" s="156"/>
      <c r="AB123" s="150"/>
      <c r="AC123" s="150"/>
      <c r="AD123" s="156"/>
      <c r="AE123" s="150"/>
      <c r="AF123" s="150"/>
      <c r="AG123" s="150"/>
      <c r="AH123" s="150"/>
      <c r="AI123" s="157">
        <f t="shared" si="12"/>
        <v>0</v>
      </c>
      <c r="AJ123" s="150" t="s">
        <v>65</v>
      </c>
      <c r="AK123" s="150" t="s">
        <v>66</v>
      </c>
      <c r="AL123" s="153" t="s">
        <v>67</v>
      </c>
      <c r="AM123" s="2"/>
      <c r="AN123" s="2"/>
      <c r="AO123" s="2"/>
      <c r="AP123" s="2"/>
      <c r="AQ123" s="2"/>
      <c r="AR123" s="2"/>
      <c r="AS123" s="2"/>
      <c r="AT123" s="2"/>
      <c r="AU123" s="2"/>
      <c r="AV123" s="2"/>
    </row>
    <row r="124" spans="1:48" s="154" customFormat="1" ht="62.25" customHeight="1" x14ac:dyDescent="0.25">
      <c r="A124" s="579"/>
      <c r="B124" s="572"/>
      <c r="C124" s="572"/>
      <c r="D124" s="572"/>
      <c r="E124" s="572"/>
      <c r="F124" s="572"/>
      <c r="G124" s="572"/>
      <c r="H124" s="572"/>
      <c r="I124" s="572"/>
      <c r="J124" s="572"/>
      <c r="K124" s="573"/>
      <c r="L124" s="572"/>
      <c r="M124" s="572"/>
      <c r="N124" s="574"/>
      <c r="O124" s="144" t="s">
        <v>454</v>
      </c>
      <c r="P124" s="144" t="s">
        <v>455</v>
      </c>
      <c r="Q124" s="574"/>
      <c r="R124" s="144" t="s">
        <v>456</v>
      </c>
      <c r="S124" s="570"/>
      <c r="T124" s="146">
        <f t="shared" si="14"/>
        <v>0</v>
      </c>
      <c r="U124" s="155" t="s">
        <v>457</v>
      </c>
      <c r="V124" s="156"/>
      <c r="W124" s="156"/>
      <c r="X124" s="150"/>
      <c r="Y124" s="150"/>
      <c r="Z124" s="150"/>
      <c r="AA124" s="150"/>
      <c r="AB124" s="150"/>
      <c r="AC124" s="150"/>
      <c r="AD124" s="156"/>
      <c r="AE124" s="150"/>
      <c r="AF124" s="150"/>
      <c r="AG124" s="150"/>
      <c r="AH124" s="150"/>
      <c r="AI124" s="157">
        <f t="shared" si="12"/>
        <v>0</v>
      </c>
      <c r="AJ124" s="150" t="s">
        <v>65</v>
      </c>
      <c r="AK124" s="150" t="s">
        <v>66</v>
      </c>
      <c r="AL124" s="153" t="s">
        <v>67</v>
      </c>
      <c r="AM124" s="2"/>
      <c r="AN124" s="2"/>
      <c r="AO124" s="2"/>
      <c r="AP124" s="2"/>
      <c r="AQ124" s="2"/>
      <c r="AR124" s="2"/>
      <c r="AS124" s="2"/>
      <c r="AT124" s="2"/>
      <c r="AU124" s="2"/>
      <c r="AV124" s="2"/>
    </row>
    <row r="125" spans="1:48" s="154" customFormat="1" ht="25.5" x14ac:dyDescent="0.25">
      <c r="A125" s="579"/>
      <c r="B125" s="572"/>
      <c r="C125" s="572"/>
      <c r="D125" s="572"/>
      <c r="E125" s="572"/>
      <c r="F125" s="572"/>
      <c r="G125" s="572"/>
      <c r="H125" s="572"/>
      <c r="I125" s="572"/>
      <c r="J125" s="572"/>
      <c r="K125" s="573"/>
      <c r="L125" s="572"/>
      <c r="M125" s="572"/>
      <c r="N125" s="574"/>
      <c r="O125" s="144" t="s">
        <v>458</v>
      </c>
      <c r="P125" s="144" t="s">
        <v>459</v>
      </c>
      <c r="Q125" s="574"/>
      <c r="R125" s="144" t="s">
        <v>458</v>
      </c>
      <c r="S125" s="570"/>
      <c r="T125" s="146">
        <f t="shared" si="14"/>
        <v>0</v>
      </c>
      <c r="U125" s="155" t="s">
        <v>460</v>
      </c>
      <c r="V125" s="156"/>
      <c r="W125" s="156"/>
      <c r="X125" s="150"/>
      <c r="Y125" s="150"/>
      <c r="Z125" s="150"/>
      <c r="AA125" s="150"/>
      <c r="AB125" s="150"/>
      <c r="AC125" s="150"/>
      <c r="AD125" s="156"/>
      <c r="AE125" s="150"/>
      <c r="AF125" s="150"/>
      <c r="AG125" s="150"/>
      <c r="AH125" s="150"/>
      <c r="AI125" s="157">
        <f t="shared" si="12"/>
        <v>0</v>
      </c>
      <c r="AJ125" s="150" t="s">
        <v>65</v>
      </c>
      <c r="AK125" s="150" t="s">
        <v>66</v>
      </c>
      <c r="AL125" s="153" t="s">
        <v>67</v>
      </c>
      <c r="AM125" s="2"/>
      <c r="AN125" s="2"/>
      <c r="AO125" s="2"/>
      <c r="AP125" s="2"/>
      <c r="AQ125" s="2"/>
      <c r="AR125" s="2"/>
      <c r="AS125" s="2"/>
      <c r="AT125" s="2"/>
      <c r="AU125" s="2"/>
      <c r="AV125" s="2"/>
    </row>
    <row r="126" spans="1:48" s="154" customFormat="1" ht="66.75" customHeight="1" x14ac:dyDescent="0.25">
      <c r="A126" s="579"/>
      <c r="B126" s="572"/>
      <c r="C126" s="572"/>
      <c r="D126" s="572"/>
      <c r="E126" s="572"/>
      <c r="F126" s="572"/>
      <c r="G126" s="572"/>
      <c r="H126" s="572"/>
      <c r="I126" s="572"/>
      <c r="J126" s="572"/>
      <c r="K126" s="573"/>
      <c r="L126" s="572"/>
      <c r="M126" s="572"/>
      <c r="N126" s="144" t="s">
        <v>461</v>
      </c>
      <c r="O126" s="144" t="s">
        <v>462</v>
      </c>
      <c r="P126" s="144" t="s">
        <v>463</v>
      </c>
      <c r="Q126" s="144" t="s">
        <v>464</v>
      </c>
      <c r="R126" s="144" t="s">
        <v>462</v>
      </c>
      <c r="S126" s="570"/>
      <c r="T126" s="146">
        <f t="shared" si="14"/>
        <v>0</v>
      </c>
      <c r="U126" s="155" t="s">
        <v>465</v>
      </c>
      <c r="V126" s="156"/>
      <c r="W126" s="156"/>
      <c r="X126" s="150"/>
      <c r="Y126" s="150"/>
      <c r="Z126" s="150"/>
      <c r="AA126" s="150"/>
      <c r="AB126" s="150"/>
      <c r="AC126" s="150"/>
      <c r="AD126" s="156"/>
      <c r="AE126" s="150"/>
      <c r="AF126" s="150"/>
      <c r="AG126" s="150"/>
      <c r="AH126" s="150"/>
      <c r="AI126" s="157">
        <f t="shared" si="12"/>
        <v>0</v>
      </c>
      <c r="AJ126" s="150" t="s">
        <v>65</v>
      </c>
      <c r="AK126" s="150" t="s">
        <v>66</v>
      </c>
      <c r="AL126" s="153" t="s">
        <v>67</v>
      </c>
      <c r="AM126" s="2"/>
      <c r="AN126" s="2"/>
      <c r="AO126" s="2"/>
      <c r="AP126" s="2"/>
      <c r="AQ126" s="2"/>
      <c r="AR126" s="2"/>
      <c r="AS126" s="2"/>
      <c r="AT126" s="2"/>
      <c r="AU126" s="2"/>
      <c r="AV126" s="2"/>
    </row>
    <row r="127" spans="1:48" s="154" customFormat="1" ht="15.75" x14ac:dyDescent="0.25">
      <c r="A127" s="453" t="s">
        <v>466</v>
      </c>
      <c r="B127" s="453"/>
      <c r="C127" s="453"/>
      <c r="D127" s="453"/>
      <c r="E127" s="453"/>
      <c r="F127" s="453"/>
      <c r="G127" s="453"/>
      <c r="H127" s="453"/>
      <c r="I127" s="453"/>
      <c r="J127" s="453"/>
      <c r="K127" s="453"/>
      <c r="L127" s="453"/>
      <c r="M127" s="453"/>
      <c r="N127" s="453"/>
      <c r="O127" s="453"/>
      <c r="P127" s="158"/>
      <c r="Q127" s="158"/>
      <c r="R127" s="158"/>
      <c r="S127" s="159">
        <f>SUM(S128)</f>
        <v>65000000</v>
      </c>
      <c r="T127" s="159">
        <f t="shared" ref="T127:AI127" si="15">SUM(T128)</f>
        <v>50000000</v>
      </c>
      <c r="U127" s="159">
        <f t="shared" si="15"/>
        <v>0</v>
      </c>
      <c r="V127" s="159">
        <f t="shared" si="15"/>
        <v>0</v>
      </c>
      <c r="W127" s="159">
        <f t="shared" si="15"/>
        <v>0</v>
      </c>
      <c r="X127" s="159">
        <f t="shared" si="15"/>
        <v>0</v>
      </c>
      <c r="Y127" s="159">
        <f t="shared" si="15"/>
        <v>0</v>
      </c>
      <c r="Z127" s="159">
        <f t="shared" si="15"/>
        <v>0</v>
      </c>
      <c r="AA127" s="159">
        <f t="shared" si="15"/>
        <v>50000000</v>
      </c>
      <c r="AB127" s="159">
        <f t="shared" si="15"/>
        <v>0</v>
      </c>
      <c r="AC127" s="159">
        <f t="shared" si="15"/>
        <v>0</v>
      </c>
      <c r="AD127" s="159">
        <f t="shared" si="15"/>
        <v>0</v>
      </c>
      <c r="AE127" s="159">
        <f t="shared" si="15"/>
        <v>0</v>
      </c>
      <c r="AF127" s="159">
        <f t="shared" si="15"/>
        <v>0</v>
      </c>
      <c r="AG127" s="159">
        <f t="shared" si="15"/>
        <v>0</v>
      </c>
      <c r="AH127" s="159">
        <f t="shared" si="15"/>
        <v>0</v>
      </c>
      <c r="AI127" s="159">
        <f t="shared" si="15"/>
        <v>50000000</v>
      </c>
      <c r="AJ127" s="160"/>
      <c r="AK127" s="160"/>
      <c r="AL127" s="160"/>
      <c r="AM127" s="2"/>
      <c r="AN127" s="2"/>
      <c r="AO127" s="2"/>
      <c r="AP127" s="2"/>
      <c r="AQ127" s="2"/>
      <c r="AR127" s="2"/>
      <c r="AS127" s="2"/>
      <c r="AT127" s="2"/>
      <c r="AU127" s="2"/>
      <c r="AV127" s="2"/>
    </row>
    <row r="128" spans="1:48" s="169" customFormat="1" ht="33" customHeight="1" x14ac:dyDescent="0.25">
      <c r="A128" s="427">
        <v>29</v>
      </c>
      <c r="B128" s="428" t="s">
        <v>197</v>
      </c>
      <c r="C128" s="428" t="s">
        <v>198</v>
      </c>
      <c r="D128" s="428" t="s">
        <v>199</v>
      </c>
      <c r="E128" s="428" t="s">
        <v>467</v>
      </c>
      <c r="F128" s="427" t="s">
        <v>468</v>
      </c>
      <c r="G128" s="427" t="s">
        <v>469</v>
      </c>
      <c r="H128" s="571" t="s">
        <v>470</v>
      </c>
      <c r="I128" s="428" t="s">
        <v>471</v>
      </c>
      <c r="J128" s="428" t="s">
        <v>472</v>
      </c>
      <c r="K128" s="415" t="s">
        <v>473</v>
      </c>
      <c r="L128" s="436" t="s">
        <v>474</v>
      </c>
      <c r="M128" s="428" t="s">
        <v>129</v>
      </c>
      <c r="N128" s="430" t="s">
        <v>475</v>
      </c>
      <c r="O128" s="430" t="s">
        <v>476</v>
      </c>
      <c r="P128" s="430" t="s">
        <v>477</v>
      </c>
      <c r="Q128" s="430" t="s">
        <v>478</v>
      </c>
      <c r="R128" s="430" t="s">
        <v>476</v>
      </c>
      <c r="S128" s="425">
        <f>+T128+T129+T130+T131+T132+T133</f>
        <v>65000000</v>
      </c>
      <c r="T128" s="161">
        <f>SUM(V128:AH128)</f>
        <v>50000000</v>
      </c>
      <c r="U128" s="162" t="s">
        <v>479</v>
      </c>
      <c r="V128" s="163"/>
      <c r="W128" s="164"/>
      <c r="X128" s="165"/>
      <c r="Y128" s="166"/>
      <c r="Z128" s="166"/>
      <c r="AA128" s="163">
        <v>50000000</v>
      </c>
      <c r="AB128" s="163"/>
      <c r="AC128" s="163"/>
      <c r="AD128" s="163"/>
      <c r="AE128" s="166"/>
      <c r="AF128" s="166"/>
      <c r="AG128" s="166"/>
      <c r="AH128" s="166"/>
      <c r="AI128" s="167">
        <f t="shared" si="12"/>
        <v>50000000</v>
      </c>
      <c r="AJ128" s="168" t="s">
        <v>65</v>
      </c>
      <c r="AK128" s="168" t="s">
        <v>66</v>
      </c>
      <c r="AL128" s="168" t="s">
        <v>67</v>
      </c>
      <c r="AM128" s="2"/>
      <c r="AN128" s="2"/>
      <c r="AO128" s="2"/>
      <c r="AP128" s="2"/>
      <c r="AQ128" s="2"/>
      <c r="AR128" s="2"/>
      <c r="AS128" s="2"/>
      <c r="AT128" s="2"/>
      <c r="AU128" s="2"/>
      <c r="AV128" s="2"/>
    </row>
    <row r="129" spans="1:48" s="169" customFormat="1" ht="22.5" x14ac:dyDescent="0.25">
      <c r="A129" s="427"/>
      <c r="B129" s="428"/>
      <c r="C129" s="428"/>
      <c r="D129" s="428"/>
      <c r="E129" s="428"/>
      <c r="F129" s="427"/>
      <c r="G129" s="427"/>
      <c r="H129" s="571"/>
      <c r="I129" s="428"/>
      <c r="J129" s="428"/>
      <c r="K129" s="416"/>
      <c r="L129" s="439"/>
      <c r="M129" s="428"/>
      <c r="N129" s="430"/>
      <c r="O129" s="430"/>
      <c r="P129" s="430"/>
      <c r="Q129" s="430"/>
      <c r="R129" s="430"/>
      <c r="S129" s="425"/>
      <c r="T129" s="161">
        <f t="shared" ref="T129:T133" si="16">SUM(V129:AH129)</f>
        <v>0</v>
      </c>
      <c r="U129" s="162" t="s">
        <v>480</v>
      </c>
      <c r="V129" s="163"/>
      <c r="W129" s="164"/>
      <c r="X129" s="165"/>
      <c r="Y129" s="166"/>
      <c r="Z129" s="166"/>
      <c r="AA129" s="163"/>
      <c r="AB129" s="163"/>
      <c r="AC129" s="163"/>
      <c r="AD129" s="163"/>
      <c r="AE129" s="166"/>
      <c r="AF129" s="166"/>
      <c r="AG129" s="166"/>
      <c r="AH129" s="166"/>
      <c r="AI129" s="167">
        <f t="shared" si="12"/>
        <v>0</v>
      </c>
      <c r="AJ129" s="168" t="s">
        <v>65</v>
      </c>
      <c r="AK129" s="168" t="s">
        <v>66</v>
      </c>
      <c r="AL129" s="168" t="s">
        <v>67</v>
      </c>
      <c r="AM129" s="2"/>
      <c r="AN129" s="2"/>
      <c r="AO129" s="2"/>
      <c r="AP129" s="2"/>
      <c r="AQ129" s="2"/>
      <c r="AR129" s="2"/>
      <c r="AS129" s="2"/>
      <c r="AT129" s="2"/>
      <c r="AU129" s="2"/>
      <c r="AV129" s="2"/>
    </row>
    <row r="130" spans="1:48" s="169" customFormat="1" ht="22.5" x14ac:dyDescent="0.25">
      <c r="A130" s="427"/>
      <c r="B130" s="428"/>
      <c r="C130" s="428"/>
      <c r="D130" s="428"/>
      <c r="E130" s="428"/>
      <c r="F130" s="427"/>
      <c r="G130" s="427"/>
      <c r="H130" s="571"/>
      <c r="I130" s="428"/>
      <c r="J130" s="428"/>
      <c r="K130" s="416"/>
      <c r="L130" s="439"/>
      <c r="M130" s="428"/>
      <c r="N130" s="430"/>
      <c r="O130" s="430"/>
      <c r="P130" s="430"/>
      <c r="Q130" s="430"/>
      <c r="R130" s="430"/>
      <c r="S130" s="425"/>
      <c r="T130" s="161">
        <f t="shared" si="16"/>
        <v>0</v>
      </c>
      <c r="U130" s="162" t="s">
        <v>481</v>
      </c>
      <c r="V130" s="163"/>
      <c r="W130" s="164"/>
      <c r="X130" s="165"/>
      <c r="Y130" s="166"/>
      <c r="Z130" s="166"/>
      <c r="AA130" s="163"/>
      <c r="AB130" s="163"/>
      <c r="AC130" s="163"/>
      <c r="AD130" s="163"/>
      <c r="AE130" s="166"/>
      <c r="AF130" s="166"/>
      <c r="AG130" s="166"/>
      <c r="AH130" s="166"/>
      <c r="AI130" s="167">
        <f t="shared" si="12"/>
        <v>0</v>
      </c>
      <c r="AJ130" s="168" t="s">
        <v>65</v>
      </c>
      <c r="AK130" s="168" t="s">
        <v>66</v>
      </c>
      <c r="AL130" s="168" t="s">
        <v>67</v>
      </c>
      <c r="AM130" s="2"/>
      <c r="AN130" s="2"/>
      <c r="AO130" s="2"/>
      <c r="AP130" s="2"/>
      <c r="AQ130" s="2"/>
      <c r="AR130" s="2"/>
      <c r="AS130" s="2"/>
      <c r="AT130" s="2"/>
      <c r="AU130" s="2"/>
      <c r="AV130" s="2"/>
    </row>
    <row r="131" spans="1:48" s="169" customFormat="1" ht="33.75" x14ac:dyDescent="0.25">
      <c r="A131" s="427"/>
      <c r="B131" s="428"/>
      <c r="C131" s="428"/>
      <c r="D131" s="428"/>
      <c r="E131" s="428"/>
      <c r="F131" s="427"/>
      <c r="G131" s="427"/>
      <c r="H131" s="571"/>
      <c r="I131" s="428"/>
      <c r="J131" s="428"/>
      <c r="K131" s="416"/>
      <c r="L131" s="439"/>
      <c r="M131" s="428"/>
      <c r="N131" s="430"/>
      <c r="O131" s="430"/>
      <c r="P131" s="430"/>
      <c r="Q131" s="430"/>
      <c r="R131" s="430"/>
      <c r="S131" s="425"/>
      <c r="T131" s="161">
        <f t="shared" si="16"/>
        <v>0</v>
      </c>
      <c r="U131" s="162" t="s">
        <v>482</v>
      </c>
      <c r="V131" s="163"/>
      <c r="W131" s="164"/>
      <c r="X131" s="165"/>
      <c r="Y131" s="166"/>
      <c r="Z131" s="166"/>
      <c r="AA131" s="163"/>
      <c r="AB131" s="163"/>
      <c r="AC131" s="163"/>
      <c r="AD131" s="163"/>
      <c r="AE131" s="166"/>
      <c r="AF131" s="166"/>
      <c r="AG131" s="166"/>
      <c r="AH131" s="166"/>
      <c r="AI131" s="167">
        <f t="shared" si="12"/>
        <v>0</v>
      </c>
      <c r="AJ131" s="168" t="s">
        <v>65</v>
      </c>
      <c r="AK131" s="168" t="s">
        <v>66</v>
      </c>
      <c r="AL131" s="168" t="s">
        <v>67</v>
      </c>
      <c r="AM131" s="2"/>
      <c r="AN131" s="2"/>
      <c r="AO131" s="2"/>
      <c r="AP131" s="2"/>
      <c r="AQ131" s="2"/>
      <c r="AR131" s="2"/>
      <c r="AS131" s="2"/>
      <c r="AT131" s="2"/>
      <c r="AU131" s="2"/>
      <c r="AV131" s="2"/>
    </row>
    <row r="132" spans="1:48" s="169" customFormat="1" ht="38.25" x14ac:dyDescent="0.25">
      <c r="A132" s="427"/>
      <c r="B132" s="428"/>
      <c r="C132" s="428"/>
      <c r="D132" s="428"/>
      <c r="E132" s="428"/>
      <c r="F132" s="427"/>
      <c r="G132" s="427"/>
      <c r="H132" s="571"/>
      <c r="I132" s="170" t="s">
        <v>483</v>
      </c>
      <c r="J132" s="170" t="s">
        <v>484</v>
      </c>
      <c r="K132" s="416"/>
      <c r="L132" s="171"/>
      <c r="M132" s="428"/>
      <c r="N132" s="172" t="s">
        <v>485</v>
      </c>
      <c r="O132" s="172" t="s">
        <v>486</v>
      </c>
      <c r="P132" s="173" t="s">
        <v>487</v>
      </c>
      <c r="Q132" s="174" t="s">
        <v>488</v>
      </c>
      <c r="R132" s="174" t="s">
        <v>489</v>
      </c>
      <c r="S132" s="425"/>
      <c r="T132" s="161">
        <f t="shared" si="16"/>
        <v>0</v>
      </c>
      <c r="U132" s="162" t="s">
        <v>490</v>
      </c>
      <c r="V132" s="163"/>
      <c r="W132" s="164"/>
      <c r="X132" s="165"/>
      <c r="Y132" s="166"/>
      <c r="Z132" s="166"/>
      <c r="AA132" s="163"/>
      <c r="AB132" s="163"/>
      <c r="AC132" s="163"/>
      <c r="AD132" s="163"/>
      <c r="AE132" s="166"/>
      <c r="AF132" s="166"/>
      <c r="AG132" s="166"/>
      <c r="AH132" s="166"/>
      <c r="AI132" s="167">
        <f t="shared" si="12"/>
        <v>0</v>
      </c>
      <c r="AJ132" s="168" t="s">
        <v>65</v>
      </c>
      <c r="AK132" s="168" t="s">
        <v>66</v>
      </c>
      <c r="AL132" s="168" t="s">
        <v>67</v>
      </c>
      <c r="AM132" s="2"/>
      <c r="AN132" s="2"/>
      <c r="AO132" s="2"/>
      <c r="AP132" s="2"/>
      <c r="AQ132" s="2"/>
      <c r="AR132" s="2"/>
      <c r="AS132" s="2"/>
      <c r="AT132" s="2"/>
      <c r="AU132" s="2"/>
      <c r="AV132" s="2"/>
    </row>
    <row r="133" spans="1:48" s="169" customFormat="1" ht="38.25" x14ac:dyDescent="0.25">
      <c r="A133" s="427"/>
      <c r="B133" s="428"/>
      <c r="C133" s="428"/>
      <c r="D133" s="428"/>
      <c r="E133" s="428"/>
      <c r="F133" s="427"/>
      <c r="G133" s="427"/>
      <c r="H133" s="571"/>
      <c r="I133" s="170" t="s">
        <v>491</v>
      </c>
      <c r="J133" s="170" t="s">
        <v>492</v>
      </c>
      <c r="K133" s="417"/>
      <c r="L133" s="175"/>
      <c r="M133" s="428"/>
      <c r="N133" s="172" t="s">
        <v>493</v>
      </c>
      <c r="O133" s="172" t="s">
        <v>494</v>
      </c>
      <c r="P133" s="173" t="s">
        <v>495</v>
      </c>
      <c r="Q133" s="174" t="s">
        <v>496</v>
      </c>
      <c r="R133" s="174" t="s">
        <v>497</v>
      </c>
      <c r="S133" s="425"/>
      <c r="T133" s="161">
        <f t="shared" si="16"/>
        <v>15000000</v>
      </c>
      <c r="U133" s="161" t="s">
        <v>498</v>
      </c>
      <c r="V133" s="160"/>
      <c r="W133" s="160"/>
      <c r="X133" s="160"/>
      <c r="Y133" s="160"/>
      <c r="Z133" s="160"/>
      <c r="AA133" s="160">
        <v>15000000</v>
      </c>
      <c r="AB133" s="160"/>
      <c r="AC133" s="160"/>
      <c r="AD133" s="160"/>
      <c r="AE133" s="160"/>
      <c r="AF133" s="160"/>
      <c r="AG133" s="160"/>
      <c r="AH133" s="160"/>
      <c r="AI133" s="160">
        <f t="shared" si="12"/>
        <v>15000000</v>
      </c>
      <c r="AJ133" s="160" t="s">
        <v>65</v>
      </c>
      <c r="AK133" s="160" t="s">
        <v>66</v>
      </c>
      <c r="AL133" s="168" t="s">
        <v>67</v>
      </c>
      <c r="AM133" s="2"/>
      <c r="AN133" s="2"/>
      <c r="AO133" s="2"/>
      <c r="AP133" s="2"/>
      <c r="AQ133" s="2"/>
      <c r="AR133" s="2"/>
      <c r="AS133" s="2"/>
      <c r="AT133" s="2"/>
      <c r="AU133" s="2"/>
      <c r="AV133" s="2"/>
    </row>
    <row r="134" spans="1:48" s="169" customFormat="1" ht="15.75" x14ac:dyDescent="0.25">
      <c r="A134" s="569" t="s">
        <v>499</v>
      </c>
      <c r="B134" s="569"/>
      <c r="C134" s="569"/>
      <c r="D134" s="569"/>
      <c r="E134" s="569"/>
      <c r="F134" s="569"/>
      <c r="G134" s="569"/>
      <c r="H134" s="569"/>
      <c r="I134" s="569"/>
      <c r="J134" s="569"/>
      <c r="K134" s="569"/>
      <c r="L134" s="569"/>
      <c r="M134" s="569"/>
      <c r="N134" s="569"/>
      <c r="O134" s="569"/>
      <c r="P134" s="176"/>
      <c r="Q134" s="176"/>
      <c r="R134" s="176"/>
      <c r="S134" s="177">
        <f>SUM(S135:S144)</f>
        <v>880000000</v>
      </c>
      <c r="T134" s="177">
        <f>SUM(T135:T144)</f>
        <v>880000000</v>
      </c>
      <c r="U134" s="177">
        <f>SUM(U135:U144)</f>
        <v>0</v>
      </c>
      <c r="V134" s="177">
        <f>SUM(V135:V144)</f>
        <v>10000000</v>
      </c>
      <c r="W134" s="177">
        <f>SUM(W135:W144)</f>
        <v>20000000</v>
      </c>
      <c r="X134" s="177">
        <f>SUM(X135:X144)</f>
        <v>0</v>
      </c>
      <c r="Y134" s="177">
        <f>SUM(Y135:Y144)</f>
        <v>0</v>
      </c>
      <c r="Z134" s="177">
        <f>SUM(Z135:Z144)</f>
        <v>0</v>
      </c>
      <c r="AA134" s="177">
        <f>SUM(AA135:AA144)</f>
        <v>410000000</v>
      </c>
      <c r="AB134" s="177">
        <f>SUM(AB135:AB144)</f>
        <v>0</v>
      </c>
      <c r="AC134" s="177">
        <f>SUM(AC135:AC144)</f>
        <v>0</v>
      </c>
      <c r="AD134" s="177">
        <f>SUM(AD135:AD144)</f>
        <v>0</v>
      </c>
      <c r="AE134" s="177">
        <f>SUM(AE135:AE144)</f>
        <v>0</v>
      </c>
      <c r="AF134" s="177">
        <f>SUM(AF135:AF144)</f>
        <v>0</v>
      </c>
      <c r="AG134" s="177">
        <f>SUM(AG135:AG144)</f>
        <v>0</v>
      </c>
      <c r="AH134" s="177">
        <f>SUM(AH135:AH144)</f>
        <v>0</v>
      </c>
      <c r="AI134" s="177">
        <f>SUM(AI135:AI144)</f>
        <v>440000000</v>
      </c>
      <c r="AJ134" s="178"/>
      <c r="AK134" s="178"/>
      <c r="AL134" s="178"/>
      <c r="AM134" s="2"/>
      <c r="AN134" s="2"/>
      <c r="AO134" s="2"/>
      <c r="AP134" s="2"/>
      <c r="AQ134" s="2"/>
      <c r="AR134" s="2"/>
      <c r="AS134" s="2"/>
      <c r="AT134" s="2"/>
      <c r="AU134" s="2"/>
      <c r="AV134" s="2"/>
    </row>
    <row r="135" spans="1:48" s="194" customFormat="1" ht="76.5" x14ac:dyDescent="0.25">
      <c r="A135" s="179">
        <v>30</v>
      </c>
      <c r="B135" s="554" t="s">
        <v>500</v>
      </c>
      <c r="C135" s="554" t="s">
        <v>501</v>
      </c>
      <c r="D135" s="554" t="s">
        <v>502</v>
      </c>
      <c r="E135" s="554" t="s">
        <v>503</v>
      </c>
      <c r="F135" s="566" t="s">
        <v>504</v>
      </c>
      <c r="G135" s="566" t="s">
        <v>505</v>
      </c>
      <c r="H135" s="554" t="s">
        <v>506</v>
      </c>
      <c r="I135" s="180" t="s">
        <v>507</v>
      </c>
      <c r="J135" s="181" t="s">
        <v>508</v>
      </c>
      <c r="K135" s="182" t="s">
        <v>509</v>
      </c>
      <c r="L135" s="180" t="s">
        <v>510</v>
      </c>
      <c r="M135" s="557" t="s">
        <v>511</v>
      </c>
      <c r="N135" s="183" t="s">
        <v>512</v>
      </c>
      <c r="O135" s="183" t="s">
        <v>513</v>
      </c>
      <c r="P135" s="183" t="s">
        <v>514</v>
      </c>
      <c r="Q135" s="183" t="s">
        <v>515</v>
      </c>
      <c r="R135" s="184" t="s">
        <v>516</v>
      </c>
      <c r="S135" s="176">
        <f>T135</f>
        <v>0</v>
      </c>
      <c r="T135" s="185">
        <f>SUM(V135:AI135)</f>
        <v>0</v>
      </c>
      <c r="U135" s="186" t="s">
        <v>517</v>
      </c>
      <c r="V135" s="187"/>
      <c r="W135" s="188"/>
      <c r="X135" s="189"/>
      <c r="Y135" s="190"/>
      <c r="Z135" s="191"/>
      <c r="AA135" s="187"/>
      <c r="AB135" s="187"/>
      <c r="AC135" s="187"/>
      <c r="AD135" s="187"/>
      <c r="AE135" s="191"/>
      <c r="AF135" s="191"/>
      <c r="AG135" s="191"/>
      <c r="AH135" s="191"/>
      <c r="AI135" s="192">
        <f t="shared" si="12"/>
        <v>0</v>
      </c>
      <c r="AJ135" s="190" t="s">
        <v>65</v>
      </c>
      <c r="AK135" s="190" t="s">
        <v>518</v>
      </c>
      <c r="AL135" s="193" t="s">
        <v>519</v>
      </c>
      <c r="AM135" s="2"/>
      <c r="AN135" s="2"/>
      <c r="AO135" s="2"/>
      <c r="AP135" s="2"/>
      <c r="AQ135" s="2"/>
      <c r="AR135" s="2"/>
      <c r="AS135" s="2"/>
      <c r="AT135" s="2"/>
      <c r="AU135" s="2"/>
      <c r="AV135" s="2"/>
    </row>
    <row r="136" spans="1:48" s="194" customFormat="1" ht="45" customHeight="1" x14ac:dyDescent="0.25">
      <c r="A136" s="179">
        <v>31</v>
      </c>
      <c r="B136" s="555"/>
      <c r="C136" s="555"/>
      <c r="D136" s="555"/>
      <c r="E136" s="555"/>
      <c r="F136" s="567"/>
      <c r="G136" s="567"/>
      <c r="H136" s="555"/>
      <c r="I136" s="734" t="s">
        <v>520</v>
      </c>
      <c r="J136" s="740" t="s">
        <v>521</v>
      </c>
      <c r="K136" s="739" t="s">
        <v>522</v>
      </c>
      <c r="L136" s="734" t="s">
        <v>523</v>
      </c>
      <c r="M136" s="558"/>
      <c r="N136" s="737" t="s">
        <v>524</v>
      </c>
      <c r="O136" s="737" t="s">
        <v>525</v>
      </c>
      <c r="P136" s="737" t="s">
        <v>526</v>
      </c>
      <c r="Q136" s="195" t="s">
        <v>527</v>
      </c>
      <c r="R136" s="736" t="s">
        <v>528</v>
      </c>
      <c r="S136" s="735">
        <f>T136</f>
        <v>200000000</v>
      </c>
      <c r="T136" s="735">
        <f t="shared" ref="T136:T144" si="17">SUM(V136:AI136)</f>
        <v>200000000</v>
      </c>
      <c r="U136" s="734" t="s">
        <v>529</v>
      </c>
      <c r="V136" s="188">
        <v>10000000</v>
      </c>
      <c r="W136" s="188">
        <v>20000000</v>
      </c>
      <c r="X136" s="189"/>
      <c r="Y136" s="190"/>
      <c r="Z136" s="191"/>
      <c r="AA136" s="187">
        <f>30000000+40000000</f>
        <v>70000000</v>
      </c>
      <c r="AB136" s="187"/>
      <c r="AC136" s="187"/>
      <c r="AD136" s="187"/>
      <c r="AE136" s="191"/>
      <c r="AF136" s="191"/>
      <c r="AG136" s="191"/>
      <c r="AH136" s="191"/>
      <c r="AI136" s="192">
        <f t="shared" si="12"/>
        <v>100000000</v>
      </c>
      <c r="AJ136" s="190" t="s">
        <v>65</v>
      </c>
      <c r="AK136" s="190" t="s">
        <v>518</v>
      </c>
      <c r="AL136" s="193" t="s">
        <v>519</v>
      </c>
      <c r="AM136" s="2"/>
      <c r="AN136" s="2"/>
      <c r="AO136" s="2"/>
      <c r="AP136" s="2"/>
      <c r="AQ136" s="2"/>
      <c r="AR136" s="2"/>
      <c r="AS136" s="2"/>
      <c r="AT136" s="2"/>
      <c r="AU136" s="2"/>
      <c r="AV136" s="2"/>
    </row>
    <row r="137" spans="1:48" s="194" customFormat="1" ht="22.5" x14ac:dyDescent="0.25">
      <c r="A137" s="179">
        <v>32</v>
      </c>
      <c r="B137" s="555"/>
      <c r="C137" s="555"/>
      <c r="D137" s="555"/>
      <c r="E137" s="555"/>
      <c r="F137" s="567"/>
      <c r="G137" s="567"/>
      <c r="H137" s="555"/>
      <c r="I137" s="554" t="s">
        <v>530</v>
      </c>
      <c r="J137" s="554" t="s">
        <v>531</v>
      </c>
      <c r="K137" s="560" t="s">
        <v>532</v>
      </c>
      <c r="L137" s="554" t="s">
        <v>533</v>
      </c>
      <c r="M137" s="558"/>
      <c r="N137" s="738"/>
      <c r="O137" s="546" t="s">
        <v>534</v>
      </c>
      <c r="P137" s="546" t="s">
        <v>535</v>
      </c>
      <c r="Q137" s="563" t="s">
        <v>536</v>
      </c>
      <c r="R137" s="564" t="s">
        <v>534</v>
      </c>
      <c r="S137" s="565">
        <f>T137+T138+T139</f>
        <v>560000000</v>
      </c>
      <c r="T137" s="185">
        <f t="shared" si="17"/>
        <v>120000000</v>
      </c>
      <c r="U137" s="186" t="s">
        <v>537</v>
      </c>
      <c r="V137" s="187"/>
      <c r="W137" s="188"/>
      <c r="X137" s="189"/>
      <c r="Y137" s="190"/>
      <c r="Z137" s="191"/>
      <c r="AA137" s="187">
        <v>60000000</v>
      </c>
      <c r="AB137" s="187"/>
      <c r="AC137" s="187"/>
      <c r="AD137" s="187"/>
      <c r="AE137" s="191"/>
      <c r="AF137" s="191"/>
      <c r="AG137" s="191"/>
      <c r="AH137" s="191"/>
      <c r="AI137" s="192">
        <f t="shared" si="12"/>
        <v>60000000</v>
      </c>
      <c r="AJ137" s="190" t="s">
        <v>65</v>
      </c>
      <c r="AK137" s="190" t="s">
        <v>518</v>
      </c>
      <c r="AL137" s="193" t="s">
        <v>519</v>
      </c>
      <c r="AM137" s="2"/>
      <c r="AN137" s="2"/>
      <c r="AO137" s="2"/>
      <c r="AP137" s="2"/>
      <c r="AQ137" s="2"/>
      <c r="AR137" s="2"/>
      <c r="AS137" s="2"/>
      <c r="AT137" s="2"/>
      <c r="AU137" s="2"/>
      <c r="AV137" s="2"/>
    </row>
    <row r="138" spans="1:48" s="194" customFormat="1" ht="55.5" customHeight="1" x14ac:dyDescent="0.25">
      <c r="A138" s="179">
        <v>33</v>
      </c>
      <c r="B138" s="555"/>
      <c r="C138" s="555"/>
      <c r="D138" s="555"/>
      <c r="E138" s="555"/>
      <c r="F138" s="567"/>
      <c r="G138" s="567"/>
      <c r="H138" s="555"/>
      <c r="I138" s="555"/>
      <c r="J138" s="555"/>
      <c r="K138" s="561"/>
      <c r="L138" s="555"/>
      <c r="M138" s="558"/>
      <c r="N138" s="545" t="s">
        <v>538</v>
      </c>
      <c r="O138" s="546"/>
      <c r="P138" s="546"/>
      <c r="Q138" s="563"/>
      <c r="R138" s="564"/>
      <c r="S138" s="565"/>
      <c r="T138" s="185">
        <f t="shared" si="17"/>
        <v>40000000</v>
      </c>
      <c r="U138" s="186" t="s">
        <v>539</v>
      </c>
      <c r="V138" s="187"/>
      <c r="W138" s="188"/>
      <c r="X138" s="189"/>
      <c r="Y138" s="190"/>
      <c r="Z138" s="191"/>
      <c r="AA138" s="187">
        <v>20000000</v>
      </c>
      <c r="AB138" s="187"/>
      <c r="AC138" s="187"/>
      <c r="AD138" s="187"/>
      <c r="AE138" s="191"/>
      <c r="AF138" s="191"/>
      <c r="AG138" s="191"/>
      <c r="AH138" s="191"/>
      <c r="AI138" s="192">
        <f t="shared" ref="AI138:AI174" si="18">SUM(V138:AH138)</f>
        <v>20000000</v>
      </c>
      <c r="AJ138" s="190" t="s">
        <v>65</v>
      </c>
      <c r="AK138" s="190" t="s">
        <v>518</v>
      </c>
      <c r="AL138" s="193" t="s">
        <v>519</v>
      </c>
      <c r="AM138" s="2"/>
      <c r="AN138" s="2"/>
      <c r="AO138" s="2"/>
      <c r="AP138" s="2"/>
      <c r="AQ138" s="2"/>
      <c r="AR138" s="2"/>
      <c r="AS138" s="2"/>
      <c r="AT138" s="2"/>
      <c r="AU138" s="2"/>
      <c r="AV138" s="2"/>
    </row>
    <row r="139" spans="1:48" s="194" customFormat="1" ht="61.5" customHeight="1" x14ac:dyDescent="0.25">
      <c r="A139" s="179">
        <v>34</v>
      </c>
      <c r="B139" s="555"/>
      <c r="C139" s="555"/>
      <c r="D139" s="555"/>
      <c r="E139" s="555"/>
      <c r="F139" s="567"/>
      <c r="G139" s="567"/>
      <c r="H139" s="555"/>
      <c r="I139" s="556"/>
      <c r="J139" s="556"/>
      <c r="K139" s="562"/>
      <c r="L139" s="556"/>
      <c r="M139" s="558"/>
      <c r="N139" s="547"/>
      <c r="O139" s="547"/>
      <c r="P139" s="547"/>
      <c r="Q139" s="563"/>
      <c r="R139" s="564"/>
      <c r="S139" s="565"/>
      <c r="T139" s="185">
        <f t="shared" si="17"/>
        <v>400000000</v>
      </c>
      <c r="U139" s="186" t="s">
        <v>540</v>
      </c>
      <c r="V139" s="187"/>
      <c r="W139" s="188"/>
      <c r="X139" s="189"/>
      <c r="Y139" s="190"/>
      <c r="Z139" s="191"/>
      <c r="AA139" s="187">
        <v>200000000</v>
      </c>
      <c r="AB139" s="187"/>
      <c r="AC139" s="187"/>
      <c r="AD139" s="187"/>
      <c r="AE139" s="191"/>
      <c r="AF139" s="191"/>
      <c r="AG139" s="191"/>
      <c r="AH139" s="191"/>
      <c r="AI139" s="192">
        <f t="shared" si="18"/>
        <v>200000000</v>
      </c>
      <c r="AJ139" s="190" t="s">
        <v>65</v>
      </c>
      <c r="AK139" s="190" t="s">
        <v>518</v>
      </c>
      <c r="AL139" s="193" t="s">
        <v>519</v>
      </c>
      <c r="AM139" s="2"/>
      <c r="AN139" s="2"/>
      <c r="AO139" s="2"/>
      <c r="AP139" s="2"/>
      <c r="AQ139" s="2"/>
      <c r="AR139" s="2"/>
      <c r="AS139" s="2"/>
      <c r="AT139" s="2"/>
      <c r="AU139" s="2"/>
      <c r="AV139" s="2"/>
    </row>
    <row r="140" spans="1:48" s="194" customFormat="1" ht="72.75" customHeight="1" x14ac:dyDescent="0.25">
      <c r="A140" s="179">
        <v>35</v>
      </c>
      <c r="B140" s="555"/>
      <c r="C140" s="555"/>
      <c r="D140" s="555"/>
      <c r="E140" s="555"/>
      <c r="F140" s="567"/>
      <c r="G140" s="567"/>
      <c r="H140" s="555"/>
      <c r="I140" s="554" t="s">
        <v>541</v>
      </c>
      <c r="J140" s="557" t="s">
        <v>542</v>
      </c>
      <c r="K140" s="560" t="s">
        <v>543</v>
      </c>
      <c r="L140" s="554" t="s">
        <v>544</v>
      </c>
      <c r="M140" s="558"/>
      <c r="N140" s="545" t="s">
        <v>545</v>
      </c>
      <c r="O140" s="545" t="s">
        <v>546</v>
      </c>
      <c r="P140" s="545" t="s">
        <v>547</v>
      </c>
      <c r="Q140" s="548" t="s">
        <v>548</v>
      </c>
      <c r="R140" s="545" t="s">
        <v>549</v>
      </c>
      <c r="S140" s="551">
        <f>T140</f>
        <v>40000000</v>
      </c>
      <c r="T140" s="551">
        <f t="shared" si="17"/>
        <v>40000000</v>
      </c>
      <c r="U140" s="554" t="s">
        <v>550</v>
      </c>
      <c r="V140" s="187"/>
      <c r="W140" s="188"/>
      <c r="X140" s="189"/>
      <c r="Y140" s="190"/>
      <c r="Z140" s="191"/>
      <c r="AA140" s="187">
        <v>20000000</v>
      </c>
      <c r="AB140" s="187"/>
      <c r="AC140" s="187"/>
      <c r="AD140" s="187"/>
      <c r="AE140" s="191"/>
      <c r="AF140" s="191"/>
      <c r="AG140" s="191"/>
      <c r="AH140" s="191"/>
      <c r="AI140" s="192">
        <f t="shared" si="18"/>
        <v>20000000</v>
      </c>
      <c r="AJ140" s="190" t="s">
        <v>65</v>
      </c>
      <c r="AK140" s="190" t="s">
        <v>518</v>
      </c>
      <c r="AL140" s="193" t="s">
        <v>519</v>
      </c>
      <c r="AM140" s="2"/>
      <c r="AN140" s="2"/>
      <c r="AO140" s="2"/>
      <c r="AP140" s="2"/>
      <c r="AQ140" s="2"/>
      <c r="AR140" s="2"/>
      <c r="AS140" s="2"/>
      <c r="AT140" s="2"/>
      <c r="AU140" s="2"/>
      <c r="AV140" s="2"/>
    </row>
    <row r="141" spans="1:48" s="194" customFormat="1" ht="11.25" x14ac:dyDescent="0.25">
      <c r="A141" s="179"/>
      <c r="B141" s="555"/>
      <c r="C141" s="555"/>
      <c r="D141" s="555"/>
      <c r="E141" s="555"/>
      <c r="F141" s="567"/>
      <c r="G141" s="567"/>
      <c r="H141" s="555"/>
      <c r="I141" s="555"/>
      <c r="J141" s="558"/>
      <c r="K141" s="561"/>
      <c r="L141" s="555"/>
      <c r="M141" s="558"/>
      <c r="N141" s="546"/>
      <c r="O141" s="546"/>
      <c r="P141" s="546"/>
      <c r="Q141" s="549"/>
      <c r="R141" s="546"/>
      <c r="S141" s="552"/>
      <c r="T141" s="552"/>
      <c r="U141" s="555"/>
      <c r="V141" s="187"/>
      <c r="W141" s="188"/>
      <c r="X141" s="189"/>
      <c r="Y141" s="190"/>
      <c r="Z141" s="191"/>
      <c r="AA141" s="187"/>
      <c r="AB141" s="187"/>
      <c r="AC141" s="187"/>
      <c r="AD141" s="187"/>
      <c r="AE141" s="191"/>
      <c r="AF141" s="191"/>
      <c r="AG141" s="191"/>
      <c r="AH141" s="191"/>
      <c r="AI141" s="192"/>
      <c r="AJ141" s="190"/>
      <c r="AK141" s="190"/>
      <c r="AL141" s="193"/>
      <c r="AM141" s="2"/>
      <c r="AN141" s="2"/>
      <c r="AO141" s="2"/>
      <c r="AP141" s="2"/>
      <c r="AQ141" s="2"/>
      <c r="AR141" s="2"/>
      <c r="AS141" s="2"/>
      <c r="AT141" s="2"/>
      <c r="AU141" s="2"/>
      <c r="AV141" s="2"/>
    </row>
    <row r="142" spans="1:48" s="194" customFormat="1" ht="39.75" customHeight="1" x14ac:dyDescent="0.25">
      <c r="A142" s="179"/>
      <c r="B142" s="555"/>
      <c r="C142" s="555"/>
      <c r="D142" s="555"/>
      <c r="E142" s="555"/>
      <c r="F142" s="567"/>
      <c r="G142" s="567"/>
      <c r="H142" s="555"/>
      <c r="I142" s="556"/>
      <c r="J142" s="559"/>
      <c r="K142" s="562"/>
      <c r="L142" s="556"/>
      <c r="M142" s="558"/>
      <c r="N142" s="547"/>
      <c r="O142" s="547"/>
      <c r="P142" s="547"/>
      <c r="Q142" s="550"/>
      <c r="R142" s="547"/>
      <c r="S142" s="553"/>
      <c r="T142" s="553"/>
      <c r="U142" s="556"/>
      <c r="V142" s="187"/>
      <c r="W142" s="188"/>
      <c r="X142" s="189"/>
      <c r="Y142" s="190"/>
      <c r="Z142" s="191"/>
      <c r="AA142" s="187"/>
      <c r="AB142" s="187"/>
      <c r="AC142" s="187"/>
      <c r="AD142" s="187"/>
      <c r="AE142" s="191"/>
      <c r="AF142" s="191"/>
      <c r="AG142" s="191"/>
      <c r="AH142" s="191"/>
      <c r="AI142" s="192"/>
      <c r="AJ142" s="190"/>
      <c r="AK142" s="190"/>
      <c r="AL142" s="193"/>
      <c r="AM142" s="2"/>
      <c r="AN142" s="2"/>
      <c r="AO142" s="2"/>
      <c r="AP142" s="2"/>
      <c r="AQ142" s="2"/>
      <c r="AR142" s="2"/>
      <c r="AS142" s="2"/>
      <c r="AT142" s="2"/>
      <c r="AU142" s="2"/>
      <c r="AV142" s="2"/>
    </row>
    <row r="143" spans="1:48" s="194" customFormat="1" ht="63.75" x14ac:dyDescent="0.25">
      <c r="A143" s="179">
        <v>36</v>
      </c>
      <c r="B143" s="555"/>
      <c r="C143" s="555"/>
      <c r="D143" s="555"/>
      <c r="E143" s="555"/>
      <c r="F143" s="567"/>
      <c r="G143" s="567"/>
      <c r="H143" s="555"/>
      <c r="I143" s="180" t="s">
        <v>551</v>
      </c>
      <c r="J143" s="181" t="s">
        <v>552</v>
      </c>
      <c r="K143" s="182" t="s">
        <v>553</v>
      </c>
      <c r="L143" s="181" t="s">
        <v>552</v>
      </c>
      <c r="M143" s="558"/>
      <c r="N143" s="183" t="s">
        <v>554</v>
      </c>
      <c r="O143" s="183" t="s">
        <v>555</v>
      </c>
      <c r="P143" s="196" t="s">
        <v>526</v>
      </c>
      <c r="Q143" s="197" t="s">
        <v>556</v>
      </c>
      <c r="R143" s="184" t="s">
        <v>557</v>
      </c>
      <c r="S143" s="185">
        <f>T143</f>
        <v>0</v>
      </c>
      <c r="T143" s="185">
        <f t="shared" si="17"/>
        <v>0</v>
      </c>
      <c r="U143" s="186" t="s">
        <v>558</v>
      </c>
      <c r="V143" s="187"/>
      <c r="W143" s="188"/>
      <c r="X143" s="189"/>
      <c r="Y143" s="190"/>
      <c r="Z143" s="191"/>
      <c r="AA143" s="187"/>
      <c r="AB143" s="187"/>
      <c r="AC143" s="187"/>
      <c r="AD143" s="187"/>
      <c r="AE143" s="191"/>
      <c r="AF143" s="191"/>
      <c r="AG143" s="191"/>
      <c r="AH143" s="191"/>
      <c r="AI143" s="192">
        <f t="shared" si="18"/>
        <v>0</v>
      </c>
      <c r="AJ143" s="190" t="s">
        <v>65</v>
      </c>
      <c r="AK143" s="190" t="s">
        <v>518</v>
      </c>
      <c r="AL143" s="193" t="s">
        <v>519</v>
      </c>
      <c r="AM143" s="2"/>
      <c r="AN143" s="2"/>
      <c r="AO143" s="2"/>
      <c r="AP143" s="2"/>
      <c r="AQ143" s="2"/>
      <c r="AR143" s="2"/>
      <c r="AS143" s="2"/>
      <c r="AT143" s="2"/>
      <c r="AU143" s="2"/>
      <c r="AV143" s="2"/>
    </row>
    <row r="144" spans="1:48" s="194" customFormat="1" ht="63.75" customHeight="1" x14ac:dyDescent="0.25">
      <c r="A144" s="179">
        <v>37</v>
      </c>
      <c r="B144" s="556"/>
      <c r="C144" s="556"/>
      <c r="D144" s="556"/>
      <c r="E144" s="556"/>
      <c r="F144" s="568"/>
      <c r="G144" s="568"/>
      <c r="H144" s="556"/>
      <c r="I144" s="180" t="s">
        <v>559</v>
      </c>
      <c r="J144" s="181" t="s">
        <v>560</v>
      </c>
      <c r="K144" s="182" t="s">
        <v>561</v>
      </c>
      <c r="L144" s="181" t="s">
        <v>560</v>
      </c>
      <c r="M144" s="559"/>
      <c r="N144" s="183" t="s">
        <v>562</v>
      </c>
      <c r="O144" s="183" t="s">
        <v>563</v>
      </c>
      <c r="P144" s="196" t="s">
        <v>564</v>
      </c>
      <c r="Q144" s="197" t="s">
        <v>565</v>
      </c>
      <c r="R144" s="196" t="s">
        <v>566</v>
      </c>
      <c r="S144" s="185">
        <f>T144</f>
        <v>80000000</v>
      </c>
      <c r="T144" s="185">
        <f t="shared" si="17"/>
        <v>80000000</v>
      </c>
      <c r="U144" s="186" t="s">
        <v>567</v>
      </c>
      <c r="V144" s="187"/>
      <c r="W144" s="188"/>
      <c r="X144" s="189"/>
      <c r="Y144" s="190"/>
      <c r="Z144" s="191"/>
      <c r="AA144" s="187">
        <v>40000000</v>
      </c>
      <c r="AB144" s="187"/>
      <c r="AC144" s="187"/>
      <c r="AD144" s="187"/>
      <c r="AE144" s="191"/>
      <c r="AF144" s="191"/>
      <c r="AG144" s="191"/>
      <c r="AH144" s="191"/>
      <c r="AI144" s="192">
        <f t="shared" si="18"/>
        <v>40000000</v>
      </c>
      <c r="AJ144" s="190" t="s">
        <v>65</v>
      </c>
      <c r="AK144" s="190" t="s">
        <v>518</v>
      </c>
      <c r="AL144" s="193" t="s">
        <v>519</v>
      </c>
      <c r="AM144" s="2"/>
      <c r="AN144" s="2"/>
      <c r="AO144" s="2"/>
      <c r="AP144" s="2"/>
      <c r="AQ144" s="2"/>
      <c r="AR144" s="2"/>
      <c r="AS144" s="2"/>
      <c r="AT144" s="2"/>
      <c r="AU144" s="2"/>
      <c r="AV144" s="2"/>
    </row>
    <row r="145" spans="1:48" s="201" customFormat="1" ht="15.75" x14ac:dyDescent="0.25">
      <c r="A145" s="543" t="s">
        <v>568</v>
      </c>
      <c r="B145" s="543"/>
      <c r="C145" s="543"/>
      <c r="D145" s="543"/>
      <c r="E145" s="543"/>
      <c r="F145" s="543"/>
      <c r="G145" s="543"/>
      <c r="H145" s="543"/>
      <c r="I145" s="543"/>
      <c r="J145" s="543"/>
      <c r="K145" s="543"/>
      <c r="L145" s="543"/>
      <c r="M145" s="543"/>
      <c r="N145" s="543"/>
      <c r="O145" s="543"/>
      <c r="P145" s="198"/>
      <c r="Q145" s="198"/>
      <c r="R145" s="198"/>
      <c r="S145" s="199">
        <f>SUM(S146:S158)</f>
        <v>370000000</v>
      </c>
      <c r="T145" s="199">
        <f t="shared" ref="T145:AI145" si="19">SUM(T146:T158)</f>
        <v>370000000</v>
      </c>
      <c r="U145" s="199">
        <f t="shared" si="19"/>
        <v>0</v>
      </c>
      <c r="V145" s="199">
        <f t="shared" si="19"/>
        <v>0</v>
      </c>
      <c r="W145" s="199">
        <f t="shared" si="19"/>
        <v>50000000</v>
      </c>
      <c r="X145" s="199">
        <f t="shared" si="19"/>
        <v>0</v>
      </c>
      <c r="Y145" s="199">
        <f t="shared" si="19"/>
        <v>0</v>
      </c>
      <c r="Z145" s="199">
        <f t="shared" si="19"/>
        <v>0</v>
      </c>
      <c r="AA145" s="199">
        <f t="shared" si="19"/>
        <v>320000000</v>
      </c>
      <c r="AB145" s="199">
        <f t="shared" si="19"/>
        <v>0</v>
      </c>
      <c r="AC145" s="199">
        <f t="shared" si="19"/>
        <v>0</v>
      </c>
      <c r="AD145" s="199">
        <f t="shared" si="19"/>
        <v>0</v>
      </c>
      <c r="AE145" s="199">
        <f t="shared" si="19"/>
        <v>0</v>
      </c>
      <c r="AF145" s="199">
        <f t="shared" si="19"/>
        <v>0</v>
      </c>
      <c r="AG145" s="199">
        <f t="shared" si="19"/>
        <v>0</v>
      </c>
      <c r="AH145" s="199">
        <f t="shared" si="19"/>
        <v>0</v>
      </c>
      <c r="AI145" s="199">
        <f t="shared" si="19"/>
        <v>370000000</v>
      </c>
      <c r="AJ145" s="200"/>
      <c r="AK145" s="200"/>
      <c r="AL145" s="200"/>
      <c r="AM145" s="116"/>
      <c r="AN145" s="116"/>
      <c r="AO145" s="116"/>
      <c r="AP145" s="116"/>
      <c r="AQ145" s="116"/>
      <c r="AR145" s="116"/>
      <c r="AS145" s="116"/>
      <c r="AT145" s="116"/>
      <c r="AU145" s="116"/>
      <c r="AV145" s="116"/>
    </row>
    <row r="146" spans="1:48" s="212" customFormat="1" ht="22.5" x14ac:dyDescent="0.25">
      <c r="A146" s="538">
        <v>36</v>
      </c>
      <c r="B146" s="539" t="s">
        <v>197</v>
      </c>
      <c r="C146" s="539" t="s">
        <v>501</v>
      </c>
      <c r="D146" s="539" t="s">
        <v>199</v>
      </c>
      <c r="E146" s="539" t="s">
        <v>569</v>
      </c>
      <c r="F146" s="538" t="s">
        <v>570</v>
      </c>
      <c r="G146" s="538" t="s">
        <v>571</v>
      </c>
      <c r="H146" s="544" t="s">
        <v>572</v>
      </c>
      <c r="I146" s="539" t="s">
        <v>573</v>
      </c>
      <c r="J146" s="539" t="s">
        <v>574</v>
      </c>
      <c r="K146" s="540" t="s">
        <v>575</v>
      </c>
      <c r="L146" s="539" t="s">
        <v>576</v>
      </c>
      <c r="M146" s="539" t="s">
        <v>129</v>
      </c>
      <c r="N146" s="535" t="s">
        <v>577</v>
      </c>
      <c r="O146" s="535" t="s">
        <v>578</v>
      </c>
      <c r="P146" s="535" t="s">
        <v>579</v>
      </c>
      <c r="Q146" s="535" t="s">
        <v>580</v>
      </c>
      <c r="R146" s="535" t="s">
        <v>581</v>
      </c>
      <c r="S146" s="536">
        <f>T146+T147+T148+T149+T150+T151+T153</f>
        <v>370000000</v>
      </c>
      <c r="T146" s="202">
        <f>SUM(V146:AH146)</f>
        <v>250000000</v>
      </c>
      <c r="U146" s="203" t="s">
        <v>582</v>
      </c>
      <c r="V146" s="204"/>
      <c r="W146" s="205"/>
      <c r="X146" s="206"/>
      <c r="Y146" s="207"/>
      <c r="Z146" s="208"/>
      <c r="AA146" s="204">
        <v>250000000</v>
      </c>
      <c r="AB146" s="204"/>
      <c r="AC146" s="204"/>
      <c r="AD146" s="204"/>
      <c r="AE146" s="209"/>
      <c r="AF146" s="209"/>
      <c r="AG146" s="209"/>
      <c r="AH146" s="209"/>
      <c r="AI146" s="210">
        <f t="shared" si="18"/>
        <v>250000000</v>
      </c>
      <c r="AJ146" s="211" t="s">
        <v>65</v>
      </c>
      <c r="AK146" s="211" t="s">
        <v>66</v>
      </c>
      <c r="AL146" s="211" t="s">
        <v>67</v>
      </c>
      <c r="AM146" s="2"/>
      <c r="AN146" s="2"/>
      <c r="AO146" s="2"/>
      <c r="AP146" s="2"/>
      <c r="AQ146" s="2"/>
      <c r="AR146" s="2"/>
      <c r="AS146" s="2"/>
      <c r="AT146" s="2"/>
      <c r="AU146" s="2"/>
      <c r="AV146" s="2"/>
    </row>
    <row r="147" spans="1:48" s="212" customFormat="1" ht="22.5" x14ac:dyDescent="0.25">
      <c r="A147" s="538"/>
      <c r="B147" s="539"/>
      <c r="C147" s="539"/>
      <c r="D147" s="539"/>
      <c r="E147" s="539"/>
      <c r="F147" s="538"/>
      <c r="G147" s="538"/>
      <c r="H147" s="544"/>
      <c r="I147" s="539"/>
      <c r="J147" s="539"/>
      <c r="K147" s="540"/>
      <c r="L147" s="539"/>
      <c r="M147" s="539"/>
      <c r="N147" s="535"/>
      <c r="O147" s="535"/>
      <c r="P147" s="535"/>
      <c r="Q147" s="535"/>
      <c r="R147" s="535"/>
      <c r="S147" s="536"/>
      <c r="T147" s="202">
        <f t="shared" ref="T147:T158" si="20">SUM(V147:AH147)</f>
        <v>0</v>
      </c>
      <c r="U147" s="203" t="s">
        <v>583</v>
      </c>
      <c r="V147" s="204"/>
      <c r="W147" s="205"/>
      <c r="X147" s="206"/>
      <c r="Y147" s="207"/>
      <c r="Z147" s="208"/>
      <c r="AA147" s="204"/>
      <c r="AB147" s="204"/>
      <c r="AC147" s="204"/>
      <c r="AD147" s="204"/>
      <c r="AE147" s="209"/>
      <c r="AF147" s="209"/>
      <c r="AG147" s="209"/>
      <c r="AH147" s="209"/>
      <c r="AI147" s="210">
        <f t="shared" si="18"/>
        <v>0</v>
      </c>
      <c r="AJ147" s="211" t="s">
        <v>65</v>
      </c>
      <c r="AK147" s="211" t="s">
        <v>66</v>
      </c>
      <c r="AL147" s="211" t="s">
        <v>67</v>
      </c>
      <c r="AM147" s="2"/>
      <c r="AN147" s="2"/>
      <c r="AO147" s="2"/>
      <c r="AP147" s="2"/>
      <c r="AQ147" s="2"/>
      <c r="AR147" s="2"/>
      <c r="AS147" s="2"/>
      <c r="AT147" s="2"/>
      <c r="AU147" s="2"/>
      <c r="AV147" s="2"/>
    </row>
    <row r="148" spans="1:48" s="212" customFormat="1" ht="22.5" x14ac:dyDescent="0.25">
      <c r="A148" s="538"/>
      <c r="B148" s="539"/>
      <c r="C148" s="539"/>
      <c r="D148" s="539"/>
      <c r="E148" s="539"/>
      <c r="F148" s="538"/>
      <c r="G148" s="538"/>
      <c r="H148" s="544"/>
      <c r="I148" s="539"/>
      <c r="J148" s="539"/>
      <c r="K148" s="540"/>
      <c r="L148" s="539"/>
      <c r="M148" s="539"/>
      <c r="N148" s="535"/>
      <c r="O148" s="535"/>
      <c r="P148" s="535"/>
      <c r="Q148" s="535"/>
      <c r="R148" s="535"/>
      <c r="S148" s="536"/>
      <c r="T148" s="202">
        <f t="shared" si="20"/>
        <v>0</v>
      </c>
      <c r="U148" s="203" t="s">
        <v>584</v>
      </c>
      <c r="V148" s="204"/>
      <c r="W148" s="205"/>
      <c r="X148" s="206"/>
      <c r="Y148" s="207"/>
      <c r="Z148" s="208"/>
      <c r="AA148" s="204"/>
      <c r="AB148" s="204"/>
      <c r="AC148" s="204"/>
      <c r="AD148" s="204"/>
      <c r="AE148" s="209"/>
      <c r="AF148" s="209"/>
      <c r="AG148" s="209"/>
      <c r="AH148" s="209"/>
      <c r="AI148" s="210">
        <f t="shared" si="18"/>
        <v>0</v>
      </c>
      <c r="AJ148" s="211" t="s">
        <v>65</v>
      </c>
      <c r="AK148" s="211" t="s">
        <v>66</v>
      </c>
      <c r="AL148" s="211" t="s">
        <v>67</v>
      </c>
      <c r="AM148" s="2"/>
      <c r="AN148" s="2"/>
      <c r="AO148" s="2"/>
      <c r="AP148" s="2"/>
      <c r="AQ148" s="2"/>
      <c r="AR148" s="2"/>
      <c r="AS148" s="2"/>
      <c r="AT148" s="2"/>
      <c r="AU148" s="2"/>
      <c r="AV148" s="2"/>
    </row>
    <row r="149" spans="1:48" s="212" customFormat="1" ht="51.75" customHeight="1" x14ac:dyDescent="0.25">
      <c r="A149" s="538"/>
      <c r="B149" s="539"/>
      <c r="C149" s="539"/>
      <c r="D149" s="539"/>
      <c r="E149" s="539"/>
      <c r="F149" s="538"/>
      <c r="G149" s="538"/>
      <c r="H149" s="544"/>
      <c r="I149" s="539"/>
      <c r="J149" s="539"/>
      <c r="K149" s="540"/>
      <c r="L149" s="539"/>
      <c r="M149" s="539"/>
      <c r="N149" s="535"/>
      <c r="O149" s="535"/>
      <c r="P149" s="535"/>
      <c r="Q149" s="535"/>
      <c r="R149" s="535"/>
      <c r="S149" s="536"/>
      <c r="T149" s="202">
        <f t="shared" si="20"/>
        <v>120000000</v>
      </c>
      <c r="U149" s="203" t="s">
        <v>585</v>
      </c>
      <c r="V149" s="204"/>
      <c r="W149" s="204">
        <v>50000000</v>
      </c>
      <c r="X149" s="204"/>
      <c r="Y149" s="204"/>
      <c r="Z149" s="204"/>
      <c r="AA149" s="204">
        <f>90000000-15000000-20000000+15000000</f>
        <v>70000000</v>
      </c>
      <c r="AB149" s="204"/>
      <c r="AC149" s="204"/>
      <c r="AD149" s="204"/>
      <c r="AE149" s="209"/>
      <c r="AF149" s="209"/>
      <c r="AG149" s="209"/>
      <c r="AH149" s="209"/>
      <c r="AI149" s="210">
        <f t="shared" si="18"/>
        <v>120000000</v>
      </c>
      <c r="AJ149" s="211" t="s">
        <v>65</v>
      </c>
      <c r="AK149" s="211" t="s">
        <v>66</v>
      </c>
      <c r="AL149" s="211" t="s">
        <v>67</v>
      </c>
      <c r="AM149" s="2"/>
      <c r="AN149" s="2"/>
      <c r="AO149" s="2"/>
      <c r="AP149" s="2"/>
      <c r="AQ149" s="2"/>
      <c r="AR149" s="2"/>
      <c r="AS149" s="2"/>
      <c r="AT149" s="2"/>
      <c r="AU149" s="2"/>
      <c r="AV149" s="2"/>
    </row>
    <row r="150" spans="1:48" s="212" customFormat="1" ht="22.5" x14ac:dyDescent="0.25">
      <c r="A150" s="538"/>
      <c r="B150" s="539"/>
      <c r="C150" s="539"/>
      <c r="D150" s="539"/>
      <c r="E150" s="539"/>
      <c r="F150" s="538"/>
      <c r="G150" s="538"/>
      <c r="H150" s="544"/>
      <c r="I150" s="539"/>
      <c r="J150" s="539"/>
      <c r="K150" s="540"/>
      <c r="L150" s="539"/>
      <c r="M150" s="539"/>
      <c r="N150" s="535"/>
      <c r="O150" s="535"/>
      <c r="P150" s="535"/>
      <c r="Q150" s="535"/>
      <c r="R150" s="535"/>
      <c r="S150" s="536"/>
      <c r="T150" s="202">
        <f t="shared" si="20"/>
        <v>0</v>
      </c>
      <c r="U150" s="203" t="s">
        <v>586</v>
      </c>
      <c r="V150" s="204"/>
      <c r="W150" s="205"/>
      <c r="X150" s="206"/>
      <c r="Y150" s="207"/>
      <c r="Z150" s="208"/>
      <c r="AA150" s="204"/>
      <c r="AB150" s="204"/>
      <c r="AC150" s="204"/>
      <c r="AD150" s="204"/>
      <c r="AE150" s="209"/>
      <c r="AF150" s="209"/>
      <c r="AG150" s="209"/>
      <c r="AH150" s="209"/>
      <c r="AI150" s="210">
        <f t="shared" si="18"/>
        <v>0</v>
      </c>
      <c r="AJ150" s="211" t="s">
        <v>65</v>
      </c>
      <c r="AK150" s="211" t="s">
        <v>66</v>
      </c>
      <c r="AL150" s="211" t="s">
        <v>67</v>
      </c>
      <c r="AM150" s="2"/>
      <c r="AN150" s="2"/>
      <c r="AO150" s="2"/>
      <c r="AP150" s="2"/>
      <c r="AQ150" s="2"/>
      <c r="AR150" s="2"/>
      <c r="AS150" s="2"/>
      <c r="AT150" s="2"/>
      <c r="AU150" s="2"/>
      <c r="AV150" s="2"/>
    </row>
    <row r="151" spans="1:48" s="212" customFormat="1" ht="23.25" customHeight="1" x14ac:dyDescent="0.25">
      <c r="A151" s="538"/>
      <c r="B151" s="539"/>
      <c r="C151" s="539"/>
      <c r="D151" s="539"/>
      <c r="E151" s="539"/>
      <c r="F151" s="538"/>
      <c r="G151" s="538"/>
      <c r="H151" s="544"/>
      <c r="I151" s="539"/>
      <c r="J151" s="539"/>
      <c r="K151" s="540"/>
      <c r="L151" s="539"/>
      <c r="M151" s="539"/>
      <c r="N151" s="535"/>
      <c r="O151" s="535"/>
      <c r="P151" s="535"/>
      <c r="Q151" s="535"/>
      <c r="R151" s="535"/>
      <c r="S151" s="536"/>
      <c r="T151" s="202">
        <f t="shared" si="20"/>
        <v>0</v>
      </c>
      <c r="U151" s="203" t="s">
        <v>587</v>
      </c>
      <c r="V151" s="204"/>
      <c r="W151" s="205"/>
      <c r="X151" s="206"/>
      <c r="Y151" s="207"/>
      <c r="Z151" s="208"/>
      <c r="AA151" s="204"/>
      <c r="AB151" s="204"/>
      <c r="AC151" s="204"/>
      <c r="AD151" s="204"/>
      <c r="AE151" s="209"/>
      <c r="AF151" s="209"/>
      <c r="AG151" s="209"/>
      <c r="AH151" s="209"/>
      <c r="AI151" s="210">
        <f t="shared" si="18"/>
        <v>0</v>
      </c>
      <c r="AJ151" s="211" t="s">
        <v>65</v>
      </c>
      <c r="AK151" s="211" t="s">
        <v>66</v>
      </c>
      <c r="AL151" s="211" t="s">
        <v>67</v>
      </c>
      <c r="AM151" s="2"/>
      <c r="AN151" s="2"/>
      <c r="AO151" s="2"/>
      <c r="AP151" s="2"/>
      <c r="AQ151" s="2"/>
      <c r="AR151" s="2"/>
      <c r="AS151" s="2"/>
      <c r="AT151" s="2"/>
      <c r="AU151" s="2"/>
      <c r="AV151" s="2"/>
    </row>
    <row r="152" spans="1:48" s="212" customFormat="1" ht="11.25" x14ac:dyDescent="0.25">
      <c r="A152" s="538"/>
      <c r="B152" s="539"/>
      <c r="C152" s="539"/>
      <c r="D152" s="539"/>
      <c r="E152" s="539"/>
      <c r="F152" s="538"/>
      <c r="G152" s="538"/>
      <c r="H152" s="544"/>
      <c r="I152" s="539"/>
      <c r="J152" s="539"/>
      <c r="K152" s="540"/>
      <c r="L152" s="539"/>
      <c r="M152" s="539"/>
      <c r="N152" s="535"/>
      <c r="O152" s="535"/>
      <c r="P152" s="535"/>
      <c r="Q152" s="535"/>
      <c r="R152" s="535"/>
      <c r="S152" s="536"/>
      <c r="T152" s="202"/>
      <c r="U152" s="541" t="s">
        <v>588</v>
      </c>
      <c r="V152" s="204"/>
      <c r="W152" s="205"/>
      <c r="X152" s="206"/>
      <c r="Y152" s="207"/>
      <c r="Z152" s="208"/>
      <c r="AA152" s="204"/>
      <c r="AB152" s="204"/>
      <c r="AC152" s="204"/>
      <c r="AD152" s="204"/>
      <c r="AE152" s="209"/>
      <c r="AF152" s="209"/>
      <c r="AG152" s="209"/>
      <c r="AH152" s="209"/>
      <c r="AI152" s="210"/>
      <c r="AJ152" s="211"/>
      <c r="AK152" s="211"/>
      <c r="AL152" s="211"/>
      <c r="AM152" s="2"/>
      <c r="AN152" s="2"/>
      <c r="AO152" s="2"/>
      <c r="AP152" s="2"/>
      <c r="AQ152" s="2"/>
      <c r="AR152" s="2"/>
      <c r="AS152" s="2"/>
      <c r="AT152" s="2"/>
      <c r="AU152" s="2"/>
      <c r="AV152" s="2"/>
    </row>
    <row r="153" spans="1:48" s="212" customFormat="1" ht="42.75" customHeight="1" x14ac:dyDescent="0.25">
      <c r="A153" s="538"/>
      <c r="B153" s="539"/>
      <c r="C153" s="539"/>
      <c r="D153" s="539"/>
      <c r="E153" s="539"/>
      <c r="F153" s="538"/>
      <c r="G153" s="538"/>
      <c r="H153" s="544"/>
      <c r="I153" s="539"/>
      <c r="J153" s="539"/>
      <c r="K153" s="540"/>
      <c r="L153" s="539"/>
      <c r="M153" s="539"/>
      <c r="N153" s="535"/>
      <c r="O153" s="535"/>
      <c r="P153" s="535"/>
      <c r="Q153" s="535"/>
      <c r="R153" s="535"/>
      <c r="S153" s="536"/>
      <c r="T153" s="202">
        <f t="shared" si="20"/>
        <v>0</v>
      </c>
      <c r="U153" s="542"/>
      <c r="V153" s="205"/>
      <c r="W153" s="205"/>
      <c r="X153" s="205"/>
      <c r="Y153" s="205"/>
      <c r="Z153" s="205"/>
      <c r="AA153" s="205"/>
      <c r="AB153" s="204"/>
      <c r="AC153" s="204"/>
      <c r="AD153" s="204"/>
      <c r="AE153" s="209"/>
      <c r="AF153" s="209"/>
      <c r="AG153" s="209"/>
      <c r="AH153" s="209"/>
      <c r="AI153" s="210">
        <f t="shared" si="18"/>
        <v>0</v>
      </c>
      <c r="AJ153" s="211" t="s">
        <v>65</v>
      </c>
      <c r="AK153" s="211" t="s">
        <v>66</v>
      </c>
      <c r="AL153" s="211" t="s">
        <v>67</v>
      </c>
      <c r="AM153" s="2"/>
      <c r="AN153" s="2"/>
      <c r="AO153" s="2"/>
      <c r="AP153" s="2"/>
      <c r="AQ153" s="2"/>
      <c r="AR153" s="2"/>
      <c r="AS153" s="2"/>
      <c r="AT153" s="2"/>
      <c r="AU153" s="2"/>
      <c r="AV153" s="2"/>
    </row>
    <row r="154" spans="1:48" s="218" customFormat="1" ht="36" customHeight="1" x14ac:dyDescent="0.25">
      <c r="A154" s="213">
        <v>37</v>
      </c>
      <c r="B154" s="539"/>
      <c r="C154" s="539"/>
      <c r="D154" s="539"/>
      <c r="E154" s="539"/>
      <c r="F154" s="538"/>
      <c r="G154" s="538"/>
      <c r="H154" s="544"/>
      <c r="I154" s="214" t="s">
        <v>589</v>
      </c>
      <c r="J154" s="214" t="s">
        <v>590</v>
      </c>
      <c r="K154" s="215" t="s">
        <v>591</v>
      </c>
      <c r="L154" s="214" t="s">
        <v>592</v>
      </c>
      <c r="M154" s="539"/>
      <c r="N154" s="216" t="s">
        <v>593</v>
      </c>
      <c r="O154" s="217" t="s">
        <v>593</v>
      </c>
      <c r="P154" s="216" t="s">
        <v>594</v>
      </c>
      <c r="Q154" s="217" t="s">
        <v>595</v>
      </c>
      <c r="R154" s="217" t="s">
        <v>596</v>
      </c>
      <c r="S154" s="202">
        <f>T154</f>
        <v>0</v>
      </c>
      <c r="T154" s="202">
        <f t="shared" si="20"/>
        <v>0</v>
      </c>
      <c r="U154" s="203" t="s">
        <v>597</v>
      </c>
      <c r="V154" s="205"/>
      <c r="W154" s="205"/>
      <c r="X154" s="206"/>
      <c r="Y154" s="207"/>
      <c r="Z154" s="208"/>
      <c r="AA154" s="204"/>
      <c r="AB154" s="204"/>
      <c r="AC154" s="204"/>
      <c r="AD154" s="204"/>
      <c r="AE154" s="209"/>
      <c r="AF154" s="209"/>
      <c r="AG154" s="209"/>
      <c r="AH154" s="209"/>
      <c r="AI154" s="210">
        <f t="shared" si="18"/>
        <v>0</v>
      </c>
      <c r="AJ154" s="211" t="s">
        <v>65</v>
      </c>
      <c r="AK154" s="211" t="s">
        <v>66</v>
      </c>
      <c r="AL154" s="211" t="s">
        <v>67</v>
      </c>
      <c r="AM154" s="2"/>
      <c r="AN154" s="2"/>
      <c r="AO154" s="2"/>
      <c r="AP154" s="2"/>
      <c r="AQ154" s="2"/>
      <c r="AR154" s="2"/>
      <c r="AS154" s="2"/>
      <c r="AT154" s="2"/>
      <c r="AU154" s="2"/>
      <c r="AV154" s="2"/>
    </row>
    <row r="155" spans="1:48" s="212" customFormat="1" ht="22.5" x14ac:dyDescent="0.25">
      <c r="A155" s="538">
        <v>38</v>
      </c>
      <c r="B155" s="539"/>
      <c r="C155" s="539"/>
      <c r="D155" s="539"/>
      <c r="E155" s="539"/>
      <c r="F155" s="538"/>
      <c r="G155" s="538"/>
      <c r="H155" s="544"/>
      <c r="I155" s="539" t="s">
        <v>598</v>
      </c>
      <c r="J155" s="539" t="s">
        <v>599</v>
      </c>
      <c r="K155" s="540" t="s">
        <v>600</v>
      </c>
      <c r="L155" s="539" t="s">
        <v>601</v>
      </c>
      <c r="M155" s="539"/>
      <c r="N155" s="535" t="s">
        <v>602</v>
      </c>
      <c r="O155" s="535" t="s">
        <v>603</v>
      </c>
      <c r="P155" s="535" t="s">
        <v>604</v>
      </c>
      <c r="Q155" s="535" t="s">
        <v>605</v>
      </c>
      <c r="R155" s="535" t="s">
        <v>606</v>
      </c>
      <c r="S155" s="536">
        <f>T155+T156+T157+T158</f>
        <v>0</v>
      </c>
      <c r="T155" s="202">
        <f t="shared" si="20"/>
        <v>0</v>
      </c>
      <c r="U155" s="203" t="s">
        <v>607</v>
      </c>
      <c r="V155" s="204"/>
      <c r="W155" s="205"/>
      <c r="X155" s="219"/>
      <c r="Y155" s="209"/>
      <c r="Z155" s="209"/>
      <c r="AA155" s="204"/>
      <c r="AB155" s="204"/>
      <c r="AC155" s="204"/>
      <c r="AD155" s="204"/>
      <c r="AE155" s="209"/>
      <c r="AF155" s="209"/>
      <c r="AG155" s="209"/>
      <c r="AH155" s="209"/>
      <c r="AI155" s="210">
        <f t="shared" si="18"/>
        <v>0</v>
      </c>
      <c r="AJ155" s="211" t="s">
        <v>65</v>
      </c>
      <c r="AK155" s="211" t="s">
        <v>66</v>
      </c>
      <c r="AL155" s="211" t="s">
        <v>67</v>
      </c>
      <c r="AM155" s="2"/>
      <c r="AN155" s="2"/>
      <c r="AO155" s="2"/>
      <c r="AP155" s="2"/>
      <c r="AQ155" s="2"/>
      <c r="AR155" s="2"/>
      <c r="AS155" s="2"/>
      <c r="AT155" s="2"/>
      <c r="AU155" s="2"/>
      <c r="AV155" s="2"/>
    </row>
    <row r="156" spans="1:48" s="212" customFormat="1" ht="22.5" x14ac:dyDescent="0.25">
      <c r="A156" s="538"/>
      <c r="B156" s="539"/>
      <c r="C156" s="539"/>
      <c r="D156" s="539"/>
      <c r="E156" s="539"/>
      <c r="F156" s="538"/>
      <c r="G156" s="538"/>
      <c r="H156" s="544"/>
      <c r="I156" s="539"/>
      <c r="J156" s="539"/>
      <c r="K156" s="540"/>
      <c r="L156" s="539"/>
      <c r="M156" s="539"/>
      <c r="N156" s="535"/>
      <c r="O156" s="535"/>
      <c r="P156" s="535"/>
      <c r="Q156" s="535"/>
      <c r="R156" s="535"/>
      <c r="S156" s="536"/>
      <c r="T156" s="202">
        <f t="shared" si="20"/>
        <v>0</v>
      </c>
      <c r="U156" s="203" t="s">
        <v>608</v>
      </c>
      <c r="V156" s="204"/>
      <c r="W156" s="205"/>
      <c r="X156" s="219"/>
      <c r="Y156" s="209"/>
      <c r="Z156" s="209"/>
      <c r="AA156" s="204"/>
      <c r="AB156" s="204"/>
      <c r="AC156" s="204"/>
      <c r="AD156" s="204"/>
      <c r="AE156" s="209"/>
      <c r="AF156" s="209"/>
      <c r="AG156" s="209"/>
      <c r="AH156" s="209"/>
      <c r="AI156" s="210">
        <f t="shared" si="18"/>
        <v>0</v>
      </c>
      <c r="AJ156" s="211" t="s">
        <v>65</v>
      </c>
      <c r="AK156" s="211" t="s">
        <v>66</v>
      </c>
      <c r="AL156" s="211" t="s">
        <v>67</v>
      </c>
      <c r="AM156" s="2"/>
      <c r="AN156" s="2"/>
      <c r="AO156" s="2"/>
      <c r="AP156" s="2"/>
      <c r="AQ156" s="2"/>
      <c r="AR156" s="2"/>
      <c r="AS156" s="2"/>
      <c r="AT156" s="2"/>
      <c r="AU156" s="2"/>
      <c r="AV156" s="2"/>
    </row>
    <row r="157" spans="1:48" s="212" customFormat="1" ht="22.5" x14ac:dyDescent="0.25">
      <c r="A157" s="538"/>
      <c r="B157" s="539"/>
      <c r="C157" s="539"/>
      <c r="D157" s="539"/>
      <c r="E157" s="539"/>
      <c r="F157" s="538"/>
      <c r="G157" s="538"/>
      <c r="H157" s="544"/>
      <c r="I157" s="539"/>
      <c r="J157" s="539"/>
      <c r="K157" s="540"/>
      <c r="L157" s="539"/>
      <c r="M157" s="539"/>
      <c r="N157" s="535"/>
      <c r="O157" s="535"/>
      <c r="P157" s="535"/>
      <c r="Q157" s="535"/>
      <c r="R157" s="535"/>
      <c r="S157" s="536"/>
      <c r="T157" s="202">
        <f t="shared" si="20"/>
        <v>0</v>
      </c>
      <c r="U157" s="203" t="s">
        <v>609</v>
      </c>
      <c r="V157" s="204"/>
      <c r="W157" s="205"/>
      <c r="X157" s="219"/>
      <c r="Y157" s="209"/>
      <c r="Z157" s="209"/>
      <c r="AA157" s="204"/>
      <c r="AB157" s="204"/>
      <c r="AC157" s="204"/>
      <c r="AD157" s="204"/>
      <c r="AE157" s="209"/>
      <c r="AF157" s="209"/>
      <c r="AG157" s="209"/>
      <c r="AH157" s="209"/>
      <c r="AI157" s="210">
        <f t="shared" si="18"/>
        <v>0</v>
      </c>
      <c r="AJ157" s="211" t="s">
        <v>65</v>
      </c>
      <c r="AK157" s="211" t="s">
        <v>66</v>
      </c>
      <c r="AL157" s="211" t="s">
        <v>67</v>
      </c>
      <c r="AM157" s="2"/>
      <c r="AN157" s="2"/>
      <c r="AO157" s="2"/>
      <c r="AP157" s="2"/>
      <c r="AQ157" s="2"/>
      <c r="AR157" s="2"/>
      <c r="AS157" s="2"/>
      <c r="AT157" s="2"/>
      <c r="AU157" s="2"/>
      <c r="AV157" s="2"/>
    </row>
    <row r="158" spans="1:48" s="212" customFormat="1" ht="22.5" x14ac:dyDescent="0.25">
      <c r="A158" s="538"/>
      <c r="B158" s="539"/>
      <c r="C158" s="539"/>
      <c r="D158" s="539"/>
      <c r="E158" s="539"/>
      <c r="F158" s="538"/>
      <c r="G158" s="538"/>
      <c r="H158" s="544"/>
      <c r="I158" s="539"/>
      <c r="J158" s="539"/>
      <c r="K158" s="540"/>
      <c r="L158" s="539"/>
      <c r="M158" s="539"/>
      <c r="N158" s="535"/>
      <c r="O158" s="535"/>
      <c r="P158" s="535"/>
      <c r="Q158" s="535"/>
      <c r="R158" s="535"/>
      <c r="S158" s="536"/>
      <c r="T158" s="202">
        <f t="shared" si="20"/>
        <v>0</v>
      </c>
      <c r="U158" s="203" t="s">
        <v>610</v>
      </c>
      <c r="V158" s="204"/>
      <c r="W158" s="205"/>
      <c r="X158" s="219"/>
      <c r="Y158" s="209"/>
      <c r="Z158" s="209"/>
      <c r="AA158" s="204"/>
      <c r="AB158" s="204"/>
      <c r="AC158" s="204"/>
      <c r="AD158" s="204"/>
      <c r="AE158" s="209"/>
      <c r="AF158" s="209"/>
      <c r="AG158" s="209"/>
      <c r="AH158" s="209"/>
      <c r="AI158" s="210">
        <f t="shared" si="18"/>
        <v>0</v>
      </c>
      <c r="AJ158" s="211" t="s">
        <v>65</v>
      </c>
      <c r="AK158" s="211" t="s">
        <v>66</v>
      </c>
      <c r="AL158" s="211" t="s">
        <v>67</v>
      </c>
      <c r="AM158" s="2"/>
      <c r="AN158" s="2"/>
      <c r="AO158" s="2"/>
      <c r="AP158" s="2"/>
      <c r="AQ158" s="2"/>
      <c r="AR158" s="2"/>
      <c r="AS158" s="2"/>
      <c r="AT158" s="2"/>
      <c r="AU158" s="2"/>
      <c r="AV158" s="2"/>
    </row>
    <row r="159" spans="1:48" s="222" customFormat="1" ht="15.75" x14ac:dyDescent="0.25">
      <c r="A159" s="537" t="s">
        <v>611</v>
      </c>
      <c r="B159" s="537"/>
      <c r="C159" s="537"/>
      <c r="D159" s="537"/>
      <c r="E159" s="537"/>
      <c r="F159" s="537"/>
      <c r="G159" s="537"/>
      <c r="H159" s="537"/>
      <c r="I159" s="537"/>
      <c r="J159" s="537"/>
      <c r="K159" s="537"/>
      <c r="L159" s="537"/>
      <c r="M159" s="537"/>
      <c r="N159" s="537"/>
      <c r="O159" s="537"/>
      <c r="P159" s="220"/>
      <c r="Q159" s="220"/>
      <c r="R159" s="220"/>
      <c r="S159" s="220">
        <f t="shared" ref="S159:AI159" si="21">SUM(S160:S174)</f>
        <v>132934277.8748</v>
      </c>
      <c r="T159" s="220">
        <f t="shared" si="21"/>
        <v>132934277.8748</v>
      </c>
      <c r="U159" s="220">
        <f t="shared" si="21"/>
        <v>0</v>
      </c>
      <c r="V159" s="220">
        <f t="shared" si="21"/>
        <v>0</v>
      </c>
      <c r="W159" s="220">
        <f t="shared" si="21"/>
        <v>42934277.874800004</v>
      </c>
      <c r="X159" s="220">
        <f t="shared" si="21"/>
        <v>0</v>
      </c>
      <c r="Y159" s="220">
        <f t="shared" si="21"/>
        <v>0</v>
      </c>
      <c r="Z159" s="220">
        <f t="shared" si="21"/>
        <v>0</v>
      </c>
      <c r="AA159" s="220">
        <f t="shared" si="21"/>
        <v>67000000</v>
      </c>
      <c r="AB159" s="220">
        <f t="shared" si="21"/>
        <v>0</v>
      </c>
      <c r="AC159" s="220">
        <f t="shared" si="21"/>
        <v>0</v>
      </c>
      <c r="AD159" s="220">
        <f t="shared" si="21"/>
        <v>23000000</v>
      </c>
      <c r="AE159" s="220">
        <f t="shared" si="21"/>
        <v>0</v>
      </c>
      <c r="AF159" s="220">
        <f t="shared" si="21"/>
        <v>0</v>
      </c>
      <c r="AG159" s="220">
        <f t="shared" si="21"/>
        <v>0</v>
      </c>
      <c r="AH159" s="220">
        <f t="shared" si="21"/>
        <v>0</v>
      </c>
      <c r="AI159" s="220">
        <f t="shared" si="21"/>
        <v>132934277.8748</v>
      </c>
      <c r="AJ159" s="221"/>
      <c r="AK159" s="221"/>
      <c r="AL159" s="221"/>
      <c r="AM159" s="116"/>
      <c r="AN159" s="116"/>
      <c r="AO159" s="116"/>
      <c r="AP159" s="116"/>
      <c r="AQ159" s="116"/>
      <c r="AR159" s="116"/>
      <c r="AS159" s="116"/>
      <c r="AT159" s="116"/>
      <c r="AU159" s="116"/>
      <c r="AV159" s="116"/>
    </row>
    <row r="160" spans="1:48" s="234" customFormat="1" ht="63.75" x14ac:dyDescent="0.25">
      <c r="A160" s="523">
        <v>39</v>
      </c>
      <c r="B160" s="524" t="s">
        <v>612</v>
      </c>
      <c r="C160" s="524" t="s">
        <v>613</v>
      </c>
      <c r="D160" s="524" t="s">
        <v>614</v>
      </c>
      <c r="E160" s="524" t="s">
        <v>615</v>
      </c>
      <c r="F160" s="524" t="s">
        <v>616</v>
      </c>
      <c r="G160" s="524" t="s">
        <v>617</v>
      </c>
      <c r="H160" s="524" t="s">
        <v>618</v>
      </c>
      <c r="I160" s="524" t="s">
        <v>619</v>
      </c>
      <c r="J160" s="532" t="s">
        <v>620</v>
      </c>
      <c r="K160" s="525" t="s">
        <v>621</v>
      </c>
      <c r="L160" s="524" t="s">
        <v>622</v>
      </c>
      <c r="M160" s="524" t="s">
        <v>129</v>
      </c>
      <c r="N160" s="519" t="s">
        <v>623</v>
      </c>
      <c r="O160" s="223" t="s">
        <v>624</v>
      </c>
      <c r="P160" s="224" t="s">
        <v>625</v>
      </c>
      <c r="Q160" s="224" t="s">
        <v>626</v>
      </c>
      <c r="R160" s="225" t="s">
        <v>627</v>
      </c>
      <c r="S160" s="522">
        <f>T160+T161</f>
        <v>13000000</v>
      </c>
      <c r="T160" s="226">
        <f>SUM(V160:AH160)</f>
        <v>13000000</v>
      </c>
      <c r="U160" s="235" t="s">
        <v>628</v>
      </c>
      <c r="V160" s="228"/>
      <c r="W160" s="229"/>
      <c r="X160" s="230"/>
      <c r="Y160" s="231"/>
      <c r="Z160" s="231"/>
      <c r="AA160" s="228"/>
      <c r="AB160" s="228"/>
      <c r="AC160" s="228"/>
      <c r="AD160" s="228">
        <v>13000000</v>
      </c>
      <c r="AE160" s="231"/>
      <c r="AF160" s="231"/>
      <c r="AG160" s="231"/>
      <c r="AH160" s="231"/>
      <c r="AI160" s="232">
        <f t="shared" si="18"/>
        <v>13000000</v>
      </c>
      <c r="AJ160" s="233" t="s">
        <v>65</v>
      </c>
      <c r="AK160" s="233" t="s">
        <v>629</v>
      </c>
      <c r="AL160" s="233" t="s">
        <v>519</v>
      </c>
      <c r="AM160" s="2"/>
      <c r="AN160" s="2"/>
      <c r="AO160" s="2"/>
      <c r="AP160" s="2"/>
      <c r="AQ160" s="2"/>
      <c r="AR160" s="2"/>
      <c r="AS160" s="2"/>
      <c r="AT160" s="2"/>
      <c r="AU160" s="2"/>
      <c r="AV160" s="2"/>
    </row>
    <row r="161" spans="1:48" s="234" customFormat="1" ht="76.5" x14ac:dyDescent="0.25">
      <c r="A161" s="523"/>
      <c r="B161" s="524"/>
      <c r="C161" s="524"/>
      <c r="D161" s="524"/>
      <c r="E161" s="524"/>
      <c r="F161" s="524"/>
      <c r="G161" s="524"/>
      <c r="H161" s="524"/>
      <c r="I161" s="524"/>
      <c r="J161" s="533"/>
      <c r="K161" s="525"/>
      <c r="L161" s="524"/>
      <c r="M161" s="524"/>
      <c r="N161" s="519"/>
      <c r="O161" s="223" t="s">
        <v>630</v>
      </c>
      <c r="P161" s="224" t="s">
        <v>631</v>
      </c>
      <c r="Q161" s="224" t="s">
        <v>632</v>
      </c>
      <c r="R161" s="225" t="s">
        <v>633</v>
      </c>
      <c r="S161" s="522"/>
      <c r="T161" s="226">
        <f>SUM(V161:AH161)</f>
        <v>0</v>
      </c>
      <c r="U161" s="235" t="s">
        <v>634</v>
      </c>
      <c r="V161" s="228"/>
      <c r="W161" s="229"/>
      <c r="X161" s="230"/>
      <c r="Y161" s="231"/>
      <c r="Z161" s="231"/>
      <c r="AA161" s="228"/>
      <c r="AB161" s="228"/>
      <c r="AC161" s="228"/>
      <c r="AD161" s="228"/>
      <c r="AE161" s="231"/>
      <c r="AF161" s="231"/>
      <c r="AG161" s="231"/>
      <c r="AH161" s="231"/>
      <c r="AI161" s="232">
        <f t="shared" si="18"/>
        <v>0</v>
      </c>
      <c r="AJ161" s="233" t="s">
        <v>65</v>
      </c>
      <c r="AK161" s="233" t="s">
        <v>629</v>
      </c>
      <c r="AL161" s="233" t="s">
        <v>519</v>
      </c>
      <c r="AM161" s="2"/>
      <c r="AN161" s="2"/>
      <c r="AO161" s="2"/>
      <c r="AP161" s="2"/>
      <c r="AQ161" s="2"/>
      <c r="AR161" s="2"/>
      <c r="AS161" s="2"/>
      <c r="AT161" s="2"/>
      <c r="AU161" s="2"/>
      <c r="AV161" s="2"/>
    </row>
    <row r="162" spans="1:48" s="234" customFormat="1" ht="65.25" customHeight="1" x14ac:dyDescent="0.25">
      <c r="A162" s="523">
        <v>40</v>
      </c>
      <c r="B162" s="524"/>
      <c r="C162" s="524"/>
      <c r="D162" s="524"/>
      <c r="E162" s="524"/>
      <c r="F162" s="524"/>
      <c r="G162" s="524"/>
      <c r="H162" s="524"/>
      <c r="I162" s="524" t="s">
        <v>635</v>
      </c>
      <c r="J162" s="524" t="s">
        <v>636</v>
      </c>
      <c r="K162" s="525" t="s">
        <v>637</v>
      </c>
      <c r="L162" s="524" t="s">
        <v>638</v>
      </c>
      <c r="M162" s="524"/>
      <c r="N162" s="526" t="s">
        <v>639</v>
      </c>
      <c r="O162" s="526" t="s">
        <v>640</v>
      </c>
      <c r="P162" s="526" t="s">
        <v>641</v>
      </c>
      <c r="Q162" s="529" t="s">
        <v>642</v>
      </c>
      <c r="R162" s="526" t="s">
        <v>643</v>
      </c>
      <c r="S162" s="522">
        <f>T162+T164</f>
        <v>32934277.874800004</v>
      </c>
      <c r="T162" s="226">
        <f>SUM(V162:AH162)</f>
        <v>0</v>
      </c>
      <c r="U162" s="532" t="s">
        <v>644</v>
      </c>
      <c r="V162" s="228"/>
      <c r="W162" s="229"/>
      <c r="X162" s="230"/>
      <c r="Y162" s="231"/>
      <c r="Z162" s="231"/>
      <c r="AA162" s="228"/>
      <c r="AB162" s="228"/>
      <c r="AC162" s="228"/>
      <c r="AD162" s="228"/>
      <c r="AE162" s="231"/>
      <c r="AF162" s="231"/>
      <c r="AG162" s="231"/>
      <c r="AH162" s="231"/>
      <c r="AI162" s="232">
        <f t="shared" si="18"/>
        <v>0</v>
      </c>
      <c r="AJ162" s="233" t="s">
        <v>65</v>
      </c>
      <c r="AK162" s="233" t="s">
        <v>629</v>
      </c>
      <c r="AL162" s="233" t="s">
        <v>519</v>
      </c>
      <c r="AM162" s="2"/>
      <c r="AN162" s="2"/>
      <c r="AO162" s="2"/>
      <c r="AP162" s="2"/>
      <c r="AQ162" s="2"/>
      <c r="AR162" s="2"/>
      <c r="AS162" s="2"/>
      <c r="AT162" s="2"/>
      <c r="AU162" s="2"/>
      <c r="AV162" s="2"/>
    </row>
    <row r="163" spans="1:48" s="234" customFormat="1" ht="53.25" customHeight="1" x14ac:dyDescent="0.25">
      <c r="A163" s="523"/>
      <c r="B163" s="524"/>
      <c r="C163" s="524"/>
      <c r="D163" s="524"/>
      <c r="E163" s="524"/>
      <c r="F163" s="524"/>
      <c r="G163" s="524"/>
      <c r="H163" s="524"/>
      <c r="I163" s="524"/>
      <c r="J163" s="524"/>
      <c r="K163" s="525"/>
      <c r="L163" s="524"/>
      <c r="M163" s="524"/>
      <c r="N163" s="527"/>
      <c r="O163" s="527"/>
      <c r="P163" s="527"/>
      <c r="Q163" s="530"/>
      <c r="R163" s="527"/>
      <c r="S163" s="522"/>
      <c r="T163" s="226"/>
      <c r="U163" s="533"/>
      <c r="V163" s="228"/>
      <c r="W163" s="229"/>
      <c r="X163" s="230"/>
      <c r="Y163" s="231"/>
      <c r="Z163" s="231"/>
      <c r="AA163" s="228"/>
      <c r="AB163" s="228"/>
      <c r="AC163" s="228"/>
      <c r="AD163" s="228"/>
      <c r="AE163" s="231"/>
      <c r="AF163" s="231"/>
      <c r="AG163" s="231"/>
      <c r="AH163" s="231"/>
      <c r="AI163" s="232"/>
      <c r="AJ163" s="233"/>
      <c r="AK163" s="233"/>
      <c r="AL163" s="233"/>
      <c r="AM163" s="2"/>
      <c r="AN163" s="2"/>
      <c r="AO163" s="2"/>
      <c r="AP163" s="2"/>
      <c r="AQ163" s="2"/>
      <c r="AR163" s="2"/>
      <c r="AS163" s="2"/>
      <c r="AT163" s="2"/>
      <c r="AU163" s="2"/>
      <c r="AV163" s="2"/>
    </row>
    <row r="164" spans="1:48" s="234" customFormat="1" ht="42.75" customHeight="1" x14ac:dyDescent="0.25">
      <c r="A164" s="523"/>
      <c r="B164" s="524"/>
      <c r="C164" s="524"/>
      <c r="D164" s="524"/>
      <c r="E164" s="524"/>
      <c r="F164" s="524"/>
      <c r="G164" s="524"/>
      <c r="H164" s="524"/>
      <c r="I164" s="524"/>
      <c r="J164" s="524"/>
      <c r="K164" s="525"/>
      <c r="L164" s="524"/>
      <c r="M164" s="524"/>
      <c r="N164" s="528"/>
      <c r="O164" s="528"/>
      <c r="P164" s="528"/>
      <c r="Q164" s="531"/>
      <c r="R164" s="528"/>
      <c r="S164" s="522"/>
      <c r="T164" s="226">
        <f t="shared" ref="T164:T172" si="22">SUM(V164:AH164)</f>
        <v>32934277.874800004</v>
      </c>
      <c r="U164" s="227" t="s">
        <v>645</v>
      </c>
      <c r="V164" s="228"/>
      <c r="W164" s="229">
        <v>32934277.874800004</v>
      </c>
      <c r="X164" s="230"/>
      <c r="Y164" s="231"/>
      <c r="Z164" s="231"/>
      <c r="AA164" s="228"/>
      <c r="AB164" s="228"/>
      <c r="AC164" s="228"/>
      <c r="AD164" s="228"/>
      <c r="AE164" s="231"/>
      <c r="AF164" s="231"/>
      <c r="AG164" s="231"/>
      <c r="AH164" s="231"/>
      <c r="AI164" s="232">
        <f t="shared" si="18"/>
        <v>32934277.874800004</v>
      </c>
      <c r="AJ164" s="233" t="s">
        <v>65</v>
      </c>
      <c r="AK164" s="233" t="s">
        <v>629</v>
      </c>
      <c r="AL164" s="233" t="s">
        <v>519</v>
      </c>
      <c r="AM164" s="2"/>
      <c r="AN164" s="2"/>
      <c r="AO164" s="2"/>
      <c r="AP164" s="2"/>
      <c r="AQ164" s="2"/>
      <c r="AR164" s="2"/>
      <c r="AS164" s="2"/>
      <c r="AT164" s="2"/>
      <c r="AU164" s="2"/>
      <c r="AV164" s="2"/>
    </row>
    <row r="165" spans="1:48" s="234" customFormat="1" ht="63.75" x14ac:dyDescent="0.25">
      <c r="A165" s="523">
        <v>41</v>
      </c>
      <c r="B165" s="524"/>
      <c r="C165" s="524"/>
      <c r="D165" s="524"/>
      <c r="E165" s="524"/>
      <c r="F165" s="524"/>
      <c r="G165" s="524"/>
      <c r="H165" s="524"/>
      <c r="I165" s="524" t="s">
        <v>646</v>
      </c>
      <c r="J165" s="534" t="s">
        <v>647</v>
      </c>
      <c r="K165" s="525" t="s">
        <v>648</v>
      </c>
      <c r="L165" s="524" t="s">
        <v>649</v>
      </c>
      <c r="M165" s="524"/>
      <c r="N165" s="519" t="s">
        <v>650</v>
      </c>
      <c r="O165" s="224" t="s">
        <v>651</v>
      </c>
      <c r="P165" s="224" t="s">
        <v>652</v>
      </c>
      <c r="Q165" s="236" t="s">
        <v>653</v>
      </c>
      <c r="R165" s="237" t="s">
        <v>654</v>
      </c>
      <c r="S165" s="522">
        <f>+T165+T166+T167</f>
        <v>43000000</v>
      </c>
      <c r="T165" s="226">
        <f t="shared" si="22"/>
        <v>33000000</v>
      </c>
      <c r="U165" s="227" t="s">
        <v>655</v>
      </c>
      <c r="V165" s="229"/>
      <c r="W165" s="229"/>
      <c r="X165" s="230"/>
      <c r="Y165" s="238"/>
      <c r="Z165" s="239"/>
      <c r="AA165" s="240">
        <v>33000000</v>
      </c>
      <c r="AB165" s="240"/>
      <c r="AC165" s="240"/>
      <c r="AD165" s="240"/>
      <c r="AE165" s="239"/>
      <c r="AF165" s="239"/>
      <c r="AG165" s="239"/>
      <c r="AH165" s="239"/>
      <c r="AI165" s="232">
        <f t="shared" si="18"/>
        <v>33000000</v>
      </c>
      <c r="AJ165" s="233" t="s">
        <v>65</v>
      </c>
      <c r="AK165" s="233" t="s">
        <v>629</v>
      </c>
      <c r="AL165" s="233" t="s">
        <v>519</v>
      </c>
      <c r="AM165" s="2"/>
      <c r="AN165" s="2"/>
      <c r="AO165" s="2"/>
      <c r="AP165" s="2"/>
      <c r="AQ165" s="2"/>
      <c r="AR165" s="2"/>
      <c r="AS165" s="2"/>
      <c r="AT165" s="2"/>
      <c r="AU165" s="2"/>
      <c r="AV165" s="2"/>
    </row>
    <row r="166" spans="1:48" s="234" customFormat="1" ht="33.75" x14ac:dyDescent="0.25">
      <c r="A166" s="523"/>
      <c r="B166" s="524"/>
      <c r="C166" s="524"/>
      <c r="D166" s="524"/>
      <c r="E166" s="524"/>
      <c r="F166" s="524"/>
      <c r="G166" s="524"/>
      <c r="H166" s="524"/>
      <c r="I166" s="524"/>
      <c r="J166" s="534"/>
      <c r="K166" s="525"/>
      <c r="L166" s="524"/>
      <c r="M166" s="524"/>
      <c r="N166" s="519"/>
      <c r="O166" s="224" t="s">
        <v>656</v>
      </c>
      <c r="P166" s="224" t="s">
        <v>657</v>
      </c>
      <c r="Q166" s="236" t="s">
        <v>658</v>
      </c>
      <c r="R166" s="237" t="s">
        <v>659</v>
      </c>
      <c r="S166" s="522"/>
      <c r="T166" s="226">
        <f t="shared" si="22"/>
        <v>0</v>
      </c>
      <c r="U166" s="241" t="s">
        <v>660</v>
      </c>
      <c r="V166" s="228"/>
      <c r="W166" s="229"/>
      <c r="X166" s="230"/>
      <c r="Y166" s="238"/>
      <c r="Z166" s="231"/>
      <c r="AA166" s="228"/>
      <c r="AB166" s="228"/>
      <c r="AC166" s="228"/>
      <c r="AD166" s="228"/>
      <c r="AE166" s="239"/>
      <c r="AF166" s="239"/>
      <c r="AG166" s="239"/>
      <c r="AH166" s="239"/>
      <c r="AI166" s="232">
        <f t="shared" si="18"/>
        <v>0</v>
      </c>
      <c r="AJ166" s="233" t="s">
        <v>65</v>
      </c>
      <c r="AK166" s="233" t="s">
        <v>629</v>
      </c>
      <c r="AL166" s="233" t="s">
        <v>519</v>
      </c>
      <c r="AM166" s="2"/>
      <c r="AN166" s="2"/>
      <c r="AO166" s="2"/>
      <c r="AP166" s="2"/>
      <c r="AQ166" s="2"/>
      <c r="AR166" s="2"/>
      <c r="AS166" s="2"/>
      <c r="AT166" s="2"/>
      <c r="AU166" s="2"/>
      <c r="AV166" s="2"/>
    </row>
    <row r="167" spans="1:48" s="234" customFormat="1" ht="51" x14ac:dyDescent="0.25">
      <c r="A167" s="523"/>
      <c r="B167" s="524"/>
      <c r="C167" s="524"/>
      <c r="D167" s="524"/>
      <c r="E167" s="524"/>
      <c r="F167" s="524"/>
      <c r="G167" s="524"/>
      <c r="H167" s="524"/>
      <c r="I167" s="524"/>
      <c r="J167" s="534"/>
      <c r="K167" s="525"/>
      <c r="L167" s="524"/>
      <c r="M167" s="524"/>
      <c r="N167" s="519"/>
      <c r="O167" s="242" t="s">
        <v>661</v>
      </c>
      <c r="P167" s="242" t="s">
        <v>662</v>
      </c>
      <c r="Q167" s="242" t="s">
        <v>663</v>
      </c>
      <c r="R167" s="242" t="s">
        <v>664</v>
      </c>
      <c r="S167" s="522"/>
      <c r="T167" s="226">
        <f t="shared" si="22"/>
        <v>10000000</v>
      </c>
      <c r="U167" s="241" t="s">
        <v>665</v>
      </c>
      <c r="V167" s="228"/>
      <c r="W167" s="229">
        <v>10000000</v>
      </c>
      <c r="X167" s="230"/>
      <c r="Y167" s="238"/>
      <c r="Z167" s="231"/>
      <c r="AA167" s="228"/>
      <c r="AB167" s="228"/>
      <c r="AC167" s="228"/>
      <c r="AD167" s="228"/>
      <c r="AE167" s="239"/>
      <c r="AF167" s="239"/>
      <c r="AG167" s="239"/>
      <c r="AH167" s="239"/>
      <c r="AI167" s="232">
        <f t="shared" si="18"/>
        <v>10000000</v>
      </c>
      <c r="AJ167" s="233" t="s">
        <v>65</v>
      </c>
      <c r="AK167" s="233" t="s">
        <v>629</v>
      </c>
      <c r="AL167" s="233" t="s">
        <v>519</v>
      </c>
      <c r="AM167" s="2"/>
      <c r="AN167" s="2"/>
      <c r="AO167" s="2"/>
      <c r="AP167" s="2"/>
      <c r="AQ167" s="2"/>
      <c r="AR167" s="2"/>
      <c r="AS167" s="2"/>
      <c r="AT167" s="2"/>
      <c r="AU167" s="2"/>
      <c r="AV167" s="2"/>
    </row>
    <row r="168" spans="1:48" s="234" customFormat="1" ht="48.75" customHeight="1" x14ac:dyDescent="0.25">
      <c r="A168" s="243">
        <v>42</v>
      </c>
      <c r="B168" s="524"/>
      <c r="C168" s="524"/>
      <c r="D168" s="524"/>
      <c r="E168" s="524"/>
      <c r="F168" s="524"/>
      <c r="G168" s="524"/>
      <c r="H168" s="524"/>
      <c r="I168" s="241" t="s">
        <v>666</v>
      </c>
      <c r="J168" s="241" t="s">
        <v>667</v>
      </c>
      <c r="K168" s="244" t="s">
        <v>668</v>
      </c>
      <c r="L168" s="241" t="s">
        <v>669</v>
      </c>
      <c r="M168" s="524"/>
      <c r="N168" s="237" t="s">
        <v>670</v>
      </c>
      <c r="O168" s="237" t="s">
        <v>671</v>
      </c>
      <c r="P168" s="237" t="s">
        <v>672</v>
      </c>
      <c r="Q168" s="236" t="s">
        <v>673</v>
      </c>
      <c r="R168" s="237" t="s">
        <v>674</v>
      </c>
      <c r="S168" s="226">
        <f>T168</f>
        <v>0</v>
      </c>
      <c r="T168" s="226">
        <f t="shared" si="22"/>
        <v>0</v>
      </c>
      <c r="U168" s="241" t="s">
        <v>675</v>
      </c>
      <c r="V168" s="228"/>
      <c r="W168" s="229"/>
      <c r="X168" s="230"/>
      <c r="Y168" s="231"/>
      <c r="Z168" s="231"/>
      <c r="AA168" s="228"/>
      <c r="AB168" s="228"/>
      <c r="AC168" s="228"/>
      <c r="AD168" s="228"/>
      <c r="AE168" s="231"/>
      <c r="AF168" s="231"/>
      <c r="AG168" s="231"/>
      <c r="AH168" s="231"/>
      <c r="AI168" s="232">
        <f t="shared" si="18"/>
        <v>0</v>
      </c>
      <c r="AJ168" s="233" t="s">
        <v>65</v>
      </c>
      <c r="AK168" s="233" t="s">
        <v>629</v>
      </c>
      <c r="AL168" s="233" t="s">
        <v>519</v>
      </c>
      <c r="AM168" s="2"/>
      <c r="AN168" s="2"/>
      <c r="AO168" s="2"/>
      <c r="AP168" s="2"/>
      <c r="AQ168" s="2"/>
      <c r="AR168" s="2"/>
      <c r="AS168" s="2"/>
      <c r="AT168" s="2"/>
      <c r="AU168" s="2"/>
      <c r="AV168" s="2"/>
    </row>
    <row r="169" spans="1:48" s="234" customFormat="1" ht="54.75" customHeight="1" x14ac:dyDescent="0.25">
      <c r="A169" s="243">
        <v>43</v>
      </c>
      <c r="B169" s="524"/>
      <c r="C169" s="524"/>
      <c r="D169" s="524"/>
      <c r="E169" s="524"/>
      <c r="F169" s="524"/>
      <c r="G169" s="524"/>
      <c r="H169" s="524"/>
      <c r="I169" s="241" t="s">
        <v>676</v>
      </c>
      <c r="J169" s="241" t="s">
        <v>677</v>
      </c>
      <c r="K169" s="244" t="s">
        <v>678</v>
      </c>
      <c r="L169" s="241" t="s">
        <v>679</v>
      </c>
      <c r="M169" s="524"/>
      <c r="N169" s="237" t="s">
        <v>680</v>
      </c>
      <c r="O169" s="237" t="s">
        <v>681</v>
      </c>
      <c r="P169" s="237" t="s">
        <v>682</v>
      </c>
      <c r="Q169" s="236" t="s">
        <v>683</v>
      </c>
      <c r="R169" s="237" t="s">
        <v>684</v>
      </c>
      <c r="S169" s="245">
        <f>T169</f>
        <v>0</v>
      </c>
      <c r="T169" s="226">
        <f t="shared" si="22"/>
        <v>0</v>
      </c>
      <c r="U169" s="227" t="s">
        <v>685</v>
      </c>
      <c r="V169" s="228"/>
      <c r="W169" s="229"/>
      <c r="X169" s="230"/>
      <c r="Y169" s="231"/>
      <c r="Z169" s="231"/>
      <c r="AA169" s="228"/>
      <c r="AB169" s="228"/>
      <c r="AC169" s="228"/>
      <c r="AD169" s="228"/>
      <c r="AE169" s="231"/>
      <c r="AF169" s="231"/>
      <c r="AG169" s="231"/>
      <c r="AH169" s="231"/>
      <c r="AI169" s="232">
        <f t="shared" si="18"/>
        <v>0</v>
      </c>
      <c r="AJ169" s="233" t="s">
        <v>65</v>
      </c>
      <c r="AK169" s="233" t="s">
        <v>629</v>
      </c>
      <c r="AL169" s="233" t="s">
        <v>519</v>
      </c>
      <c r="AM169" s="2"/>
      <c r="AN169" s="2"/>
      <c r="AO169" s="2"/>
      <c r="AP169" s="2"/>
      <c r="AQ169" s="2"/>
      <c r="AR169" s="2"/>
      <c r="AS169" s="2"/>
      <c r="AT169" s="2"/>
      <c r="AU169" s="2"/>
      <c r="AV169" s="2"/>
    </row>
    <row r="170" spans="1:48" s="234" customFormat="1" ht="47.25" customHeight="1" x14ac:dyDescent="0.25">
      <c r="A170" s="523">
        <v>44</v>
      </c>
      <c r="B170" s="524"/>
      <c r="C170" s="524"/>
      <c r="D170" s="524"/>
      <c r="E170" s="524"/>
      <c r="F170" s="524"/>
      <c r="G170" s="524"/>
      <c r="H170" s="524"/>
      <c r="I170" s="524" t="s">
        <v>686</v>
      </c>
      <c r="J170" s="524" t="s">
        <v>687</v>
      </c>
      <c r="K170" s="525" t="s">
        <v>688</v>
      </c>
      <c r="L170" s="524" t="s">
        <v>687</v>
      </c>
      <c r="M170" s="524"/>
      <c r="N170" s="519" t="s">
        <v>689</v>
      </c>
      <c r="O170" s="519" t="s">
        <v>690</v>
      </c>
      <c r="P170" s="519" t="s">
        <v>691</v>
      </c>
      <c r="Q170" s="519" t="s">
        <v>692</v>
      </c>
      <c r="R170" s="237" t="s">
        <v>690</v>
      </c>
      <c r="S170" s="522">
        <f>T170+T171</f>
        <v>22000000</v>
      </c>
      <c r="T170" s="226">
        <f t="shared" si="22"/>
        <v>0</v>
      </c>
      <c r="U170" s="227" t="s">
        <v>693</v>
      </c>
      <c r="V170" s="228"/>
      <c r="W170" s="229"/>
      <c r="X170" s="246"/>
      <c r="Y170" s="233"/>
      <c r="Z170" s="231"/>
      <c r="AA170" s="228"/>
      <c r="AB170" s="228"/>
      <c r="AC170" s="228"/>
      <c r="AD170" s="228"/>
      <c r="AE170" s="239"/>
      <c r="AF170" s="239"/>
      <c r="AG170" s="239"/>
      <c r="AH170" s="239"/>
      <c r="AI170" s="232">
        <f t="shared" si="18"/>
        <v>0</v>
      </c>
      <c r="AJ170" s="233" t="s">
        <v>65</v>
      </c>
      <c r="AK170" s="233" t="s">
        <v>629</v>
      </c>
      <c r="AL170" s="233" t="s">
        <v>519</v>
      </c>
      <c r="AM170" s="2"/>
      <c r="AN170" s="2"/>
      <c r="AO170" s="2"/>
      <c r="AP170" s="2"/>
      <c r="AQ170" s="2"/>
      <c r="AR170" s="2"/>
      <c r="AS170" s="2"/>
      <c r="AT170" s="2"/>
      <c r="AU170" s="2"/>
      <c r="AV170" s="2"/>
    </row>
    <row r="171" spans="1:48" s="234" customFormat="1" ht="60.75" customHeight="1" x14ac:dyDescent="0.25">
      <c r="A171" s="523"/>
      <c r="B171" s="524"/>
      <c r="C171" s="524"/>
      <c r="D171" s="524"/>
      <c r="E171" s="524"/>
      <c r="F171" s="524"/>
      <c r="G171" s="524"/>
      <c r="H171" s="524"/>
      <c r="I171" s="524"/>
      <c r="J171" s="524"/>
      <c r="K171" s="525"/>
      <c r="L171" s="524"/>
      <c r="M171" s="524"/>
      <c r="N171" s="519"/>
      <c r="O171" s="519"/>
      <c r="P171" s="519"/>
      <c r="Q171" s="519"/>
      <c r="R171" s="237" t="s">
        <v>694</v>
      </c>
      <c r="S171" s="522"/>
      <c r="T171" s="226">
        <f t="shared" si="22"/>
        <v>22000000</v>
      </c>
      <c r="U171" s="227" t="s">
        <v>695</v>
      </c>
      <c r="V171" s="228"/>
      <c r="W171" s="229"/>
      <c r="X171" s="246"/>
      <c r="Y171" s="233"/>
      <c r="Z171" s="231"/>
      <c r="AA171" s="228">
        <v>22000000</v>
      </c>
      <c r="AB171" s="228"/>
      <c r="AC171" s="228"/>
      <c r="AD171" s="228"/>
      <c r="AE171" s="239"/>
      <c r="AF171" s="239"/>
      <c r="AG171" s="239"/>
      <c r="AH171" s="239"/>
      <c r="AI171" s="232">
        <f t="shared" si="18"/>
        <v>22000000</v>
      </c>
      <c r="AJ171" s="233" t="s">
        <v>65</v>
      </c>
      <c r="AK171" s="233" t="s">
        <v>629</v>
      </c>
      <c r="AL171" s="233" t="s">
        <v>519</v>
      </c>
      <c r="AM171" s="2"/>
      <c r="AN171" s="2"/>
      <c r="AO171" s="2"/>
      <c r="AP171" s="2"/>
      <c r="AQ171" s="2"/>
      <c r="AR171" s="2"/>
      <c r="AS171" s="2"/>
      <c r="AT171" s="2"/>
      <c r="AU171" s="2"/>
      <c r="AV171" s="2"/>
    </row>
    <row r="172" spans="1:48" s="234" customFormat="1" ht="57.75" customHeight="1" x14ac:dyDescent="0.25">
      <c r="A172" s="243">
        <v>45</v>
      </c>
      <c r="B172" s="524"/>
      <c r="C172" s="524"/>
      <c r="D172" s="524"/>
      <c r="E172" s="524"/>
      <c r="F172" s="524"/>
      <c r="G172" s="524"/>
      <c r="H172" s="524"/>
      <c r="I172" s="241" t="s">
        <v>696</v>
      </c>
      <c r="J172" s="241" t="s">
        <v>697</v>
      </c>
      <c r="K172" s="244" t="s">
        <v>698</v>
      </c>
      <c r="L172" s="241" t="s">
        <v>699</v>
      </c>
      <c r="M172" s="524"/>
      <c r="N172" s="237" t="s">
        <v>700</v>
      </c>
      <c r="O172" s="237" t="s">
        <v>701</v>
      </c>
      <c r="P172" s="237" t="s">
        <v>702</v>
      </c>
      <c r="Q172" s="224" t="s">
        <v>703</v>
      </c>
      <c r="R172" s="237" t="s">
        <v>701</v>
      </c>
      <c r="S172" s="226">
        <f>T172</f>
        <v>12000000</v>
      </c>
      <c r="T172" s="226">
        <f t="shared" si="22"/>
        <v>12000000</v>
      </c>
      <c r="U172" s="227" t="s">
        <v>704</v>
      </c>
      <c r="V172" s="229"/>
      <c r="W172" s="229"/>
      <c r="X172" s="246"/>
      <c r="Y172" s="233"/>
      <c r="Z172" s="231"/>
      <c r="AA172" s="228">
        <v>12000000</v>
      </c>
      <c r="AB172" s="228"/>
      <c r="AC172" s="228"/>
      <c r="AD172" s="228"/>
      <c r="AE172" s="239"/>
      <c r="AF172" s="239"/>
      <c r="AG172" s="239"/>
      <c r="AH172" s="239"/>
      <c r="AI172" s="232">
        <f t="shared" si="18"/>
        <v>12000000</v>
      </c>
      <c r="AJ172" s="233" t="s">
        <v>65</v>
      </c>
      <c r="AK172" s="233" t="s">
        <v>629</v>
      </c>
      <c r="AL172" s="233" t="s">
        <v>519</v>
      </c>
      <c r="AM172" s="2"/>
      <c r="AN172" s="2"/>
      <c r="AO172" s="2"/>
      <c r="AP172" s="2"/>
      <c r="AQ172" s="2"/>
      <c r="AR172" s="2"/>
      <c r="AS172" s="2"/>
      <c r="AT172" s="2"/>
      <c r="AU172" s="2"/>
      <c r="AV172" s="2"/>
    </row>
    <row r="173" spans="1:48" s="234" customFormat="1" ht="48.75" customHeight="1" x14ac:dyDescent="0.25">
      <c r="A173" s="523">
        <v>46</v>
      </c>
      <c r="B173" s="524"/>
      <c r="C173" s="524"/>
      <c r="D173" s="524"/>
      <c r="E173" s="524"/>
      <c r="F173" s="524"/>
      <c r="G173" s="524"/>
      <c r="H173" s="524"/>
      <c r="I173" s="524" t="s">
        <v>705</v>
      </c>
      <c r="J173" s="524" t="s">
        <v>706</v>
      </c>
      <c r="K173" s="525" t="s">
        <v>707</v>
      </c>
      <c r="L173" s="524" t="str">
        <f>+J173</f>
        <v>APOYO A PROGRAMAS AMBIENTALES Y EMBELLECIMIENTO DE VÍAS URBANAS.</v>
      </c>
      <c r="M173" s="524"/>
      <c r="N173" s="519" t="s">
        <v>708</v>
      </c>
      <c r="O173" s="237" t="s">
        <v>709</v>
      </c>
      <c r="P173" s="519" t="s">
        <v>710</v>
      </c>
      <c r="Q173" s="519" t="s">
        <v>711</v>
      </c>
      <c r="R173" s="519" t="s">
        <v>712</v>
      </c>
      <c r="S173" s="247">
        <f>+T173</f>
        <v>0</v>
      </c>
      <c r="T173" s="226">
        <f>SUM(V173:AH173)</f>
        <v>0</v>
      </c>
      <c r="U173" s="235" t="s">
        <v>713</v>
      </c>
      <c r="V173" s="228"/>
      <c r="W173" s="229"/>
      <c r="X173" s="230"/>
      <c r="Y173" s="233"/>
      <c r="Z173" s="231"/>
      <c r="AA173" s="228"/>
      <c r="AB173" s="228"/>
      <c r="AC173" s="228"/>
      <c r="AD173" s="228">
        <v>0</v>
      </c>
      <c r="AE173" s="239"/>
      <c r="AF173" s="239"/>
      <c r="AG173" s="239"/>
      <c r="AH173" s="239"/>
      <c r="AI173" s="232">
        <f t="shared" si="18"/>
        <v>0</v>
      </c>
      <c r="AJ173" s="233" t="s">
        <v>65</v>
      </c>
      <c r="AK173" s="233" t="s">
        <v>629</v>
      </c>
      <c r="AL173" s="233" t="s">
        <v>519</v>
      </c>
      <c r="AM173" s="2"/>
      <c r="AN173" s="2"/>
      <c r="AO173" s="2"/>
      <c r="AP173" s="2"/>
      <c r="AQ173" s="2"/>
      <c r="AR173" s="2"/>
      <c r="AS173" s="2"/>
      <c r="AT173" s="2"/>
      <c r="AU173" s="2"/>
      <c r="AV173" s="2"/>
    </row>
    <row r="174" spans="1:48" s="234" customFormat="1" ht="46.5" customHeight="1" x14ac:dyDescent="0.25">
      <c r="A174" s="523"/>
      <c r="B174" s="524"/>
      <c r="C174" s="524"/>
      <c r="D174" s="524"/>
      <c r="E174" s="524"/>
      <c r="F174" s="524"/>
      <c r="G174" s="524"/>
      <c r="H174" s="524"/>
      <c r="I174" s="524"/>
      <c r="J174" s="524"/>
      <c r="K174" s="525"/>
      <c r="L174" s="524"/>
      <c r="M174" s="524"/>
      <c r="N174" s="519"/>
      <c r="O174" s="237" t="s">
        <v>714</v>
      </c>
      <c r="P174" s="519"/>
      <c r="Q174" s="519"/>
      <c r="R174" s="519"/>
      <c r="S174" s="247">
        <f>+T174</f>
        <v>10000000</v>
      </c>
      <c r="T174" s="226">
        <f>SUM(V174:AH174)</f>
        <v>10000000</v>
      </c>
      <c r="U174" s="248" t="s">
        <v>715</v>
      </c>
      <c r="V174" s="228"/>
      <c r="W174" s="229"/>
      <c r="X174" s="230"/>
      <c r="Y174" s="233"/>
      <c r="Z174" s="231"/>
      <c r="AA174" s="228"/>
      <c r="AB174" s="228"/>
      <c r="AC174" s="228"/>
      <c r="AD174" s="228">
        <v>10000000</v>
      </c>
      <c r="AE174" s="239"/>
      <c r="AF174" s="239"/>
      <c r="AG174" s="239"/>
      <c r="AH174" s="239"/>
      <c r="AI174" s="232">
        <f t="shared" si="18"/>
        <v>10000000</v>
      </c>
      <c r="AJ174" s="233" t="s">
        <v>65</v>
      </c>
      <c r="AK174" s="233" t="s">
        <v>629</v>
      </c>
      <c r="AL174" s="233" t="s">
        <v>519</v>
      </c>
      <c r="AM174" s="2"/>
      <c r="AN174" s="2"/>
      <c r="AO174" s="2"/>
      <c r="AP174" s="2"/>
      <c r="AQ174" s="2"/>
      <c r="AR174" s="2"/>
      <c r="AS174" s="2"/>
      <c r="AT174" s="2"/>
      <c r="AU174" s="2"/>
      <c r="AV174" s="2"/>
    </row>
    <row r="175" spans="1:48" s="252" customFormat="1" ht="15.75" x14ac:dyDescent="0.25">
      <c r="A175" s="520" t="s">
        <v>716</v>
      </c>
      <c r="B175" s="520"/>
      <c r="C175" s="520"/>
      <c r="D175" s="520"/>
      <c r="E175" s="520"/>
      <c r="F175" s="520"/>
      <c r="G175" s="520"/>
      <c r="H175" s="520"/>
      <c r="I175" s="520"/>
      <c r="J175" s="520"/>
      <c r="K175" s="520"/>
      <c r="L175" s="520"/>
      <c r="M175" s="520"/>
      <c r="N175" s="520"/>
      <c r="O175" s="520"/>
      <c r="P175" s="249"/>
      <c r="Q175" s="249"/>
      <c r="R175" s="249"/>
      <c r="S175" s="250">
        <f>SUM(S176)</f>
        <v>150000000</v>
      </c>
      <c r="T175" s="250">
        <f>SUM(T176:T177)</f>
        <v>150000000</v>
      </c>
      <c r="U175" s="250">
        <f t="shared" ref="U175:AI175" si="23">SUM(U176:U177)</f>
        <v>0</v>
      </c>
      <c r="V175" s="250">
        <f t="shared" si="23"/>
        <v>0</v>
      </c>
      <c r="W175" s="250">
        <f t="shared" si="23"/>
        <v>0</v>
      </c>
      <c r="X175" s="250">
        <f t="shared" si="23"/>
        <v>0</v>
      </c>
      <c r="Y175" s="250">
        <f t="shared" si="23"/>
        <v>0</v>
      </c>
      <c r="Z175" s="250">
        <f t="shared" si="23"/>
        <v>0</v>
      </c>
      <c r="AA175" s="250">
        <f t="shared" si="23"/>
        <v>150000000</v>
      </c>
      <c r="AB175" s="250">
        <f t="shared" si="23"/>
        <v>0</v>
      </c>
      <c r="AC175" s="250">
        <f t="shared" si="23"/>
        <v>0</v>
      </c>
      <c r="AD175" s="250">
        <f t="shared" si="23"/>
        <v>0</v>
      </c>
      <c r="AE175" s="250">
        <f t="shared" si="23"/>
        <v>0</v>
      </c>
      <c r="AF175" s="250">
        <f t="shared" si="23"/>
        <v>0</v>
      </c>
      <c r="AG175" s="250">
        <f t="shared" si="23"/>
        <v>0</v>
      </c>
      <c r="AH175" s="250">
        <f t="shared" si="23"/>
        <v>0</v>
      </c>
      <c r="AI175" s="250">
        <f t="shared" si="23"/>
        <v>150000000</v>
      </c>
      <c r="AJ175" s="251"/>
      <c r="AK175" s="251"/>
      <c r="AL175" s="251"/>
      <c r="AM175" s="116"/>
      <c r="AN175" s="116"/>
      <c r="AO175" s="116"/>
      <c r="AP175" s="116"/>
      <c r="AQ175" s="116"/>
      <c r="AR175" s="116"/>
      <c r="AS175" s="116"/>
      <c r="AT175" s="116"/>
      <c r="AU175" s="116"/>
      <c r="AV175" s="116"/>
    </row>
    <row r="176" spans="1:48" s="234" customFormat="1" ht="84.75" customHeight="1" x14ac:dyDescent="0.25">
      <c r="A176" s="521">
        <v>47</v>
      </c>
      <c r="B176" s="516" t="s">
        <v>717</v>
      </c>
      <c r="C176" s="516" t="s">
        <v>718</v>
      </c>
      <c r="D176" s="516" t="s">
        <v>719</v>
      </c>
      <c r="E176" s="516" t="s">
        <v>720</v>
      </c>
      <c r="F176" s="516" t="s">
        <v>721</v>
      </c>
      <c r="G176" s="516" t="s">
        <v>722</v>
      </c>
      <c r="H176" s="516" t="s">
        <v>723</v>
      </c>
      <c r="I176" s="516" t="s">
        <v>724</v>
      </c>
      <c r="J176" s="517" t="s">
        <v>725</v>
      </c>
      <c r="K176" s="518" t="s">
        <v>726</v>
      </c>
      <c r="L176" s="516" t="s">
        <v>727</v>
      </c>
      <c r="M176" s="516" t="s">
        <v>129</v>
      </c>
      <c r="N176" s="512" t="s">
        <v>728</v>
      </c>
      <c r="O176" s="512" t="s">
        <v>729</v>
      </c>
      <c r="P176" s="253" t="s">
        <v>730</v>
      </c>
      <c r="Q176" s="253" t="s">
        <v>731</v>
      </c>
      <c r="R176" s="253" t="s">
        <v>732</v>
      </c>
      <c r="S176" s="513">
        <f>+T176+T177</f>
        <v>150000000</v>
      </c>
      <c r="T176" s="254">
        <f>SUM(V176:AH176)</f>
        <v>120000000</v>
      </c>
      <c r="U176" s="255" t="s">
        <v>733</v>
      </c>
      <c r="V176" s="256"/>
      <c r="W176" s="257"/>
      <c r="X176" s="258"/>
      <c r="Y176" s="259"/>
      <c r="Z176" s="260"/>
      <c r="AA176" s="256">
        <v>120000000</v>
      </c>
      <c r="AB176" s="256"/>
      <c r="AC176" s="256"/>
      <c r="AD176" s="256"/>
      <c r="AE176" s="260"/>
      <c r="AF176" s="260"/>
      <c r="AG176" s="260"/>
      <c r="AH176" s="260"/>
      <c r="AI176" s="261">
        <f t="shared" ref="AI176:AI208" si="24">SUM(V176:AH176)</f>
        <v>120000000</v>
      </c>
      <c r="AJ176" s="262" t="s">
        <v>734</v>
      </c>
      <c r="AK176" s="262" t="s">
        <v>735</v>
      </c>
      <c r="AL176" s="259" t="s">
        <v>736</v>
      </c>
      <c r="AM176" s="2"/>
      <c r="AN176" s="2"/>
      <c r="AO176" s="2"/>
      <c r="AP176" s="2"/>
      <c r="AQ176" s="2"/>
      <c r="AR176" s="2"/>
      <c r="AS176" s="2"/>
      <c r="AT176" s="2"/>
      <c r="AU176" s="2"/>
      <c r="AV176" s="2"/>
    </row>
    <row r="177" spans="1:48" s="234" customFormat="1" ht="96.75" customHeight="1" x14ac:dyDescent="0.25">
      <c r="A177" s="521"/>
      <c r="B177" s="516"/>
      <c r="C177" s="516"/>
      <c r="D177" s="516"/>
      <c r="E177" s="516"/>
      <c r="F177" s="516"/>
      <c r="G177" s="516"/>
      <c r="H177" s="516"/>
      <c r="I177" s="516"/>
      <c r="J177" s="517"/>
      <c r="K177" s="518"/>
      <c r="L177" s="516"/>
      <c r="M177" s="516"/>
      <c r="N177" s="512"/>
      <c r="O177" s="512"/>
      <c r="P177" s="253" t="s">
        <v>737</v>
      </c>
      <c r="Q177" s="253" t="s">
        <v>738</v>
      </c>
      <c r="R177" s="253" t="s">
        <v>739</v>
      </c>
      <c r="S177" s="513"/>
      <c r="T177" s="254">
        <f>SUM(V177:AH177)</f>
        <v>30000000</v>
      </c>
      <c r="U177" s="255" t="s">
        <v>740</v>
      </c>
      <c r="V177" s="257"/>
      <c r="W177" s="257"/>
      <c r="X177" s="258"/>
      <c r="Y177" s="259"/>
      <c r="Z177" s="260"/>
      <c r="AA177" s="256">
        <v>30000000</v>
      </c>
      <c r="AB177" s="256"/>
      <c r="AC177" s="256"/>
      <c r="AD177" s="256"/>
      <c r="AE177" s="260"/>
      <c r="AF177" s="260"/>
      <c r="AG177" s="260"/>
      <c r="AH177" s="260"/>
      <c r="AI177" s="261">
        <f t="shared" si="24"/>
        <v>30000000</v>
      </c>
      <c r="AJ177" s="262" t="s">
        <v>734</v>
      </c>
      <c r="AK177" s="262" t="s">
        <v>735</v>
      </c>
      <c r="AL177" s="259" t="s">
        <v>736</v>
      </c>
      <c r="AM177" s="2"/>
      <c r="AN177" s="2"/>
      <c r="AO177" s="2"/>
      <c r="AP177" s="2"/>
      <c r="AQ177" s="2"/>
      <c r="AR177" s="2"/>
      <c r="AS177" s="2"/>
      <c r="AT177" s="2"/>
      <c r="AU177" s="2"/>
      <c r="AV177" s="2"/>
    </row>
    <row r="178" spans="1:48" s="252" customFormat="1" ht="15.75" x14ac:dyDescent="0.25">
      <c r="A178" s="514" t="s">
        <v>741</v>
      </c>
      <c r="B178" s="514"/>
      <c r="C178" s="514"/>
      <c r="D178" s="514"/>
      <c r="E178" s="514"/>
      <c r="F178" s="514"/>
      <c r="G178" s="514"/>
      <c r="H178" s="514"/>
      <c r="I178" s="514"/>
      <c r="J178" s="514"/>
      <c r="K178" s="514"/>
      <c r="L178" s="514"/>
      <c r="M178" s="514"/>
      <c r="N178" s="514"/>
      <c r="O178" s="514"/>
      <c r="P178" s="263"/>
      <c r="Q178" s="263"/>
      <c r="R178" s="263"/>
      <c r="S178" s="263">
        <f t="shared" ref="S178:AH178" si="25">SUM(S179:S182)</f>
        <v>42934277.874800004</v>
      </c>
      <c r="T178" s="263">
        <f>SUM(T179:T182)</f>
        <v>42934277.874800004</v>
      </c>
      <c r="U178" s="263">
        <f t="shared" si="25"/>
        <v>0</v>
      </c>
      <c r="V178" s="263">
        <f t="shared" si="25"/>
        <v>0</v>
      </c>
      <c r="W178" s="263">
        <f t="shared" si="25"/>
        <v>42934277.874800004</v>
      </c>
      <c r="X178" s="263">
        <f t="shared" si="25"/>
        <v>0</v>
      </c>
      <c r="Y178" s="263">
        <f t="shared" si="25"/>
        <v>0</v>
      </c>
      <c r="Z178" s="263">
        <f t="shared" si="25"/>
        <v>0</v>
      </c>
      <c r="AA178" s="263">
        <f t="shared" si="25"/>
        <v>0</v>
      </c>
      <c r="AB178" s="263">
        <f t="shared" si="25"/>
        <v>0</v>
      </c>
      <c r="AC178" s="263">
        <f t="shared" si="25"/>
        <v>0</v>
      </c>
      <c r="AD178" s="263">
        <f t="shared" si="25"/>
        <v>0</v>
      </c>
      <c r="AE178" s="263">
        <f t="shared" si="25"/>
        <v>0</v>
      </c>
      <c r="AF178" s="263">
        <f t="shared" si="25"/>
        <v>0</v>
      </c>
      <c r="AG178" s="263">
        <f t="shared" si="25"/>
        <v>0</v>
      </c>
      <c r="AH178" s="263">
        <f t="shared" si="25"/>
        <v>0</v>
      </c>
      <c r="AI178" s="263">
        <f>SUM(AI179:AI182)</f>
        <v>42934277.874800004</v>
      </c>
      <c r="AJ178" s="264"/>
      <c r="AK178" s="264"/>
      <c r="AL178" s="264"/>
      <c r="AM178" s="116"/>
      <c r="AN178" s="116"/>
      <c r="AO178" s="116"/>
      <c r="AP178" s="116"/>
      <c r="AQ178" s="116"/>
      <c r="AR178" s="116"/>
      <c r="AS178" s="116"/>
      <c r="AT178" s="116"/>
      <c r="AU178" s="116"/>
      <c r="AV178" s="116"/>
    </row>
    <row r="179" spans="1:48" s="273" customFormat="1" ht="46.5" customHeight="1" x14ac:dyDescent="0.25">
      <c r="A179" s="515">
        <v>48</v>
      </c>
      <c r="B179" s="510" t="s">
        <v>612</v>
      </c>
      <c r="C179" s="510" t="s">
        <v>742</v>
      </c>
      <c r="D179" s="510" t="s">
        <v>614</v>
      </c>
      <c r="E179" s="510" t="s">
        <v>743</v>
      </c>
      <c r="F179" s="510" t="s">
        <v>744</v>
      </c>
      <c r="G179" s="510" t="s">
        <v>745</v>
      </c>
      <c r="H179" s="510" t="s">
        <v>746</v>
      </c>
      <c r="I179" s="510" t="s">
        <v>747</v>
      </c>
      <c r="J179" s="510" t="s">
        <v>748</v>
      </c>
      <c r="K179" s="511" t="s">
        <v>749</v>
      </c>
      <c r="L179" s="510" t="s">
        <v>750</v>
      </c>
      <c r="M179" s="510" t="s">
        <v>129</v>
      </c>
      <c r="N179" s="508" t="s">
        <v>751</v>
      </c>
      <c r="O179" s="508" t="s">
        <v>752</v>
      </c>
      <c r="P179" s="508" t="s">
        <v>753</v>
      </c>
      <c r="Q179" s="508" t="s">
        <v>754</v>
      </c>
      <c r="R179" s="508" t="s">
        <v>755</v>
      </c>
      <c r="S179" s="509">
        <f>+T179+T180+T181+T182</f>
        <v>42934277.874800004</v>
      </c>
      <c r="T179" s="265">
        <f>SUM(V179:AH179)</f>
        <v>5000000</v>
      </c>
      <c r="U179" s="266" t="s">
        <v>756</v>
      </c>
      <c r="V179" s="267"/>
      <c r="W179" s="268">
        <v>5000000</v>
      </c>
      <c r="X179" s="269"/>
      <c r="Y179" s="270"/>
      <c r="Z179" s="271"/>
      <c r="AA179" s="267"/>
      <c r="AB179" s="267"/>
      <c r="AC179" s="267"/>
      <c r="AD179" s="267"/>
      <c r="AE179" s="271"/>
      <c r="AF179" s="271"/>
      <c r="AG179" s="271"/>
      <c r="AH179" s="271"/>
      <c r="AI179" s="272">
        <f t="shared" si="24"/>
        <v>5000000</v>
      </c>
      <c r="AJ179" s="270" t="s">
        <v>734</v>
      </c>
      <c r="AK179" s="270" t="s">
        <v>735</v>
      </c>
      <c r="AL179" s="270" t="s">
        <v>736</v>
      </c>
      <c r="AM179" s="2"/>
      <c r="AN179" s="2"/>
      <c r="AO179" s="2"/>
      <c r="AP179" s="2"/>
      <c r="AQ179" s="2"/>
      <c r="AR179" s="2"/>
      <c r="AS179" s="2"/>
      <c r="AT179" s="2"/>
      <c r="AU179" s="2"/>
      <c r="AV179" s="2"/>
    </row>
    <row r="180" spans="1:48" s="273" customFormat="1" ht="73.5" customHeight="1" x14ac:dyDescent="0.25">
      <c r="A180" s="515"/>
      <c r="B180" s="510"/>
      <c r="C180" s="510"/>
      <c r="D180" s="510"/>
      <c r="E180" s="510"/>
      <c r="F180" s="510"/>
      <c r="G180" s="510"/>
      <c r="H180" s="510"/>
      <c r="I180" s="510"/>
      <c r="J180" s="510"/>
      <c r="K180" s="511"/>
      <c r="L180" s="510"/>
      <c r="M180" s="510"/>
      <c r="N180" s="508"/>
      <c r="O180" s="508"/>
      <c r="P180" s="508"/>
      <c r="Q180" s="508"/>
      <c r="R180" s="508"/>
      <c r="S180" s="509"/>
      <c r="T180" s="265">
        <f t="shared" ref="T180:T182" si="26">SUM(V180:AH180)</f>
        <v>5000000</v>
      </c>
      <c r="U180" s="266" t="s">
        <v>757</v>
      </c>
      <c r="V180" s="267"/>
      <c r="W180" s="268">
        <v>5000000</v>
      </c>
      <c r="X180" s="269"/>
      <c r="Y180" s="271"/>
      <c r="Z180" s="271"/>
      <c r="AA180" s="267"/>
      <c r="AB180" s="267"/>
      <c r="AC180" s="267"/>
      <c r="AD180" s="267"/>
      <c r="AE180" s="271"/>
      <c r="AF180" s="271"/>
      <c r="AG180" s="271"/>
      <c r="AH180" s="271"/>
      <c r="AI180" s="272">
        <f t="shared" si="24"/>
        <v>5000000</v>
      </c>
      <c r="AJ180" s="270" t="s">
        <v>734</v>
      </c>
      <c r="AK180" s="270" t="s">
        <v>735</v>
      </c>
      <c r="AL180" s="270" t="s">
        <v>758</v>
      </c>
      <c r="AM180" s="2"/>
      <c r="AN180" s="2"/>
      <c r="AO180" s="2"/>
      <c r="AP180" s="2"/>
      <c r="AQ180" s="2"/>
      <c r="AR180" s="2"/>
      <c r="AS180" s="2"/>
      <c r="AT180" s="2"/>
      <c r="AU180" s="2"/>
      <c r="AV180" s="2"/>
    </row>
    <row r="181" spans="1:48" s="273" customFormat="1" ht="72" customHeight="1" x14ac:dyDescent="0.25">
      <c r="A181" s="515"/>
      <c r="B181" s="510"/>
      <c r="C181" s="510"/>
      <c r="D181" s="510"/>
      <c r="E181" s="510"/>
      <c r="F181" s="510"/>
      <c r="G181" s="510"/>
      <c r="H181" s="510"/>
      <c r="I181" s="510"/>
      <c r="J181" s="510"/>
      <c r="K181" s="511"/>
      <c r="L181" s="510"/>
      <c r="M181" s="510"/>
      <c r="N181" s="508"/>
      <c r="O181" s="508"/>
      <c r="P181" s="508"/>
      <c r="Q181" s="508"/>
      <c r="R181" s="508"/>
      <c r="S181" s="509"/>
      <c r="T181" s="265">
        <f t="shared" si="26"/>
        <v>0</v>
      </c>
      <c r="U181" s="266" t="s">
        <v>759</v>
      </c>
      <c r="V181" s="267"/>
      <c r="W181" s="268"/>
      <c r="X181" s="269"/>
      <c r="Y181" s="270"/>
      <c r="Z181" s="271"/>
      <c r="AA181" s="267"/>
      <c r="AB181" s="267"/>
      <c r="AC181" s="267"/>
      <c r="AD181" s="267"/>
      <c r="AE181" s="271"/>
      <c r="AF181" s="271"/>
      <c r="AG181" s="271"/>
      <c r="AH181" s="271"/>
      <c r="AI181" s="272">
        <f t="shared" si="24"/>
        <v>0</v>
      </c>
      <c r="AJ181" s="270" t="s">
        <v>734</v>
      </c>
      <c r="AK181" s="270" t="s">
        <v>735</v>
      </c>
      <c r="AL181" s="270" t="s">
        <v>758</v>
      </c>
      <c r="AM181" s="2"/>
      <c r="AN181" s="2"/>
      <c r="AO181" s="2"/>
      <c r="AP181" s="2"/>
      <c r="AQ181" s="2"/>
      <c r="AR181" s="2"/>
      <c r="AS181" s="2"/>
      <c r="AT181" s="2"/>
      <c r="AU181" s="2"/>
      <c r="AV181" s="2"/>
    </row>
    <row r="182" spans="1:48" s="273" customFormat="1" ht="48" customHeight="1" x14ac:dyDescent="0.25">
      <c r="A182" s="515"/>
      <c r="B182" s="510"/>
      <c r="C182" s="510"/>
      <c r="D182" s="510"/>
      <c r="E182" s="510"/>
      <c r="F182" s="510"/>
      <c r="G182" s="510"/>
      <c r="H182" s="510"/>
      <c r="I182" s="510"/>
      <c r="J182" s="510"/>
      <c r="K182" s="511"/>
      <c r="L182" s="510"/>
      <c r="M182" s="510"/>
      <c r="N182" s="508"/>
      <c r="O182" s="508"/>
      <c r="P182" s="508"/>
      <c r="Q182" s="508"/>
      <c r="R182" s="508"/>
      <c r="S182" s="509"/>
      <c r="T182" s="265">
        <f t="shared" si="26"/>
        <v>32934277.874800004</v>
      </c>
      <c r="U182" s="266" t="s">
        <v>760</v>
      </c>
      <c r="V182" s="268"/>
      <c r="W182" s="268">
        <v>32934277.874800004</v>
      </c>
      <c r="X182" s="269"/>
      <c r="Y182" s="270"/>
      <c r="Z182" s="271"/>
      <c r="AA182" s="267"/>
      <c r="AB182" s="267"/>
      <c r="AC182" s="267"/>
      <c r="AD182" s="267"/>
      <c r="AE182" s="271"/>
      <c r="AF182" s="271"/>
      <c r="AG182" s="271"/>
      <c r="AH182" s="271"/>
      <c r="AI182" s="272">
        <f t="shared" si="24"/>
        <v>32934277.874800004</v>
      </c>
      <c r="AJ182" s="270" t="s">
        <v>734</v>
      </c>
      <c r="AK182" s="270" t="s">
        <v>735</v>
      </c>
      <c r="AL182" s="270" t="s">
        <v>758</v>
      </c>
      <c r="AM182" s="2"/>
      <c r="AN182" s="2"/>
      <c r="AO182" s="2"/>
      <c r="AP182" s="2"/>
      <c r="AQ182" s="2"/>
      <c r="AR182" s="2"/>
      <c r="AS182" s="2"/>
      <c r="AT182" s="2"/>
      <c r="AU182" s="2"/>
      <c r="AV182" s="2"/>
    </row>
    <row r="183" spans="1:48" s="273" customFormat="1" ht="48" customHeight="1" x14ac:dyDescent="0.25">
      <c r="A183" s="506" t="s">
        <v>761</v>
      </c>
      <c r="B183" s="506"/>
      <c r="C183" s="506"/>
      <c r="D183" s="506"/>
      <c r="E183" s="506"/>
      <c r="F183" s="506"/>
      <c r="G183" s="506"/>
      <c r="H183" s="506"/>
      <c r="I183" s="506"/>
      <c r="J183" s="506"/>
      <c r="K183" s="506"/>
      <c r="L183" s="506"/>
      <c r="M183" s="506"/>
      <c r="N183" s="506"/>
      <c r="O183" s="506"/>
      <c r="P183" s="274"/>
      <c r="Q183" s="274"/>
      <c r="R183" s="274"/>
      <c r="S183" s="275">
        <f>SUM(S184:S185)</f>
        <v>10000000</v>
      </c>
      <c r="T183" s="275">
        <f t="shared" ref="T183:AI183" si="27">SUM(T184:T185)</f>
        <v>10000000</v>
      </c>
      <c r="U183" s="275">
        <f t="shared" si="27"/>
        <v>0</v>
      </c>
      <c r="V183" s="275">
        <f t="shared" si="27"/>
        <v>0</v>
      </c>
      <c r="W183" s="275">
        <f t="shared" si="27"/>
        <v>0</v>
      </c>
      <c r="X183" s="275">
        <f t="shared" si="27"/>
        <v>0</v>
      </c>
      <c r="Y183" s="275">
        <f t="shared" si="27"/>
        <v>0</v>
      </c>
      <c r="Z183" s="275">
        <f t="shared" si="27"/>
        <v>0</v>
      </c>
      <c r="AA183" s="275">
        <f t="shared" si="27"/>
        <v>0</v>
      </c>
      <c r="AB183" s="275">
        <f t="shared" si="27"/>
        <v>0</v>
      </c>
      <c r="AC183" s="275">
        <f t="shared" si="27"/>
        <v>0</v>
      </c>
      <c r="AD183" s="275">
        <f t="shared" si="27"/>
        <v>10000000</v>
      </c>
      <c r="AE183" s="275">
        <f t="shared" si="27"/>
        <v>0</v>
      </c>
      <c r="AF183" s="275">
        <f t="shared" si="27"/>
        <v>0</v>
      </c>
      <c r="AG183" s="275">
        <f t="shared" si="27"/>
        <v>0</v>
      </c>
      <c r="AH183" s="275">
        <f t="shared" si="27"/>
        <v>0</v>
      </c>
      <c r="AI183" s="275">
        <f t="shared" si="27"/>
        <v>10000000</v>
      </c>
      <c r="AJ183" s="276"/>
      <c r="AK183" s="276"/>
      <c r="AL183" s="276"/>
      <c r="AM183" s="2"/>
      <c r="AN183" s="2"/>
      <c r="AO183" s="2"/>
      <c r="AP183" s="2"/>
      <c r="AQ183" s="2"/>
      <c r="AR183" s="2"/>
      <c r="AS183" s="2"/>
      <c r="AT183" s="2"/>
      <c r="AU183" s="2"/>
      <c r="AV183" s="2"/>
    </row>
    <row r="184" spans="1:48" s="289" customFormat="1" ht="63.75" x14ac:dyDescent="0.25">
      <c r="A184" s="277">
        <v>49</v>
      </c>
      <c r="B184" s="507" t="s">
        <v>500</v>
      </c>
      <c r="C184" s="507" t="s">
        <v>501</v>
      </c>
      <c r="D184" s="507" t="s">
        <v>502</v>
      </c>
      <c r="E184" s="507" t="s">
        <v>762</v>
      </c>
      <c r="F184" s="507" t="s">
        <v>763</v>
      </c>
      <c r="G184" s="507" t="s">
        <v>764</v>
      </c>
      <c r="H184" s="507" t="s">
        <v>765</v>
      </c>
      <c r="I184" s="278" t="s">
        <v>766</v>
      </c>
      <c r="J184" s="278" t="s">
        <v>767</v>
      </c>
      <c r="K184" s="279" t="s">
        <v>768</v>
      </c>
      <c r="L184" s="278" t="s">
        <v>769</v>
      </c>
      <c r="M184" s="507" t="s">
        <v>511</v>
      </c>
      <c r="N184" s="280" t="s">
        <v>770</v>
      </c>
      <c r="O184" s="280" t="s">
        <v>771</v>
      </c>
      <c r="P184" s="280" t="s">
        <v>772</v>
      </c>
      <c r="Q184" s="278"/>
      <c r="R184" s="280" t="s">
        <v>771</v>
      </c>
      <c r="S184" s="281">
        <f>T184</f>
        <v>5000000</v>
      </c>
      <c r="T184" s="281">
        <f>SUM(V184:AH184)</f>
        <v>5000000</v>
      </c>
      <c r="U184" s="282" t="s">
        <v>773</v>
      </c>
      <c r="V184" s="283"/>
      <c r="W184" s="284"/>
      <c r="X184" s="285"/>
      <c r="Y184" s="286"/>
      <c r="Z184" s="286"/>
      <c r="AA184" s="283"/>
      <c r="AB184" s="283"/>
      <c r="AC184" s="283"/>
      <c r="AD184" s="283">
        <v>5000000</v>
      </c>
      <c r="AE184" s="286"/>
      <c r="AF184" s="286"/>
      <c r="AG184" s="286"/>
      <c r="AH184" s="286"/>
      <c r="AI184" s="287">
        <f t="shared" si="24"/>
        <v>5000000</v>
      </c>
      <c r="AJ184" s="288" t="s">
        <v>65</v>
      </c>
      <c r="AK184" s="288" t="s">
        <v>629</v>
      </c>
      <c r="AL184" s="288" t="s">
        <v>736</v>
      </c>
      <c r="AM184" s="2"/>
      <c r="AN184" s="2"/>
      <c r="AO184" s="2"/>
      <c r="AP184" s="2"/>
      <c r="AQ184" s="2"/>
      <c r="AR184" s="2"/>
      <c r="AS184" s="2"/>
      <c r="AT184" s="2"/>
      <c r="AU184" s="2"/>
      <c r="AV184" s="2"/>
    </row>
    <row r="185" spans="1:48" s="289" customFormat="1" ht="52.5" customHeight="1" x14ac:dyDescent="0.25">
      <c r="A185" s="277">
        <v>50</v>
      </c>
      <c r="B185" s="507"/>
      <c r="C185" s="507"/>
      <c r="D185" s="507"/>
      <c r="E185" s="507"/>
      <c r="F185" s="507"/>
      <c r="G185" s="507"/>
      <c r="H185" s="507"/>
      <c r="I185" s="278" t="s">
        <v>774</v>
      </c>
      <c r="J185" s="278" t="s">
        <v>775</v>
      </c>
      <c r="K185" s="279" t="s">
        <v>776</v>
      </c>
      <c r="L185" s="278" t="s">
        <v>777</v>
      </c>
      <c r="M185" s="507"/>
      <c r="N185" s="280" t="s">
        <v>778</v>
      </c>
      <c r="O185" s="280" t="s">
        <v>779</v>
      </c>
      <c r="P185" s="280" t="s">
        <v>780</v>
      </c>
      <c r="Q185" s="278"/>
      <c r="R185" s="280" t="s">
        <v>779</v>
      </c>
      <c r="S185" s="281">
        <f>T185</f>
        <v>5000000</v>
      </c>
      <c r="T185" s="281">
        <f>SUM(V185:AH185)</f>
        <v>5000000</v>
      </c>
      <c r="U185" s="282" t="s">
        <v>781</v>
      </c>
      <c r="V185" s="283"/>
      <c r="W185" s="284"/>
      <c r="X185" s="285"/>
      <c r="Y185" s="286"/>
      <c r="Z185" s="286"/>
      <c r="AA185" s="283"/>
      <c r="AB185" s="283"/>
      <c r="AC185" s="283"/>
      <c r="AD185" s="283">
        <v>5000000</v>
      </c>
      <c r="AE185" s="286"/>
      <c r="AF185" s="286"/>
      <c r="AG185" s="286"/>
      <c r="AH185" s="286"/>
      <c r="AI185" s="287">
        <f t="shared" si="24"/>
        <v>5000000</v>
      </c>
      <c r="AJ185" s="288" t="s">
        <v>65</v>
      </c>
      <c r="AK185" s="288" t="s">
        <v>629</v>
      </c>
      <c r="AL185" s="288" t="s">
        <v>736</v>
      </c>
      <c r="AM185" s="2"/>
      <c r="AN185" s="2"/>
      <c r="AO185" s="2"/>
      <c r="AP185" s="2"/>
      <c r="AQ185" s="2"/>
      <c r="AR185" s="2"/>
      <c r="AS185" s="2"/>
      <c r="AT185" s="2"/>
      <c r="AU185" s="2"/>
      <c r="AV185" s="2"/>
    </row>
    <row r="186" spans="1:48" s="292" customFormat="1" ht="15.75" customHeight="1" x14ac:dyDescent="0.25">
      <c r="A186" s="503" t="s">
        <v>782</v>
      </c>
      <c r="B186" s="504"/>
      <c r="C186" s="504"/>
      <c r="D186" s="504"/>
      <c r="E186" s="504"/>
      <c r="F186" s="504"/>
      <c r="G186" s="504"/>
      <c r="H186" s="504"/>
      <c r="I186" s="504"/>
      <c r="J186" s="504"/>
      <c r="K186" s="504"/>
      <c r="L186" s="504"/>
      <c r="M186" s="504"/>
      <c r="N186" s="504"/>
      <c r="O186" s="504"/>
      <c r="P186" s="504"/>
      <c r="Q186" s="504"/>
      <c r="R186" s="505"/>
      <c r="S186" s="290">
        <f>+S187+S190</f>
        <v>220000000</v>
      </c>
      <c r="T186" s="290">
        <f>SUM(T187:T193)</f>
        <v>220000000</v>
      </c>
      <c r="U186" s="290">
        <f>SUM(U187:U193)</f>
        <v>0</v>
      </c>
      <c r="V186" s="290">
        <f>SUM(V187:V228)</f>
        <v>200000000</v>
      </c>
      <c r="W186" s="290">
        <f>SUM(W187:W228)</f>
        <v>77000000</v>
      </c>
      <c r="X186" s="290">
        <f>SUM(X187:X228)</f>
        <v>0</v>
      </c>
      <c r="Y186" s="290">
        <f>SUM(Y187:Y228)</f>
        <v>0</v>
      </c>
      <c r="Z186" s="290">
        <f>SUM(Z187:Z228)</f>
        <v>0</v>
      </c>
      <c r="AA186" s="290">
        <f>SUM(AA187:AA228)</f>
        <v>227000000</v>
      </c>
      <c r="AB186" s="290">
        <f>SUM(AB187:AB228)</f>
        <v>0</v>
      </c>
      <c r="AC186" s="290">
        <f>SUM(AC187:AC228)</f>
        <v>0</v>
      </c>
      <c r="AD186" s="290">
        <f>SUM(AD187:AD228)</f>
        <v>10000000</v>
      </c>
      <c r="AE186" s="290">
        <f>SUM(AE187:AE228)</f>
        <v>0</v>
      </c>
      <c r="AF186" s="290">
        <f>SUM(AF187:AF228)</f>
        <v>0</v>
      </c>
      <c r="AG186" s="290">
        <f>SUM(AG187:AG228)</f>
        <v>0</v>
      </c>
      <c r="AH186" s="290">
        <f>SUM(AH187:AH228)</f>
        <v>0</v>
      </c>
      <c r="AI186" s="290">
        <f>SUM(AI187:AI228)</f>
        <v>514000000</v>
      </c>
      <c r="AJ186" s="291"/>
      <c r="AK186" s="291"/>
      <c r="AL186" s="291"/>
      <c r="AM186" s="116"/>
      <c r="AN186" s="116"/>
      <c r="AO186" s="116"/>
      <c r="AP186" s="116"/>
      <c r="AQ186" s="116"/>
      <c r="AR186" s="116"/>
      <c r="AS186" s="116"/>
      <c r="AT186" s="116"/>
      <c r="AU186" s="116"/>
      <c r="AV186" s="116"/>
    </row>
    <row r="187" spans="1:48" s="297" customFormat="1" ht="11.25" customHeight="1" x14ac:dyDescent="0.25">
      <c r="A187" s="721">
        <v>51</v>
      </c>
      <c r="B187" s="493" t="s">
        <v>47</v>
      </c>
      <c r="C187" s="493"/>
      <c r="D187" s="493" t="s">
        <v>49</v>
      </c>
      <c r="E187" s="493" t="s">
        <v>783</v>
      </c>
      <c r="F187" s="493" t="s">
        <v>784</v>
      </c>
      <c r="G187" s="493" t="s">
        <v>785</v>
      </c>
      <c r="H187" s="493" t="s">
        <v>786</v>
      </c>
      <c r="I187" s="499" t="s">
        <v>787</v>
      </c>
      <c r="J187" s="728" t="s">
        <v>788</v>
      </c>
      <c r="K187" s="731" t="s">
        <v>789</v>
      </c>
      <c r="L187" s="728" t="s">
        <v>790</v>
      </c>
      <c r="M187" s="725" t="s">
        <v>129</v>
      </c>
      <c r="N187" s="499" t="s">
        <v>791</v>
      </c>
      <c r="O187" s="710" t="s">
        <v>792</v>
      </c>
      <c r="P187" s="320" t="s">
        <v>793</v>
      </c>
      <c r="Q187" s="710" t="s">
        <v>794</v>
      </c>
      <c r="R187" s="710" t="s">
        <v>795</v>
      </c>
      <c r="S187" s="722">
        <f>+T187+T188+T189</f>
        <v>200000000</v>
      </c>
      <c r="T187" s="722">
        <f>SUM(V187:AH187)</f>
        <v>150000000</v>
      </c>
      <c r="U187" s="709" t="s">
        <v>796</v>
      </c>
      <c r="V187" s="295">
        <v>150000000</v>
      </c>
      <c r="W187" s="295"/>
      <c r="X187" s="295"/>
      <c r="Y187" s="295"/>
      <c r="Z187" s="295"/>
      <c r="AA187" s="295"/>
      <c r="AB187" s="295"/>
      <c r="AC187" s="295"/>
      <c r="AD187" s="295"/>
      <c r="AE187" s="295"/>
      <c r="AF187" s="295"/>
      <c r="AG187" s="295"/>
      <c r="AH187" s="295"/>
      <c r="AI187" s="295">
        <f t="shared" si="24"/>
        <v>150000000</v>
      </c>
      <c r="AJ187" s="295" t="s">
        <v>65</v>
      </c>
      <c r="AK187" s="295" t="s">
        <v>135</v>
      </c>
      <c r="AL187" s="295" t="s">
        <v>736</v>
      </c>
      <c r="AM187" s="296"/>
      <c r="AN187" s="296"/>
      <c r="AO187" s="296"/>
      <c r="AP187" s="296"/>
      <c r="AQ187" s="296"/>
      <c r="AR187" s="296"/>
      <c r="AS187" s="296"/>
      <c r="AT187" s="296"/>
      <c r="AU187" s="296"/>
      <c r="AV187" s="296"/>
    </row>
    <row r="188" spans="1:48" s="297" customFormat="1" ht="43.5" customHeight="1" x14ac:dyDescent="0.25">
      <c r="A188" s="721"/>
      <c r="B188" s="493"/>
      <c r="C188" s="493"/>
      <c r="D188" s="493"/>
      <c r="E188" s="493"/>
      <c r="F188" s="493"/>
      <c r="G188" s="493"/>
      <c r="H188" s="493"/>
      <c r="I188" s="500"/>
      <c r="J188" s="729"/>
      <c r="K188" s="732"/>
      <c r="L188" s="729"/>
      <c r="M188" s="726"/>
      <c r="N188" s="500"/>
      <c r="O188" s="298" t="s">
        <v>797</v>
      </c>
      <c r="P188" s="298" t="s">
        <v>798</v>
      </c>
      <c r="Q188" s="298" t="s">
        <v>799</v>
      </c>
      <c r="R188" s="298" t="s">
        <v>800</v>
      </c>
      <c r="S188" s="723"/>
      <c r="T188" s="299">
        <f t="shared" ref="T188:T228" si="28">SUM(V188:AH188)</f>
        <v>30000000</v>
      </c>
      <c r="U188" s="294" t="s">
        <v>801</v>
      </c>
      <c r="V188" s="295">
        <v>30000000</v>
      </c>
      <c r="W188" s="295"/>
      <c r="X188" s="295"/>
      <c r="Y188" s="295"/>
      <c r="Z188" s="295"/>
      <c r="AA188" s="295"/>
      <c r="AB188" s="295"/>
      <c r="AC188" s="295"/>
      <c r="AD188" s="295"/>
      <c r="AE188" s="295"/>
      <c r="AF188" s="295"/>
      <c r="AG188" s="295"/>
      <c r="AH188" s="295"/>
      <c r="AI188" s="295">
        <f t="shared" si="24"/>
        <v>30000000</v>
      </c>
      <c r="AJ188" s="295" t="s">
        <v>65</v>
      </c>
      <c r="AK188" s="295" t="s">
        <v>135</v>
      </c>
      <c r="AL188" s="295" t="s">
        <v>736</v>
      </c>
      <c r="AM188" s="296"/>
      <c r="AN188" s="296"/>
      <c r="AO188" s="296"/>
      <c r="AP188" s="296"/>
      <c r="AQ188" s="296"/>
      <c r="AR188" s="296"/>
      <c r="AS188" s="296"/>
      <c r="AT188" s="296"/>
      <c r="AU188" s="296"/>
      <c r="AV188" s="296"/>
    </row>
    <row r="189" spans="1:48" s="297" customFormat="1" ht="37.5" customHeight="1" x14ac:dyDescent="0.25">
      <c r="A189" s="721"/>
      <c r="B189" s="493"/>
      <c r="C189" s="493"/>
      <c r="D189" s="493"/>
      <c r="E189" s="493"/>
      <c r="F189" s="493"/>
      <c r="G189" s="493"/>
      <c r="H189" s="493"/>
      <c r="I189" s="501"/>
      <c r="J189" s="730"/>
      <c r="K189" s="733"/>
      <c r="L189" s="730"/>
      <c r="M189" s="726"/>
      <c r="N189" s="501"/>
      <c r="O189" s="298" t="s">
        <v>802</v>
      </c>
      <c r="P189" s="298" t="s">
        <v>803</v>
      </c>
      <c r="Q189" s="298" t="s">
        <v>804</v>
      </c>
      <c r="R189" s="298" t="s">
        <v>805</v>
      </c>
      <c r="S189" s="724"/>
      <c r="T189" s="299">
        <f t="shared" si="28"/>
        <v>20000000</v>
      </c>
      <c r="U189" s="294" t="s">
        <v>806</v>
      </c>
      <c r="V189" s="295">
        <v>20000000</v>
      </c>
      <c r="W189" s="295"/>
      <c r="X189" s="295"/>
      <c r="Y189" s="295"/>
      <c r="Z189" s="295"/>
      <c r="AA189" s="295"/>
      <c r="AB189" s="295"/>
      <c r="AC189" s="295"/>
      <c r="AD189" s="295"/>
      <c r="AE189" s="295"/>
      <c r="AF189" s="295"/>
      <c r="AG189" s="295"/>
      <c r="AH189" s="295"/>
      <c r="AI189" s="295">
        <f t="shared" si="24"/>
        <v>20000000</v>
      </c>
      <c r="AJ189" s="295" t="s">
        <v>65</v>
      </c>
      <c r="AK189" s="295" t="s">
        <v>135</v>
      </c>
      <c r="AL189" s="295" t="s">
        <v>736</v>
      </c>
      <c r="AM189" s="296"/>
      <c r="AN189" s="296"/>
      <c r="AO189" s="296"/>
      <c r="AP189" s="296"/>
      <c r="AQ189" s="296"/>
      <c r="AR189" s="296"/>
      <c r="AS189" s="296"/>
      <c r="AT189" s="296"/>
      <c r="AU189" s="296"/>
      <c r="AV189" s="296"/>
    </row>
    <row r="190" spans="1:48" s="307" customFormat="1" ht="33" customHeight="1" x14ac:dyDescent="0.25">
      <c r="A190" s="492">
        <v>52</v>
      </c>
      <c r="B190" s="493"/>
      <c r="C190" s="493"/>
      <c r="D190" s="493"/>
      <c r="E190" s="493"/>
      <c r="F190" s="493"/>
      <c r="G190" s="493"/>
      <c r="H190" s="493"/>
      <c r="I190" s="493" t="s">
        <v>807</v>
      </c>
      <c r="J190" s="493" t="s">
        <v>808</v>
      </c>
      <c r="K190" s="494" t="s">
        <v>809</v>
      </c>
      <c r="L190" s="493" t="s">
        <v>810</v>
      </c>
      <c r="M190" s="726"/>
      <c r="N190" s="495" t="s">
        <v>811</v>
      </c>
      <c r="O190" s="482" t="s">
        <v>812</v>
      </c>
      <c r="P190" s="482" t="s">
        <v>813</v>
      </c>
      <c r="Q190" s="482" t="s">
        <v>814</v>
      </c>
      <c r="R190" s="482" t="s">
        <v>812</v>
      </c>
      <c r="S190" s="485">
        <f>+T190+T191+T192+T193</f>
        <v>20000000</v>
      </c>
      <c r="T190" s="299">
        <f t="shared" si="28"/>
        <v>5000000</v>
      </c>
      <c r="U190" s="294" t="s">
        <v>815</v>
      </c>
      <c r="V190" s="295"/>
      <c r="W190" s="300"/>
      <c r="X190" s="301"/>
      <c r="Y190" s="302"/>
      <c r="Z190" s="303"/>
      <c r="AA190" s="300">
        <v>5000000</v>
      </c>
      <c r="AB190" s="295"/>
      <c r="AC190" s="295"/>
      <c r="AD190" s="295"/>
      <c r="AE190" s="303"/>
      <c r="AF190" s="303"/>
      <c r="AG190" s="303"/>
      <c r="AH190" s="303"/>
      <c r="AI190" s="304">
        <f t="shared" si="24"/>
        <v>5000000</v>
      </c>
      <c r="AJ190" s="305" t="s">
        <v>65</v>
      </c>
      <c r="AK190" s="305" t="s">
        <v>135</v>
      </c>
      <c r="AL190" s="295" t="s">
        <v>736</v>
      </c>
      <c r="AM190" s="2"/>
      <c r="AN190" s="2"/>
      <c r="AO190" s="2"/>
      <c r="AP190" s="2"/>
      <c r="AQ190" s="2"/>
      <c r="AR190" s="2"/>
      <c r="AS190" s="2"/>
      <c r="AT190" s="2"/>
      <c r="AU190" s="2"/>
      <c r="AV190" s="2"/>
    </row>
    <row r="191" spans="1:48" s="307" customFormat="1" ht="33" customHeight="1" x14ac:dyDescent="0.25">
      <c r="A191" s="492"/>
      <c r="B191" s="493"/>
      <c r="C191" s="493"/>
      <c r="D191" s="493"/>
      <c r="E191" s="493"/>
      <c r="F191" s="493"/>
      <c r="G191" s="493"/>
      <c r="H191" s="493"/>
      <c r="I191" s="493"/>
      <c r="J191" s="493"/>
      <c r="K191" s="494"/>
      <c r="L191" s="493"/>
      <c r="M191" s="726"/>
      <c r="N191" s="495"/>
      <c r="O191" s="483"/>
      <c r="P191" s="483"/>
      <c r="Q191" s="483"/>
      <c r="R191" s="483"/>
      <c r="S191" s="485"/>
      <c r="T191" s="299">
        <f t="shared" si="28"/>
        <v>5000000</v>
      </c>
      <c r="U191" s="294" t="s">
        <v>816</v>
      </c>
      <c r="V191" s="295"/>
      <c r="W191" s="300"/>
      <c r="X191" s="301"/>
      <c r="Y191" s="302"/>
      <c r="Z191" s="303"/>
      <c r="AA191" s="300">
        <v>5000000</v>
      </c>
      <c r="AB191" s="295"/>
      <c r="AC191" s="295"/>
      <c r="AD191" s="295"/>
      <c r="AE191" s="303"/>
      <c r="AF191" s="303"/>
      <c r="AG191" s="303"/>
      <c r="AH191" s="303"/>
      <c r="AI191" s="304">
        <f t="shared" si="24"/>
        <v>5000000</v>
      </c>
      <c r="AJ191" s="305" t="s">
        <v>65</v>
      </c>
      <c r="AK191" s="305" t="s">
        <v>135</v>
      </c>
      <c r="AL191" s="295" t="s">
        <v>736</v>
      </c>
      <c r="AM191" s="2"/>
      <c r="AN191" s="2"/>
      <c r="AO191" s="2"/>
      <c r="AP191" s="2"/>
      <c r="AQ191" s="2"/>
      <c r="AR191" s="2"/>
      <c r="AS191" s="2"/>
      <c r="AT191" s="2"/>
      <c r="AU191" s="2"/>
      <c r="AV191" s="2"/>
    </row>
    <row r="192" spans="1:48" s="307" customFormat="1" ht="46.5" customHeight="1" x14ac:dyDescent="0.25">
      <c r="A192" s="492"/>
      <c r="B192" s="493"/>
      <c r="C192" s="493"/>
      <c r="D192" s="493"/>
      <c r="E192" s="493"/>
      <c r="F192" s="493"/>
      <c r="G192" s="493"/>
      <c r="H192" s="493"/>
      <c r="I192" s="493"/>
      <c r="J192" s="493"/>
      <c r="K192" s="494"/>
      <c r="L192" s="493"/>
      <c r="M192" s="726"/>
      <c r="N192" s="495"/>
      <c r="O192" s="483"/>
      <c r="P192" s="483"/>
      <c r="Q192" s="483"/>
      <c r="R192" s="483"/>
      <c r="S192" s="485"/>
      <c r="T192" s="299">
        <f t="shared" si="28"/>
        <v>8000000</v>
      </c>
      <c r="U192" s="294" t="s">
        <v>817</v>
      </c>
      <c r="V192" s="295"/>
      <c r="W192" s="300"/>
      <c r="X192" s="301"/>
      <c r="Y192" s="302"/>
      <c r="Z192" s="303"/>
      <c r="AA192" s="295">
        <v>8000000</v>
      </c>
      <c r="AB192" s="295"/>
      <c r="AC192" s="295"/>
      <c r="AD192" s="295"/>
      <c r="AE192" s="303"/>
      <c r="AF192" s="303"/>
      <c r="AG192" s="303"/>
      <c r="AH192" s="303"/>
      <c r="AI192" s="304">
        <f t="shared" si="24"/>
        <v>8000000</v>
      </c>
      <c r="AJ192" s="305" t="s">
        <v>65</v>
      </c>
      <c r="AK192" s="305" t="s">
        <v>135</v>
      </c>
      <c r="AL192" s="295" t="s">
        <v>736</v>
      </c>
      <c r="AM192" s="2"/>
      <c r="AN192" s="2"/>
      <c r="AO192" s="2"/>
      <c r="AP192" s="2"/>
      <c r="AQ192" s="2"/>
      <c r="AR192" s="2"/>
      <c r="AS192" s="2"/>
      <c r="AT192" s="2"/>
      <c r="AU192" s="2"/>
      <c r="AV192" s="2"/>
    </row>
    <row r="193" spans="1:48" s="307" customFormat="1" ht="33" customHeight="1" x14ac:dyDescent="0.25">
      <c r="A193" s="492"/>
      <c r="B193" s="493"/>
      <c r="C193" s="493"/>
      <c r="D193" s="493"/>
      <c r="E193" s="493"/>
      <c r="F193" s="493"/>
      <c r="G193" s="493"/>
      <c r="H193" s="493"/>
      <c r="I193" s="493"/>
      <c r="J193" s="493"/>
      <c r="K193" s="494"/>
      <c r="L193" s="493"/>
      <c r="M193" s="726"/>
      <c r="N193" s="495"/>
      <c r="O193" s="484"/>
      <c r="P193" s="484"/>
      <c r="Q193" s="484"/>
      <c r="R193" s="484"/>
      <c r="S193" s="485"/>
      <c r="T193" s="299">
        <f t="shared" si="28"/>
        <v>2000000</v>
      </c>
      <c r="U193" s="294" t="s">
        <v>818</v>
      </c>
      <c r="V193" s="295"/>
      <c r="W193" s="300"/>
      <c r="X193" s="301"/>
      <c r="Y193" s="302"/>
      <c r="Z193" s="303"/>
      <c r="AA193" s="295">
        <v>2000000</v>
      </c>
      <c r="AB193" s="295"/>
      <c r="AC193" s="295"/>
      <c r="AD193" s="295"/>
      <c r="AE193" s="303"/>
      <c r="AF193" s="303"/>
      <c r="AG193" s="303"/>
      <c r="AH193" s="303"/>
      <c r="AI193" s="304">
        <f t="shared" si="24"/>
        <v>2000000</v>
      </c>
      <c r="AJ193" s="305" t="s">
        <v>65</v>
      </c>
      <c r="AK193" s="305" t="s">
        <v>135</v>
      </c>
      <c r="AL193" s="295" t="s">
        <v>736</v>
      </c>
      <c r="AM193" s="2"/>
      <c r="AN193" s="2"/>
      <c r="AO193" s="2"/>
      <c r="AP193" s="2"/>
      <c r="AQ193" s="2"/>
      <c r="AR193" s="2"/>
      <c r="AS193" s="2"/>
      <c r="AT193" s="2"/>
      <c r="AU193" s="2"/>
      <c r="AV193" s="2"/>
    </row>
    <row r="194" spans="1:48" s="310" customFormat="1" ht="33" customHeight="1" x14ac:dyDescent="0.25">
      <c r="A194" s="492">
        <v>53</v>
      </c>
      <c r="B194" s="493"/>
      <c r="C194" s="493"/>
      <c r="D194" s="493"/>
      <c r="E194" s="493"/>
      <c r="F194" s="493"/>
      <c r="G194" s="493"/>
      <c r="H194" s="493"/>
      <c r="I194" s="495" t="s">
        <v>819</v>
      </c>
      <c r="J194" s="495" t="s">
        <v>820</v>
      </c>
      <c r="K194" s="502" t="s">
        <v>821</v>
      </c>
      <c r="L194" s="493" t="s">
        <v>822</v>
      </c>
      <c r="M194" s="726"/>
      <c r="N194" s="495" t="s">
        <v>823</v>
      </c>
      <c r="O194" s="298" t="s">
        <v>824</v>
      </c>
      <c r="P194" s="298" t="s">
        <v>825</v>
      </c>
      <c r="Q194" s="298" t="s">
        <v>826</v>
      </c>
      <c r="R194" s="298" t="s">
        <v>827</v>
      </c>
      <c r="S194" s="485">
        <f>+T194+T195+T196</f>
        <v>1000000</v>
      </c>
      <c r="T194" s="299">
        <f t="shared" si="28"/>
        <v>0</v>
      </c>
      <c r="U194" s="308" t="s">
        <v>828</v>
      </c>
      <c r="V194" s="309"/>
      <c r="W194" s="309"/>
      <c r="X194" s="309"/>
      <c r="Y194" s="309"/>
      <c r="Z194" s="309"/>
      <c r="AA194" s="309"/>
      <c r="AB194" s="309"/>
      <c r="AC194" s="309"/>
      <c r="AD194" s="309"/>
      <c r="AE194" s="309"/>
      <c r="AF194" s="309"/>
      <c r="AG194" s="309"/>
      <c r="AH194" s="309"/>
      <c r="AI194" s="309">
        <f t="shared" si="24"/>
        <v>0</v>
      </c>
      <c r="AJ194" s="309" t="s">
        <v>65</v>
      </c>
      <c r="AK194" s="309" t="s">
        <v>135</v>
      </c>
      <c r="AL194" s="295" t="s">
        <v>736</v>
      </c>
      <c r="AM194" s="306"/>
      <c r="AN194" s="306"/>
      <c r="AO194" s="306"/>
      <c r="AP194" s="306"/>
      <c r="AQ194" s="306"/>
      <c r="AR194" s="306"/>
      <c r="AS194" s="306"/>
      <c r="AT194" s="306"/>
      <c r="AU194" s="306"/>
      <c r="AV194" s="306"/>
    </row>
    <row r="195" spans="1:48" s="310" customFormat="1" ht="51" x14ac:dyDescent="0.25">
      <c r="A195" s="492"/>
      <c r="B195" s="493"/>
      <c r="C195" s="493"/>
      <c r="D195" s="493"/>
      <c r="E195" s="493"/>
      <c r="F195" s="493"/>
      <c r="G195" s="493"/>
      <c r="H195" s="493"/>
      <c r="I195" s="495"/>
      <c r="J195" s="495"/>
      <c r="K195" s="502"/>
      <c r="L195" s="493"/>
      <c r="M195" s="726"/>
      <c r="N195" s="495"/>
      <c r="O195" s="298" t="s">
        <v>829</v>
      </c>
      <c r="P195" s="298" t="s">
        <v>830</v>
      </c>
      <c r="Q195" s="298" t="s">
        <v>831</v>
      </c>
      <c r="R195" s="298" t="s">
        <v>832</v>
      </c>
      <c r="S195" s="485"/>
      <c r="T195" s="299">
        <f t="shared" si="28"/>
        <v>1000000</v>
      </c>
      <c r="U195" s="308" t="s">
        <v>833</v>
      </c>
      <c r="V195" s="309"/>
      <c r="W195" s="309">
        <v>1000000</v>
      </c>
      <c r="X195" s="309"/>
      <c r="Y195" s="309"/>
      <c r="Z195" s="309"/>
      <c r="AA195" s="309"/>
      <c r="AB195" s="309"/>
      <c r="AC195" s="309"/>
      <c r="AD195" s="309"/>
      <c r="AE195" s="309"/>
      <c r="AF195" s="309"/>
      <c r="AG195" s="309"/>
      <c r="AH195" s="309"/>
      <c r="AI195" s="309">
        <f t="shared" si="24"/>
        <v>1000000</v>
      </c>
      <c r="AJ195" s="309" t="s">
        <v>65</v>
      </c>
      <c r="AK195" s="309" t="s">
        <v>135</v>
      </c>
      <c r="AL195" s="295" t="s">
        <v>736</v>
      </c>
      <c r="AM195" s="306"/>
      <c r="AN195" s="306"/>
      <c r="AO195" s="306"/>
      <c r="AP195" s="306"/>
      <c r="AQ195" s="306"/>
      <c r="AR195" s="306"/>
      <c r="AS195" s="306"/>
      <c r="AT195" s="306"/>
      <c r="AU195" s="306"/>
      <c r="AV195" s="306"/>
    </row>
    <row r="196" spans="1:48" s="310" customFormat="1" ht="51" x14ac:dyDescent="0.25">
      <c r="A196" s="492"/>
      <c r="B196" s="493"/>
      <c r="C196" s="493"/>
      <c r="D196" s="493"/>
      <c r="E196" s="493"/>
      <c r="F196" s="493"/>
      <c r="G196" s="493"/>
      <c r="H196" s="493"/>
      <c r="I196" s="495"/>
      <c r="J196" s="495"/>
      <c r="K196" s="502"/>
      <c r="L196" s="493"/>
      <c r="M196" s="726"/>
      <c r="N196" s="495"/>
      <c r="O196" s="298" t="s">
        <v>834</v>
      </c>
      <c r="P196" s="298" t="s">
        <v>835</v>
      </c>
      <c r="Q196" s="298" t="s">
        <v>836</v>
      </c>
      <c r="R196" s="298" t="s">
        <v>834</v>
      </c>
      <c r="S196" s="485"/>
      <c r="T196" s="299">
        <f t="shared" si="28"/>
        <v>0</v>
      </c>
      <c r="U196" s="308" t="s">
        <v>837</v>
      </c>
      <c r="V196" s="309"/>
      <c r="W196" s="309"/>
      <c r="X196" s="309"/>
      <c r="Y196" s="309"/>
      <c r="Z196" s="309"/>
      <c r="AA196" s="309"/>
      <c r="AB196" s="309"/>
      <c r="AC196" s="309"/>
      <c r="AD196" s="309"/>
      <c r="AE196" s="309"/>
      <c r="AF196" s="309"/>
      <c r="AG196" s="309"/>
      <c r="AH196" s="309"/>
      <c r="AI196" s="309">
        <f t="shared" si="24"/>
        <v>0</v>
      </c>
      <c r="AJ196" s="309" t="s">
        <v>65</v>
      </c>
      <c r="AK196" s="309" t="s">
        <v>135</v>
      </c>
      <c r="AL196" s="295" t="s">
        <v>736</v>
      </c>
      <c r="AM196" s="306"/>
      <c r="AN196" s="306"/>
      <c r="AO196" s="306"/>
      <c r="AP196" s="306"/>
      <c r="AQ196" s="306"/>
      <c r="AR196" s="306"/>
      <c r="AS196" s="306"/>
      <c r="AT196" s="306"/>
      <c r="AU196" s="306"/>
      <c r="AV196" s="306"/>
    </row>
    <row r="197" spans="1:48" s="310" customFormat="1" ht="40.5" customHeight="1" x14ac:dyDescent="0.25">
      <c r="A197" s="492">
        <v>54</v>
      </c>
      <c r="B197" s="493"/>
      <c r="C197" s="493"/>
      <c r="D197" s="493"/>
      <c r="E197" s="493"/>
      <c r="F197" s="493"/>
      <c r="G197" s="493"/>
      <c r="H197" s="493"/>
      <c r="I197" s="495"/>
      <c r="J197" s="495"/>
      <c r="K197" s="502" t="s">
        <v>838</v>
      </c>
      <c r="L197" s="495" t="s">
        <v>839</v>
      </c>
      <c r="M197" s="726"/>
      <c r="N197" s="495" t="s">
        <v>840</v>
      </c>
      <c r="O197" s="298" t="s">
        <v>841</v>
      </c>
      <c r="P197" s="298" t="s">
        <v>842</v>
      </c>
      <c r="Q197" s="298" t="s">
        <v>843</v>
      </c>
      <c r="R197" s="298" t="s">
        <v>844</v>
      </c>
      <c r="S197" s="485">
        <f>+T197+T198+T199</f>
        <v>11000000</v>
      </c>
      <c r="T197" s="299">
        <f t="shared" si="28"/>
        <v>10000000</v>
      </c>
      <c r="U197" s="308" t="s">
        <v>845</v>
      </c>
      <c r="V197" s="309"/>
      <c r="W197" s="309">
        <v>10000000</v>
      </c>
      <c r="X197" s="309"/>
      <c r="Y197" s="309"/>
      <c r="Z197" s="309"/>
      <c r="AA197" s="309"/>
      <c r="AB197" s="309"/>
      <c r="AC197" s="309"/>
      <c r="AD197" s="309"/>
      <c r="AE197" s="309"/>
      <c r="AF197" s="309"/>
      <c r="AG197" s="309"/>
      <c r="AH197" s="309"/>
      <c r="AI197" s="309">
        <f t="shared" si="24"/>
        <v>10000000</v>
      </c>
      <c r="AJ197" s="309" t="s">
        <v>65</v>
      </c>
      <c r="AK197" s="309" t="s">
        <v>135</v>
      </c>
      <c r="AL197" s="295" t="s">
        <v>736</v>
      </c>
      <c r="AM197" s="306"/>
      <c r="AN197" s="306"/>
      <c r="AO197" s="306"/>
      <c r="AP197" s="306"/>
      <c r="AQ197" s="306"/>
      <c r="AR197" s="306"/>
      <c r="AS197" s="306"/>
      <c r="AT197" s="306"/>
      <c r="AU197" s="306"/>
      <c r="AV197" s="306"/>
    </row>
    <row r="198" spans="1:48" s="310" customFormat="1" ht="47.25" customHeight="1" x14ac:dyDescent="0.25">
      <c r="A198" s="492"/>
      <c r="B198" s="493"/>
      <c r="C198" s="493"/>
      <c r="D198" s="493"/>
      <c r="E198" s="493"/>
      <c r="F198" s="493"/>
      <c r="G198" s="493"/>
      <c r="H198" s="493"/>
      <c r="I198" s="495"/>
      <c r="J198" s="495"/>
      <c r="K198" s="502"/>
      <c r="L198" s="495"/>
      <c r="M198" s="726"/>
      <c r="N198" s="495"/>
      <c r="O198" s="298" t="s">
        <v>846</v>
      </c>
      <c r="P198" s="298" t="s">
        <v>847</v>
      </c>
      <c r="Q198" s="298" t="s">
        <v>848</v>
      </c>
      <c r="R198" s="298" t="s">
        <v>849</v>
      </c>
      <c r="S198" s="485"/>
      <c r="T198" s="299">
        <f t="shared" si="28"/>
        <v>0</v>
      </c>
      <c r="U198" s="308" t="s">
        <v>850</v>
      </c>
      <c r="V198" s="309"/>
      <c r="W198" s="309"/>
      <c r="X198" s="309"/>
      <c r="Y198" s="309"/>
      <c r="Z198" s="309"/>
      <c r="AA198" s="309"/>
      <c r="AB198" s="309"/>
      <c r="AC198" s="309"/>
      <c r="AD198" s="309"/>
      <c r="AE198" s="309"/>
      <c r="AF198" s="309"/>
      <c r="AG198" s="309"/>
      <c r="AH198" s="309"/>
      <c r="AI198" s="309">
        <f t="shared" si="24"/>
        <v>0</v>
      </c>
      <c r="AJ198" s="309" t="s">
        <v>65</v>
      </c>
      <c r="AK198" s="309" t="s">
        <v>135</v>
      </c>
      <c r="AL198" s="295" t="s">
        <v>736</v>
      </c>
      <c r="AM198" s="306"/>
      <c r="AN198" s="306"/>
      <c r="AO198" s="306"/>
      <c r="AP198" s="306"/>
      <c r="AQ198" s="306"/>
      <c r="AR198" s="306"/>
      <c r="AS198" s="306"/>
      <c r="AT198" s="306"/>
      <c r="AU198" s="306"/>
      <c r="AV198" s="306"/>
    </row>
    <row r="199" spans="1:48" s="310" customFormat="1" ht="56.25" customHeight="1" x14ac:dyDescent="0.25">
      <c r="A199" s="492"/>
      <c r="B199" s="493"/>
      <c r="C199" s="493"/>
      <c r="D199" s="493"/>
      <c r="E199" s="493"/>
      <c r="F199" s="493"/>
      <c r="G199" s="493"/>
      <c r="H199" s="493"/>
      <c r="I199" s="495"/>
      <c r="J199" s="495"/>
      <c r="K199" s="502"/>
      <c r="L199" s="495"/>
      <c r="M199" s="726"/>
      <c r="N199" s="495"/>
      <c r="O199" s="298" t="s">
        <v>851</v>
      </c>
      <c r="P199" s="298" t="s">
        <v>835</v>
      </c>
      <c r="Q199" s="298" t="s">
        <v>852</v>
      </c>
      <c r="R199" s="298" t="s">
        <v>851</v>
      </c>
      <c r="S199" s="485"/>
      <c r="T199" s="299">
        <f t="shared" si="28"/>
        <v>1000000</v>
      </c>
      <c r="U199" s="308" t="s">
        <v>853</v>
      </c>
      <c r="V199" s="309"/>
      <c r="W199" s="309">
        <v>1000000</v>
      </c>
      <c r="X199" s="309"/>
      <c r="Y199" s="309"/>
      <c r="Z199" s="309"/>
      <c r="AA199" s="309"/>
      <c r="AB199" s="309"/>
      <c r="AC199" s="309"/>
      <c r="AD199" s="309"/>
      <c r="AE199" s="309"/>
      <c r="AF199" s="309"/>
      <c r="AG199" s="309"/>
      <c r="AH199" s="309"/>
      <c r="AI199" s="309">
        <f t="shared" si="24"/>
        <v>1000000</v>
      </c>
      <c r="AJ199" s="309" t="s">
        <v>65</v>
      </c>
      <c r="AK199" s="309" t="s">
        <v>135</v>
      </c>
      <c r="AL199" s="295" t="s">
        <v>736</v>
      </c>
      <c r="AM199" s="306"/>
      <c r="AN199" s="306"/>
      <c r="AO199" s="306"/>
      <c r="AP199" s="306"/>
      <c r="AQ199" s="306"/>
      <c r="AR199" s="306"/>
      <c r="AS199" s="306"/>
      <c r="AT199" s="306"/>
      <c r="AU199" s="306"/>
      <c r="AV199" s="306"/>
    </row>
    <row r="200" spans="1:48" s="310" customFormat="1" ht="62.25" customHeight="1" x14ac:dyDescent="0.25">
      <c r="A200" s="492">
        <v>55</v>
      </c>
      <c r="B200" s="493"/>
      <c r="C200" s="493"/>
      <c r="D200" s="493"/>
      <c r="E200" s="493"/>
      <c r="F200" s="493"/>
      <c r="G200" s="493"/>
      <c r="H200" s="493"/>
      <c r="I200" s="495"/>
      <c r="J200" s="495"/>
      <c r="K200" s="311" t="s">
        <v>854</v>
      </c>
      <c r="L200" s="312" t="s">
        <v>855</v>
      </c>
      <c r="M200" s="726"/>
      <c r="N200" s="313" t="s">
        <v>856</v>
      </c>
      <c r="O200" s="298" t="s">
        <v>857</v>
      </c>
      <c r="P200" s="314" t="s">
        <v>858</v>
      </c>
      <c r="Q200" s="314" t="s">
        <v>859</v>
      </c>
      <c r="R200" s="314" t="s">
        <v>860</v>
      </c>
      <c r="S200" s="314">
        <f>+T200</f>
        <v>0</v>
      </c>
      <c r="T200" s="299">
        <f t="shared" si="28"/>
        <v>0</v>
      </c>
      <c r="U200" s="308" t="s">
        <v>861</v>
      </c>
      <c r="V200" s="309"/>
      <c r="W200" s="309"/>
      <c r="X200" s="309"/>
      <c r="Y200" s="309"/>
      <c r="Z200" s="309"/>
      <c r="AA200" s="309"/>
      <c r="AB200" s="309"/>
      <c r="AC200" s="309"/>
      <c r="AD200" s="309"/>
      <c r="AE200" s="309"/>
      <c r="AF200" s="309"/>
      <c r="AG200" s="309"/>
      <c r="AH200" s="309"/>
      <c r="AI200" s="309">
        <f t="shared" si="24"/>
        <v>0</v>
      </c>
      <c r="AJ200" s="309" t="s">
        <v>65</v>
      </c>
      <c r="AK200" s="309" t="s">
        <v>862</v>
      </c>
      <c r="AL200" s="295" t="s">
        <v>736</v>
      </c>
      <c r="AM200" s="306"/>
      <c r="AN200" s="306"/>
      <c r="AO200" s="306"/>
      <c r="AP200" s="306"/>
      <c r="AQ200" s="306"/>
      <c r="AR200" s="306"/>
      <c r="AS200" s="306"/>
      <c r="AT200" s="306"/>
      <c r="AU200" s="306"/>
      <c r="AV200" s="306"/>
    </row>
    <row r="201" spans="1:48" s="310" customFormat="1" ht="48" customHeight="1" x14ac:dyDescent="0.25">
      <c r="A201" s="492">
        <v>56</v>
      </c>
      <c r="B201" s="493"/>
      <c r="C201" s="493"/>
      <c r="D201" s="493"/>
      <c r="E201" s="493"/>
      <c r="F201" s="493"/>
      <c r="G201" s="493"/>
      <c r="H201" s="493"/>
      <c r="I201" s="495"/>
      <c r="J201" s="495"/>
      <c r="K201" s="311" t="s">
        <v>863</v>
      </c>
      <c r="L201" s="312" t="s">
        <v>864</v>
      </c>
      <c r="M201" s="726"/>
      <c r="N201" s="313" t="s">
        <v>865</v>
      </c>
      <c r="O201" s="298" t="s">
        <v>866</v>
      </c>
      <c r="P201" s="314" t="s">
        <v>867</v>
      </c>
      <c r="Q201" s="314" t="s">
        <v>868</v>
      </c>
      <c r="R201" s="314" t="s">
        <v>866</v>
      </c>
      <c r="S201" s="299">
        <f>T201</f>
        <v>15000000</v>
      </c>
      <c r="T201" s="299">
        <f t="shared" si="28"/>
        <v>15000000</v>
      </c>
      <c r="U201" s="308" t="s">
        <v>869</v>
      </c>
      <c r="V201" s="309"/>
      <c r="W201" s="309"/>
      <c r="X201" s="309"/>
      <c r="Y201" s="309"/>
      <c r="Z201" s="309"/>
      <c r="AA201" s="309">
        <v>15000000</v>
      </c>
      <c r="AB201" s="309"/>
      <c r="AC201" s="309"/>
      <c r="AD201" s="309"/>
      <c r="AE201" s="309"/>
      <c r="AF201" s="309"/>
      <c r="AG201" s="309"/>
      <c r="AH201" s="309"/>
      <c r="AI201" s="309">
        <f t="shared" si="24"/>
        <v>15000000</v>
      </c>
      <c r="AJ201" s="309" t="s">
        <v>65</v>
      </c>
      <c r="AK201" s="309" t="s">
        <v>862</v>
      </c>
      <c r="AL201" s="295" t="s">
        <v>736</v>
      </c>
      <c r="AM201" s="306"/>
      <c r="AN201" s="306"/>
      <c r="AO201" s="306"/>
      <c r="AP201" s="306"/>
      <c r="AQ201" s="306"/>
      <c r="AR201" s="306"/>
      <c r="AS201" s="306"/>
      <c r="AT201" s="306"/>
      <c r="AU201" s="306"/>
      <c r="AV201" s="306"/>
    </row>
    <row r="202" spans="1:48" s="310" customFormat="1" ht="42" customHeight="1" x14ac:dyDescent="0.25">
      <c r="A202" s="496">
        <v>57</v>
      </c>
      <c r="B202" s="493"/>
      <c r="C202" s="493"/>
      <c r="D202" s="493"/>
      <c r="E202" s="493"/>
      <c r="F202" s="493"/>
      <c r="G202" s="493"/>
      <c r="H202" s="493"/>
      <c r="I202" s="495"/>
      <c r="J202" s="495"/>
      <c r="K202" s="311" t="s">
        <v>870</v>
      </c>
      <c r="L202" s="312" t="s">
        <v>871</v>
      </c>
      <c r="M202" s="726"/>
      <c r="N202" s="313" t="s">
        <v>872</v>
      </c>
      <c r="O202" s="298" t="s">
        <v>873</v>
      </c>
      <c r="P202" s="314" t="s">
        <v>874</v>
      </c>
      <c r="Q202" s="314" t="s">
        <v>875</v>
      </c>
      <c r="R202" s="314" t="s">
        <v>876</v>
      </c>
      <c r="S202" s="299">
        <f>T202</f>
        <v>10000000</v>
      </c>
      <c r="T202" s="299">
        <f t="shared" si="28"/>
        <v>10000000</v>
      </c>
      <c r="U202" s="308" t="s">
        <v>877</v>
      </c>
      <c r="V202" s="309"/>
      <c r="W202" s="309">
        <v>10000000</v>
      </c>
      <c r="X202" s="309"/>
      <c r="Y202" s="309"/>
      <c r="Z202" s="309"/>
      <c r="AA202" s="309"/>
      <c r="AB202" s="309"/>
      <c r="AC202" s="309"/>
      <c r="AD202" s="309"/>
      <c r="AE202" s="309"/>
      <c r="AF202" s="309"/>
      <c r="AG202" s="309"/>
      <c r="AH202" s="309"/>
      <c r="AI202" s="309">
        <f t="shared" si="24"/>
        <v>10000000</v>
      </c>
      <c r="AJ202" s="309" t="s">
        <v>65</v>
      </c>
      <c r="AK202" s="309" t="s">
        <v>518</v>
      </c>
      <c r="AL202" s="295" t="s">
        <v>736</v>
      </c>
      <c r="AM202" s="306"/>
      <c r="AN202" s="306"/>
      <c r="AO202" s="306"/>
      <c r="AP202" s="306"/>
      <c r="AQ202" s="306"/>
      <c r="AR202" s="306"/>
      <c r="AS202" s="306"/>
      <c r="AT202" s="306"/>
      <c r="AU202" s="306"/>
      <c r="AV202" s="306"/>
    </row>
    <row r="203" spans="1:48" s="310" customFormat="1" ht="53.25" customHeight="1" x14ac:dyDescent="0.25">
      <c r="A203" s="497"/>
      <c r="B203" s="493"/>
      <c r="C203" s="493"/>
      <c r="D203" s="493"/>
      <c r="E203" s="493"/>
      <c r="F203" s="493"/>
      <c r="G203" s="493"/>
      <c r="H203" s="493"/>
      <c r="I203" s="495"/>
      <c r="J203" s="495"/>
      <c r="K203" s="311" t="s">
        <v>878</v>
      </c>
      <c r="L203" s="312" t="s">
        <v>879</v>
      </c>
      <c r="M203" s="726"/>
      <c r="N203" s="313" t="s">
        <v>880</v>
      </c>
      <c r="O203" s="298" t="s">
        <v>881</v>
      </c>
      <c r="P203" s="314" t="s">
        <v>882</v>
      </c>
      <c r="Q203" s="314" t="s">
        <v>883</v>
      </c>
      <c r="R203" s="314" t="s">
        <v>884</v>
      </c>
      <c r="S203" s="299">
        <f>T203</f>
        <v>5000000</v>
      </c>
      <c r="T203" s="299">
        <f t="shared" si="28"/>
        <v>5000000</v>
      </c>
      <c r="U203" s="308" t="s">
        <v>879</v>
      </c>
      <c r="V203" s="309"/>
      <c r="W203" s="309">
        <v>5000000</v>
      </c>
      <c r="X203" s="309"/>
      <c r="Y203" s="309"/>
      <c r="Z203" s="309"/>
      <c r="AA203" s="309"/>
      <c r="AB203" s="309"/>
      <c r="AC203" s="309"/>
      <c r="AD203" s="309"/>
      <c r="AE203" s="309"/>
      <c r="AF203" s="309"/>
      <c r="AG203" s="309"/>
      <c r="AH203" s="309"/>
      <c r="AI203" s="309">
        <f t="shared" si="24"/>
        <v>5000000</v>
      </c>
      <c r="AJ203" s="309" t="s">
        <v>65</v>
      </c>
      <c r="AK203" s="309" t="s">
        <v>862</v>
      </c>
      <c r="AL203" s="295" t="s">
        <v>736</v>
      </c>
      <c r="AM203" s="306"/>
      <c r="AN203" s="306"/>
      <c r="AO203" s="306"/>
      <c r="AP203" s="306"/>
      <c r="AQ203" s="306"/>
      <c r="AR203" s="306"/>
      <c r="AS203" s="306"/>
      <c r="AT203" s="306"/>
      <c r="AU203" s="306"/>
      <c r="AV203" s="306"/>
    </row>
    <row r="204" spans="1:48" s="307" customFormat="1" ht="57.75" customHeight="1" x14ac:dyDescent="0.25">
      <c r="A204" s="497">
        <v>58</v>
      </c>
      <c r="B204" s="493"/>
      <c r="C204" s="493"/>
      <c r="D204" s="493"/>
      <c r="E204" s="493"/>
      <c r="F204" s="493"/>
      <c r="G204" s="493"/>
      <c r="H204" s="493"/>
      <c r="I204" s="493" t="s">
        <v>885</v>
      </c>
      <c r="J204" s="493" t="s">
        <v>886</v>
      </c>
      <c r="K204" s="494" t="s">
        <v>887</v>
      </c>
      <c r="L204" s="499" t="s">
        <v>888</v>
      </c>
      <c r="M204" s="726"/>
      <c r="N204" s="495" t="s">
        <v>889</v>
      </c>
      <c r="O204" s="482" t="s">
        <v>890</v>
      </c>
      <c r="P204" s="482" t="s">
        <v>891</v>
      </c>
      <c r="Q204" s="482" t="s">
        <v>892</v>
      </c>
      <c r="R204" s="482" t="s">
        <v>893</v>
      </c>
      <c r="S204" s="485">
        <f>T204+T206</f>
        <v>15000000</v>
      </c>
      <c r="T204" s="486">
        <f t="shared" si="28"/>
        <v>5000000</v>
      </c>
      <c r="U204" s="488" t="s">
        <v>894</v>
      </c>
      <c r="V204" s="295"/>
      <c r="W204" s="300"/>
      <c r="X204" s="315"/>
      <c r="Y204" s="302"/>
      <c r="Z204" s="303"/>
      <c r="AA204" s="295">
        <v>5000000</v>
      </c>
      <c r="AB204" s="295"/>
      <c r="AC204" s="295"/>
      <c r="AD204" s="295"/>
      <c r="AE204" s="303"/>
      <c r="AF204" s="303"/>
      <c r="AG204" s="303"/>
      <c r="AH204" s="303"/>
      <c r="AI204" s="304">
        <f t="shared" si="24"/>
        <v>5000000</v>
      </c>
      <c r="AJ204" s="305" t="s">
        <v>65</v>
      </c>
      <c r="AK204" s="305" t="s">
        <v>135</v>
      </c>
      <c r="AL204" s="295" t="s">
        <v>736</v>
      </c>
      <c r="AM204" s="2"/>
      <c r="AN204" s="2"/>
      <c r="AO204" s="2"/>
      <c r="AP204" s="2"/>
      <c r="AQ204" s="2"/>
      <c r="AR204" s="2"/>
      <c r="AS204" s="2"/>
      <c r="AT204" s="2"/>
      <c r="AU204" s="2"/>
      <c r="AV204" s="2"/>
    </row>
    <row r="205" spans="1:48" s="307" customFormat="1" ht="33" customHeight="1" x14ac:dyDescent="0.25">
      <c r="A205" s="497"/>
      <c r="B205" s="493"/>
      <c r="C205" s="493"/>
      <c r="D205" s="493"/>
      <c r="E205" s="493"/>
      <c r="F205" s="493"/>
      <c r="G205" s="493"/>
      <c r="H205" s="493"/>
      <c r="I205" s="493"/>
      <c r="J205" s="493"/>
      <c r="K205" s="494"/>
      <c r="L205" s="500"/>
      <c r="M205" s="726"/>
      <c r="N205" s="495"/>
      <c r="O205" s="483"/>
      <c r="P205" s="483"/>
      <c r="Q205" s="483"/>
      <c r="R205" s="483"/>
      <c r="S205" s="485"/>
      <c r="T205" s="487"/>
      <c r="U205" s="489"/>
      <c r="V205" s="295"/>
      <c r="W205" s="300"/>
      <c r="X205" s="315"/>
      <c r="Y205" s="302"/>
      <c r="Z205" s="303"/>
      <c r="AA205" s="295"/>
      <c r="AB205" s="295"/>
      <c r="AC205" s="295"/>
      <c r="AD205" s="295"/>
      <c r="AE205" s="303"/>
      <c r="AF205" s="303"/>
      <c r="AG205" s="303"/>
      <c r="AH205" s="303"/>
      <c r="AI205" s="304"/>
      <c r="AJ205" s="305"/>
      <c r="AK205" s="305"/>
      <c r="AL205" s="295"/>
      <c r="AM205" s="2"/>
      <c r="AN205" s="2"/>
      <c r="AO205" s="2"/>
      <c r="AP205" s="2"/>
      <c r="AQ205" s="2"/>
      <c r="AR205" s="2"/>
      <c r="AS205" s="2"/>
      <c r="AT205" s="2"/>
      <c r="AU205" s="2"/>
      <c r="AV205" s="2"/>
    </row>
    <row r="206" spans="1:48" s="307" customFormat="1" ht="33.75" x14ac:dyDescent="0.25">
      <c r="A206" s="498"/>
      <c r="B206" s="493"/>
      <c r="C206" s="493"/>
      <c r="D206" s="493"/>
      <c r="E206" s="493"/>
      <c r="F206" s="493"/>
      <c r="G206" s="493"/>
      <c r="H206" s="493"/>
      <c r="I206" s="493"/>
      <c r="J206" s="493"/>
      <c r="K206" s="494"/>
      <c r="L206" s="501"/>
      <c r="M206" s="726"/>
      <c r="N206" s="495"/>
      <c r="O206" s="484"/>
      <c r="P206" s="484"/>
      <c r="Q206" s="484"/>
      <c r="R206" s="484"/>
      <c r="S206" s="485"/>
      <c r="T206" s="299">
        <f t="shared" si="28"/>
        <v>10000000</v>
      </c>
      <c r="U206" s="294" t="s">
        <v>895</v>
      </c>
      <c r="V206" s="295"/>
      <c r="W206" s="300"/>
      <c r="X206" s="315"/>
      <c r="Y206" s="302"/>
      <c r="Z206" s="303"/>
      <c r="AA206" s="295">
        <v>10000000</v>
      </c>
      <c r="AB206" s="295"/>
      <c r="AC206" s="295"/>
      <c r="AD206" s="295"/>
      <c r="AE206" s="303"/>
      <c r="AF206" s="303"/>
      <c r="AG206" s="303"/>
      <c r="AH206" s="303"/>
      <c r="AI206" s="304">
        <f t="shared" si="24"/>
        <v>10000000</v>
      </c>
      <c r="AJ206" s="305" t="s">
        <v>65</v>
      </c>
      <c r="AK206" s="305" t="s">
        <v>135</v>
      </c>
      <c r="AL206" s="295" t="s">
        <v>736</v>
      </c>
      <c r="AM206" s="2"/>
      <c r="AN206" s="2"/>
      <c r="AO206" s="2"/>
      <c r="AP206" s="2"/>
      <c r="AQ206" s="2"/>
      <c r="AR206" s="2"/>
      <c r="AS206" s="2"/>
      <c r="AT206" s="2"/>
      <c r="AU206" s="2"/>
      <c r="AV206" s="2"/>
    </row>
    <row r="207" spans="1:48" s="307" customFormat="1" ht="33" customHeight="1" x14ac:dyDescent="0.25">
      <c r="A207" s="492">
        <v>59</v>
      </c>
      <c r="B207" s="493"/>
      <c r="C207" s="493"/>
      <c r="D207" s="493"/>
      <c r="E207" s="493"/>
      <c r="F207" s="493"/>
      <c r="G207" s="493"/>
      <c r="H207" s="493"/>
      <c r="I207" s="493" t="s">
        <v>896</v>
      </c>
      <c r="J207" s="493" t="s">
        <v>897</v>
      </c>
      <c r="K207" s="494" t="s">
        <v>898</v>
      </c>
      <c r="L207" s="493" t="s">
        <v>899</v>
      </c>
      <c r="M207" s="726"/>
      <c r="N207" s="495" t="s">
        <v>900</v>
      </c>
      <c r="O207" s="482" t="s">
        <v>901</v>
      </c>
      <c r="P207" s="482" t="s">
        <v>813</v>
      </c>
      <c r="Q207" s="482" t="s">
        <v>902</v>
      </c>
      <c r="R207" s="482" t="s">
        <v>903</v>
      </c>
      <c r="S207" s="485">
        <f>+T207+T208</f>
        <v>20000000</v>
      </c>
      <c r="T207" s="299">
        <f t="shared" si="28"/>
        <v>15000000</v>
      </c>
      <c r="U207" s="294" t="s">
        <v>904</v>
      </c>
      <c r="V207" s="295"/>
      <c r="W207" s="300"/>
      <c r="X207" s="315"/>
      <c r="Y207" s="302"/>
      <c r="Z207" s="303"/>
      <c r="AA207" s="295">
        <v>5000000</v>
      </c>
      <c r="AB207" s="295"/>
      <c r="AC207" s="295"/>
      <c r="AD207" s="295">
        <v>10000000</v>
      </c>
      <c r="AE207" s="303"/>
      <c r="AF207" s="303"/>
      <c r="AG207" s="303"/>
      <c r="AH207" s="303"/>
      <c r="AI207" s="304">
        <f t="shared" si="24"/>
        <v>15000000</v>
      </c>
      <c r="AJ207" s="305" t="s">
        <v>65</v>
      </c>
      <c r="AK207" s="305" t="s">
        <v>135</v>
      </c>
      <c r="AL207" s="295" t="s">
        <v>736</v>
      </c>
      <c r="AM207" s="2"/>
      <c r="AN207" s="2"/>
      <c r="AO207" s="2"/>
      <c r="AP207" s="2"/>
      <c r="AQ207" s="2"/>
      <c r="AR207" s="2"/>
      <c r="AS207" s="2"/>
      <c r="AT207" s="2"/>
      <c r="AU207" s="2"/>
      <c r="AV207" s="2"/>
    </row>
    <row r="208" spans="1:48" s="307" customFormat="1" ht="33" customHeight="1" x14ac:dyDescent="0.25">
      <c r="A208" s="492"/>
      <c r="B208" s="493"/>
      <c r="C208" s="493"/>
      <c r="D208" s="493"/>
      <c r="E208" s="493"/>
      <c r="F208" s="493"/>
      <c r="G208" s="493"/>
      <c r="H208" s="493"/>
      <c r="I208" s="493"/>
      <c r="J208" s="493"/>
      <c r="K208" s="494"/>
      <c r="L208" s="493"/>
      <c r="M208" s="726"/>
      <c r="N208" s="495"/>
      <c r="O208" s="483"/>
      <c r="P208" s="483"/>
      <c r="Q208" s="483"/>
      <c r="R208" s="483"/>
      <c r="S208" s="485"/>
      <c r="T208" s="299">
        <f t="shared" si="28"/>
        <v>5000000</v>
      </c>
      <c r="U208" s="294" t="s">
        <v>905</v>
      </c>
      <c r="V208" s="295"/>
      <c r="W208" s="300"/>
      <c r="X208" s="315"/>
      <c r="Y208" s="302"/>
      <c r="Z208" s="303"/>
      <c r="AA208" s="295">
        <v>5000000</v>
      </c>
      <c r="AB208" s="295"/>
      <c r="AC208" s="295"/>
      <c r="AD208" s="295"/>
      <c r="AE208" s="303"/>
      <c r="AF208" s="303"/>
      <c r="AG208" s="303"/>
      <c r="AH208" s="303"/>
      <c r="AI208" s="304">
        <f t="shared" si="24"/>
        <v>5000000</v>
      </c>
      <c r="AJ208" s="305" t="s">
        <v>65</v>
      </c>
      <c r="AK208" s="305" t="s">
        <v>135</v>
      </c>
      <c r="AL208" s="295" t="s">
        <v>736</v>
      </c>
      <c r="AM208" s="2"/>
      <c r="AN208" s="2"/>
      <c r="AO208" s="2"/>
      <c r="AP208" s="2"/>
      <c r="AQ208" s="2"/>
      <c r="AR208" s="2"/>
      <c r="AS208" s="2"/>
      <c r="AT208" s="2"/>
      <c r="AU208" s="2"/>
      <c r="AV208" s="2"/>
    </row>
    <row r="209" spans="1:48" s="307" customFormat="1" ht="51" x14ac:dyDescent="0.25">
      <c r="A209" s="492">
        <v>60</v>
      </c>
      <c r="B209" s="493"/>
      <c r="C209" s="493"/>
      <c r="D209" s="493"/>
      <c r="E209" s="493"/>
      <c r="F209" s="493"/>
      <c r="G209" s="493"/>
      <c r="H209" s="493"/>
      <c r="I209" s="493" t="s">
        <v>906</v>
      </c>
      <c r="J209" s="493" t="s">
        <v>907</v>
      </c>
      <c r="K209" s="494" t="s">
        <v>908</v>
      </c>
      <c r="L209" s="493" t="s">
        <v>909</v>
      </c>
      <c r="M209" s="726"/>
      <c r="N209" s="495" t="s">
        <v>910</v>
      </c>
      <c r="O209" s="298" t="s">
        <v>911</v>
      </c>
      <c r="P209" s="298" t="s">
        <v>912</v>
      </c>
      <c r="Q209" s="298" t="s">
        <v>913</v>
      </c>
      <c r="R209" s="298" t="s">
        <v>914</v>
      </c>
      <c r="S209" s="485">
        <f>T209+T210+T212+T213+T214+T215+T217+T218</f>
        <v>150000000</v>
      </c>
      <c r="T209" s="299">
        <f t="shared" si="28"/>
        <v>40000000</v>
      </c>
      <c r="U209" s="294" t="s">
        <v>915</v>
      </c>
      <c r="V209" s="295"/>
      <c r="W209" s="300"/>
      <c r="X209" s="316"/>
      <c r="Y209" s="317"/>
      <c r="Z209" s="305"/>
      <c r="AA209" s="295">
        <v>40000000</v>
      </c>
      <c r="AB209" s="295"/>
      <c r="AC209" s="295"/>
      <c r="AD209" s="295"/>
      <c r="AE209" s="303"/>
      <c r="AF209" s="303"/>
      <c r="AG209" s="303"/>
      <c r="AH209" s="303"/>
      <c r="AI209" s="304">
        <f t="shared" ref="AI209:AI248" si="29">SUM(V209:AH209)</f>
        <v>40000000</v>
      </c>
      <c r="AJ209" s="305" t="s">
        <v>65</v>
      </c>
      <c r="AK209" s="305" t="s">
        <v>735</v>
      </c>
      <c r="AL209" s="295" t="s">
        <v>736</v>
      </c>
      <c r="AM209" s="2"/>
      <c r="AN209" s="2"/>
      <c r="AO209" s="2"/>
      <c r="AP209" s="2"/>
      <c r="AQ209" s="2"/>
      <c r="AR209" s="2"/>
      <c r="AS209" s="2"/>
      <c r="AT209" s="2"/>
      <c r="AU209" s="2"/>
      <c r="AV209" s="2"/>
    </row>
    <row r="210" spans="1:48" s="307" customFormat="1" ht="38.25" x14ac:dyDescent="0.25">
      <c r="A210" s="492"/>
      <c r="B210" s="493"/>
      <c r="C210" s="493"/>
      <c r="D210" s="493"/>
      <c r="E210" s="493"/>
      <c r="F210" s="493"/>
      <c r="G210" s="493"/>
      <c r="H210" s="493"/>
      <c r="I210" s="493"/>
      <c r="J210" s="493"/>
      <c r="K210" s="494"/>
      <c r="L210" s="493"/>
      <c r="M210" s="726"/>
      <c r="N210" s="495"/>
      <c r="O210" s="298" t="s">
        <v>916</v>
      </c>
      <c r="P210" s="298" t="s">
        <v>450</v>
      </c>
      <c r="Q210" s="298" t="s">
        <v>917</v>
      </c>
      <c r="R210" s="298" t="s">
        <v>918</v>
      </c>
      <c r="S210" s="485"/>
      <c r="T210" s="299">
        <f t="shared" si="28"/>
        <v>20000000</v>
      </c>
      <c r="U210" s="294" t="s">
        <v>919</v>
      </c>
      <c r="V210" s="295"/>
      <c r="W210" s="300"/>
      <c r="X210" s="316"/>
      <c r="Y210" s="317"/>
      <c r="Z210" s="305"/>
      <c r="AA210" s="295">
        <v>20000000</v>
      </c>
      <c r="AB210" s="295"/>
      <c r="AC210" s="295"/>
      <c r="AD210" s="295"/>
      <c r="AE210" s="303"/>
      <c r="AF210" s="303"/>
      <c r="AG210" s="303"/>
      <c r="AH210" s="303"/>
      <c r="AI210" s="304">
        <f t="shared" si="29"/>
        <v>20000000</v>
      </c>
      <c r="AJ210" s="305" t="s">
        <v>920</v>
      </c>
      <c r="AK210" s="305" t="s">
        <v>735</v>
      </c>
      <c r="AL210" s="295" t="s">
        <v>736</v>
      </c>
      <c r="AM210" s="2"/>
      <c r="AN210" s="2"/>
      <c r="AO210" s="2"/>
      <c r="AP210" s="2"/>
      <c r="AQ210" s="2"/>
      <c r="AR210" s="2"/>
      <c r="AS210" s="2"/>
      <c r="AT210" s="2"/>
      <c r="AU210" s="2"/>
      <c r="AV210" s="2"/>
    </row>
    <row r="211" spans="1:48" s="318" customFormat="1" ht="51" x14ac:dyDescent="0.25">
      <c r="A211" s="492"/>
      <c r="B211" s="493"/>
      <c r="C211" s="493"/>
      <c r="D211" s="493"/>
      <c r="E211" s="493"/>
      <c r="F211" s="493"/>
      <c r="G211" s="493"/>
      <c r="H211" s="493"/>
      <c r="I211" s="493"/>
      <c r="J211" s="493"/>
      <c r="K211" s="494"/>
      <c r="L211" s="493"/>
      <c r="M211" s="726"/>
      <c r="N211" s="495"/>
      <c r="O211" s="320" t="s">
        <v>921</v>
      </c>
      <c r="P211" s="320"/>
      <c r="Q211" s="320"/>
      <c r="R211" s="320"/>
      <c r="S211" s="485"/>
      <c r="T211" s="299"/>
      <c r="U211" s="320"/>
      <c r="V211" s="320"/>
      <c r="W211" s="320"/>
      <c r="X211" s="320"/>
      <c r="Y211" s="320"/>
      <c r="Z211" s="320"/>
      <c r="AA211" s="320"/>
      <c r="AB211" s="320"/>
      <c r="AC211" s="320"/>
      <c r="AD211" s="320"/>
      <c r="AE211" s="320"/>
      <c r="AF211" s="320"/>
      <c r="AG211" s="320"/>
      <c r="AH211" s="320"/>
      <c r="AI211" s="320"/>
      <c r="AJ211" s="320"/>
      <c r="AK211" s="320"/>
      <c r="AL211" s="320" t="s">
        <v>736</v>
      </c>
      <c r="AM211" s="86"/>
      <c r="AN211" s="86"/>
      <c r="AO211" s="86"/>
      <c r="AP211" s="86"/>
      <c r="AQ211" s="86"/>
      <c r="AR211" s="86"/>
      <c r="AS211" s="86"/>
      <c r="AT211" s="86"/>
      <c r="AU211" s="86"/>
      <c r="AV211" s="86"/>
    </row>
    <row r="212" spans="1:48" s="307" customFormat="1" ht="38.25" x14ac:dyDescent="0.25">
      <c r="A212" s="492"/>
      <c r="B212" s="493"/>
      <c r="C212" s="493"/>
      <c r="D212" s="493"/>
      <c r="E212" s="493"/>
      <c r="F212" s="493"/>
      <c r="G212" s="493"/>
      <c r="H212" s="493"/>
      <c r="I212" s="493"/>
      <c r="J212" s="493"/>
      <c r="K212" s="494"/>
      <c r="L212" s="493"/>
      <c r="M212" s="726"/>
      <c r="N212" s="495"/>
      <c r="O212" s="298" t="s">
        <v>922</v>
      </c>
      <c r="P212" s="298" t="s">
        <v>923</v>
      </c>
      <c r="Q212" s="298"/>
      <c r="R212" s="298" t="s">
        <v>924</v>
      </c>
      <c r="S212" s="485"/>
      <c r="T212" s="299">
        <f t="shared" si="28"/>
        <v>0</v>
      </c>
      <c r="U212" s="294" t="s">
        <v>925</v>
      </c>
      <c r="V212" s="320"/>
      <c r="W212" s="320"/>
      <c r="X212" s="320"/>
      <c r="Y212" s="320"/>
      <c r="Z212" s="320"/>
      <c r="AA212" s="320"/>
      <c r="AB212" s="320"/>
      <c r="AC212" s="320"/>
      <c r="AD212" s="320"/>
      <c r="AE212" s="320"/>
      <c r="AF212" s="320"/>
      <c r="AG212" s="320"/>
      <c r="AH212" s="320"/>
      <c r="AI212" s="320">
        <f t="shared" si="29"/>
        <v>0</v>
      </c>
      <c r="AJ212" s="320" t="s">
        <v>920</v>
      </c>
      <c r="AK212" s="320" t="s">
        <v>735</v>
      </c>
      <c r="AL212" s="320" t="s">
        <v>736</v>
      </c>
      <c r="AM212" s="2"/>
      <c r="AN212" s="2"/>
      <c r="AO212" s="2"/>
      <c r="AP212" s="2"/>
      <c r="AQ212" s="2"/>
      <c r="AR212" s="2"/>
      <c r="AS212" s="2"/>
      <c r="AT212" s="2"/>
      <c r="AU212" s="2"/>
      <c r="AV212" s="2"/>
    </row>
    <row r="213" spans="1:48" s="318" customFormat="1" ht="25.5" x14ac:dyDescent="0.25">
      <c r="A213" s="492"/>
      <c r="B213" s="493"/>
      <c r="C213" s="493"/>
      <c r="D213" s="493"/>
      <c r="E213" s="493"/>
      <c r="F213" s="493"/>
      <c r="G213" s="493"/>
      <c r="H213" s="493"/>
      <c r="I213" s="493"/>
      <c r="J213" s="493"/>
      <c r="K213" s="494"/>
      <c r="L213" s="493"/>
      <c r="M213" s="726"/>
      <c r="N213" s="495"/>
      <c r="O213" s="320" t="s">
        <v>926</v>
      </c>
      <c r="P213" s="320" t="s">
        <v>923</v>
      </c>
      <c r="Q213" s="320" t="s">
        <v>927</v>
      </c>
      <c r="R213" s="320" t="s">
        <v>927</v>
      </c>
      <c r="S213" s="485"/>
      <c r="T213" s="299">
        <f t="shared" si="28"/>
        <v>20000000</v>
      </c>
      <c r="U213" s="294" t="s">
        <v>928</v>
      </c>
      <c r="V213" s="320"/>
      <c r="W213" s="320"/>
      <c r="X213" s="320"/>
      <c r="Y213" s="320"/>
      <c r="Z213" s="320"/>
      <c r="AA213" s="320">
        <v>20000000</v>
      </c>
      <c r="AB213" s="320"/>
      <c r="AC213" s="320"/>
      <c r="AD213" s="320"/>
      <c r="AE213" s="320"/>
      <c r="AF213" s="320"/>
      <c r="AG213" s="320"/>
      <c r="AH213" s="320"/>
      <c r="AI213" s="320">
        <f t="shared" si="29"/>
        <v>20000000</v>
      </c>
      <c r="AJ213" s="320" t="s">
        <v>920</v>
      </c>
      <c r="AK213" s="320" t="s">
        <v>735</v>
      </c>
      <c r="AL213" s="320" t="s">
        <v>736</v>
      </c>
      <c r="AM213" s="86"/>
      <c r="AN213" s="86"/>
      <c r="AO213" s="86"/>
      <c r="AP213" s="86"/>
      <c r="AQ213" s="86"/>
      <c r="AR213" s="86"/>
      <c r="AS213" s="86"/>
      <c r="AT213" s="86"/>
      <c r="AU213" s="86"/>
      <c r="AV213" s="86"/>
    </row>
    <row r="214" spans="1:48" s="307" customFormat="1" ht="87" customHeight="1" x14ac:dyDescent="0.25">
      <c r="A214" s="492"/>
      <c r="B214" s="493"/>
      <c r="C214" s="493"/>
      <c r="D214" s="493"/>
      <c r="E214" s="493"/>
      <c r="F214" s="493"/>
      <c r="G214" s="493"/>
      <c r="H214" s="493"/>
      <c r="I214" s="493"/>
      <c r="J214" s="493"/>
      <c r="K214" s="494"/>
      <c r="L214" s="493"/>
      <c r="M214" s="726"/>
      <c r="N214" s="495"/>
      <c r="O214" s="320" t="s">
        <v>929</v>
      </c>
      <c r="P214" s="320" t="s">
        <v>930</v>
      </c>
      <c r="Q214" s="320" t="s">
        <v>931</v>
      </c>
      <c r="R214" s="320" t="s">
        <v>932</v>
      </c>
      <c r="S214" s="485"/>
      <c r="T214" s="299">
        <f t="shared" si="28"/>
        <v>5000000</v>
      </c>
      <c r="U214" s="294" t="s">
        <v>933</v>
      </c>
      <c r="V214" s="295"/>
      <c r="W214" s="300">
        <v>5000000</v>
      </c>
      <c r="X214" s="316"/>
      <c r="Y214" s="317"/>
      <c r="Z214" s="305"/>
      <c r="AA214" s="295"/>
      <c r="AB214" s="295"/>
      <c r="AC214" s="295"/>
      <c r="AD214" s="295"/>
      <c r="AE214" s="303"/>
      <c r="AF214" s="303"/>
      <c r="AG214" s="303"/>
      <c r="AH214" s="303"/>
      <c r="AI214" s="304">
        <f t="shared" si="29"/>
        <v>5000000</v>
      </c>
      <c r="AJ214" s="305" t="s">
        <v>920</v>
      </c>
      <c r="AK214" s="305" t="s">
        <v>735</v>
      </c>
      <c r="AL214" s="295" t="s">
        <v>736</v>
      </c>
      <c r="AM214" s="2"/>
      <c r="AN214" s="2"/>
      <c r="AO214" s="2"/>
      <c r="AP214" s="2"/>
      <c r="AQ214" s="2"/>
      <c r="AR214" s="2"/>
      <c r="AS214" s="2"/>
      <c r="AT214" s="2"/>
      <c r="AU214" s="2"/>
      <c r="AV214" s="2"/>
    </row>
    <row r="215" spans="1:48" s="307" customFormat="1" ht="76.5" x14ac:dyDescent="0.25">
      <c r="A215" s="492"/>
      <c r="B215" s="493"/>
      <c r="C215" s="493"/>
      <c r="D215" s="493"/>
      <c r="E215" s="493"/>
      <c r="F215" s="493"/>
      <c r="G215" s="493"/>
      <c r="H215" s="493"/>
      <c r="I215" s="493"/>
      <c r="J215" s="493"/>
      <c r="K215" s="494"/>
      <c r="L215" s="493"/>
      <c r="M215" s="726"/>
      <c r="N215" s="495"/>
      <c r="O215" s="298" t="s">
        <v>934</v>
      </c>
      <c r="P215" s="298" t="s">
        <v>935</v>
      </c>
      <c r="Q215" s="298" t="s">
        <v>936</v>
      </c>
      <c r="R215" s="298" t="s">
        <v>934</v>
      </c>
      <c r="S215" s="485"/>
      <c r="T215" s="299">
        <f t="shared" si="28"/>
        <v>5000000</v>
      </c>
      <c r="U215" s="294" t="s">
        <v>937</v>
      </c>
      <c r="V215" s="295"/>
      <c r="W215" s="300"/>
      <c r="X215" s="316"/>
      <c r="Y215" s="317"/>
      <c r="Z215" s="305"/>
      <c r="AA215" s="295">
        <v>5000000</v>
      </c>
      <c r="AB215" s="295"/>
      <c r="AC215" s="295"/>
      <c r="AD215" s="295"/>
      <c r="AE215" s="303"/>
      <c r="AF215" s="303"/>
      <c r="AG215" s="303"/>
      <c r="AH215" s="303"/>
      <c r="AI215" s="304">
        <f t="shared" si="29"/>
        <v>5000000</v>
      </c>
      <c r="AJ215" s="305" t="s">
        <v>920</v>
      </c>
      <c r="AK215" s="305" t="s">
        <v>735</v>
      </c>
      <c r="AL215" s="295" t="s">
        <v>736</v>
      </c>
      <c r="AM215" s="2"/>
      <c r="AN215" s="2"/>
      <c r="AO215" s="2"/>
      <c r="AP215" s="2"/>
      <c r="AQ215" s="2"/>
      <c r="AR215" s="2"/>
      <c r="AS215" s="2"/>
      <c r="AT215" s="2"/>
      <c r="AU215" s="2"/>
      <c r="AV215" s="2"/>
    </row>
    <row r="216" spans="1:48" s="318" customFormat="1" ht="38.25" customHeight="1" x14ac:dyDescent="0.25">
      <c r="A216" s="492"/>
      <c r="B216" s="493"/>
      <c r="C216" s="493"/>
      <c r="D216" s="493"/>
      <c r="E216" s="493"/>
      <c r="F216" s="493"/>
      <c r="G216" s="493"/>
      <c r="H216" s="493"/>
      <c r="I216" s="493"/>
      <c r="J216" s="493"/>
      <c r="K216" s="494"/>
      <c r="L216" s="493"/>
      <c r="M216" s="726"/>
      <c r="N216" s="495"/>
      <c r="O216" s="320" t="s">
        <v>918</v>
      </c>
      <c r="P216" s="320" t="s">
        <v>1280</v>
      </c>
      <c r="Q216" s="320" t="s">
        <v>918</v>
      </c>
      <c r="R216" s="320" t="s">
        <v>918</v>
      </c>
      <c r="S216" s="485"/>
      <c r="T216" s="320"/>
      <c r="U216" s="320"/>
      <c r="V216" s="320"/>
      <c r="W216" s="320"/>
      <c r="X216" s="320"/>
      <c r="Y216" s="320"/>
      <c r="Z216" s="320"/>
      <c r="AA216" s="320"/>
      <c r="AB216" s="320"/>
      <c r="AC216" s="320"/>
      <c r="AD216" s="320"/>
      <c r="AE216" s="320"/>
      <c r="AF216" s="320"/>
      <c r="AG216" s="320"/>
      <c r="AH216" s="320"/>
      <c r="AI216" s="320"/>
      <c r="AJ216" s="320"/>
      <c r="AK216" s="320"/>
      <c r="AL216" s="295" t="s">
        <v>736</v>
      </c>
      <c r="AM216" s="86"/>
      <c r="AN216" s="86"/>
      <c r="AO216" s="86"/>
      <c r="AP216" s="86"/>
      <c r="AQ216" s="86"/>
      <c r="AR216" s="86"/>
      <c r="AS216" s="86"/>
      <c r="AT216" s="86"/>
      <c r="AU216" s="86"/>
      <c r="AV216" s="86"/>
    </row>
    <row r="217" spans="1:48" s="307" customFormat="1" ht="25.5" customHeight="1" x14ac:dyDescent="0.25">
      <c r="A217" s="492"/>
      <c r="B217" s="493"/>
      <c r="C217" s="493"/>
      <c r="D217" s="493"/>
      <c r="E217" s="493"/>
      <c r="F217" s="493"/>
      <c r="G217" s="493"/>
      <c r="H217" s="493"/>
      <c r="I217" s="493"/>
      <c r="J217" s="493"/>
      <c r="K217" s="494"/>
      <c r="L217" s="493"/>
      <c r="M217" s="726"/>
      <c r="N217" s="495"/>
      <c r="O217" s="710" t="s">
        <v>938</v>
      </c>
      <c r="P217" s="710" t="s">
        <v>930</v>
      </c>
      <c r="Q217" s="710" t="s">
        <v>939</v>
      </c>
      <c r="R217" s="710" t="s">
        <v>940</v>
      </c>
      <c r="S217" s="485"/>
      <c r="T217" s="293">
        <f>SUM(V217:AH217)</f>
        <v>30000000</v>
      </c>
      <c r="U217" s="709" t="s">
        <v>941</v>
      </c>
      <c r="V217" s="295"/>
      <c r="W217" s="300">
        <v>10000000</v>
      </c>
      <c r="X217" s="316"/>
      <c r="Y217" s="317"/>
      <c r="Z217" s="305"/>
      <c r="AA217" s="295">
        <v>20000000</v>
      </c>
      <c r="AB217" s="295"/>
      <c r="AC217" s="295"/>
      <c r="AD217" s="295"/>
      <c r="AE217" s="303"/>
      <c r="AF217" s="303"/>
      <c r="AG217" s="303"/>
      <c r="AH217" s="303"/>
      <c r="AI217" s="304">
        <f t="shared" si="29"/>
        <v>30000000</v>
      </c>
      <c r="AJ217" s="305" t="s">
        <v>920</v>
      </c>
      <c r="AK217" s="305" t="s">
        <v>735</v>
      </c>
      <c r="AL217" s="295" t="s">
        <v>736</v>
      </c>
      <c r="AM217" s="2"/>
      <c r="AN217" s="2"/>
      <c r="AO217" s="2"/>
      <c r="AP217" s="2"/>
      <c r="AQ217" s="2"/>
      <c r="AR217" s="2"/>
      <c r="AS217" s="2"/>
      <c r="AT217" s="2"/>
      <c r="AU217" s="2"/>
      <c r="AV217" s="2"/>
    </row>
    <row r="218" spans="1:48" s="307" customFormat="1" ht="63" customHeight="1" x14ac:dyDescent="0.25">
      <c r="A218" s="492"/>
      <c r="B218" s="493"/>
      <c r="C218" s="493"/>
      <c r="D218" s="493"/>
      <c r="E218" s="493"/>
      <c r="F218" s="493"/>
      <c r="G218" s="493"/>
      <c r="H218" s="493"/>
      <c r="I218" s="493"/>
      <c r="J218" s="493"/>
      <c r="K218" s="494"/>
      <c r="L218" s="493"/>
      <c r="M218" s="726"/>
      <c r="N218" s="495"/>
      <c r="O218" s="298" t="s">
        <v>942</v>
      </c>
      <c r="P218" s="298" t="s">
        <v>930</v>
      </c>
      <c r="Q218" s="298" t="s">
        <v>943</v>
      </c>
      <c r="R218" s="298" t="s">
        <v>942</v>
      </c>
      <c r="S218" s="485"/>
      <c r="T218" s="299">
        <f t="shared" si="28"/>
        <v>30000000</v>
      </c>
      <c r="U218" s="319" t="s">
        <v>944</v>
      </c>
      <c r="V218" s="295"/>
      <c r="W218" s="300"/>
      <c r="X218" s="315"/>
      <c r="Y218" s="302"/>
      <c r="Z218" s="303"/>
      <c r="AA218" s="295">
        <v>30000000</v>
      </c>
      <c r="AB218" s="295"/>
      <c r="AC218" s="295"/>
      <c r="AD218" s="295"/>
      <c r="AE218" s="303"/>
      <c r="AF218" s="303"/>
      <c r="AG218" s="303"/>
      <c r="AH218" s="303"/>
      <c r="AI218" s="304">
        <f t="shared" si="29"/>
        <v>30000000</v>
      </c>
      <c r="AJ218" s="305" t="s">
        <v>920</v>
      </c>
      <c r="AK218" s="305" t="s">
        <v>735</v>
      </c>
      <c r="AL218" s="295" t="s">
        <v>736</v>
      </c>
      <c r="AM218" s="2"/>
      <c r="AN218" s="2"/>
      <c r="AO218" s="2"/>
      <c r="AP218" s="2"/>
      <c r="AQ218" s="2"/>
      <c r="AR218" s="2"/>
      <c r="AS218" s="2"/>
      <c r="AT218" s="2"/>
      <c r="AU218" s="2"/>
      <c r="AV218" s="2"/>
    </row>
    <row r="219" spans="1:48" s="307" customFormat="1" ht="33" customHeight="1" x14ac:dyDescent="0.25">
      <c r="A219" s="492">
        <v>61</v>
      </c>
      <c r="B219" s="493"/>
      <c r="C219" s="493"/>
      <c r="D219" s="493"/>
      <c r="E219" s="493"/>
      <c r="F219" s="493"/>
      <c r="G219" s="493"/>
      <c r="H219" s="493"/>
      <c r="I219" s="493" t="s">
        <v>945</v>
      </c>
      <c r="J219" s="493" t="s">
        <v>946</v>
      </c>
      <c r="K219" s="494" t="s">
        <v>947</v>
      </c>
      <c r="L219" s="493" t="s">
        <v>948</v>
      </c>
      <c r="M219" s="726"/>
      <c r="N219" s="495" t="s">
        <v>949</v>
      </c>
      <c r="O219" s="491" t="s">
        <v>950</v>
      </c>
      <c r="P219" s="298" t="s">
        <v>951</v>
      </c>
      <c r="Q219" s="314" t="s">
        <v>952</v>
      </c>
      <c r="R219" s="314" t="s">
        <v>953</v>
      </c>
      <c r="S219" s="485">
        <f>T219+T220</f>
        <v>12000000</v>
      </c>
      <c r="T219" s="299">
        <f t="shared" si="28"/>
        <v>0</v>
      </c>
      <c r="U219" s="319" t="s">
        <v>954</v>
      </c>
      <c r="V219" s="295"/>
      <c r="W219" s="300"/>
      <c r="X219" s="315"/>
      <c r="Y219" s="302"/>
      <c r="Z219" s="303"/>
      <c r="AA219" s="295"/>
      <c r="AB219" s="295"/>
      <c r="AC219" s="295"/>
      <c r="AD219" s="295"/>
      <c r="AE219" s="303"/>
      <c r="AF219" s="303"/>
      <c r="AG219" s="303"/>
      <c r="AH219" s="303"/>
      <c r="AI219" s="304">
        <f t="shared" si="29"/>
        <v>0</v>
      </c>
      <c r="AJ219" s="305" t="s">
        <v>65</v>
      </c>
      <c r="AK219" s="305" t="s">
        <v>135</v>
      </c>
      <c r="AL219" s="295" t="s">
        <v>736</v>
      </c>
      <c r="AM219" s="2"/>
      <c r="AN219" s="2"/>
      <c r="AO219" s="2"/>
      <c r="AP219" s="2"/>
      <c r="AQ219" s="2"/>
      <c r="AR219" s="2"/>
      <c r="AS219" s="2"/>
      <c r="AT219" s="2"/>
      <c r="AU219" s="2"/>
      <c r="AV219" s="2"/>
    </row>
    <row r="220" spans="1:48" s="307" customFormat="1" ht="73.5" customHeight="1" x14ac:dyDescent="0.25">
      <c r="A220" s="492"/>
      <c r="B220" s="493"/>
      <c r="C220" s="493"/>
      <c r="D220" s="493"/>
      <c r="E220" s="493"/>
      <c r="F220" s="493"/>
      <c r="G220" s="493"/>
      <c r="H220" s="493"/>
      <c r="I220" s="493"/>
      <c r="J220" s="493"/>
      <c r="K220" s="494"/>
      <c r="L220" s="493"/>
      <c r="M220" s="726"/>
      <c r="N220" s="495"/>
      <c r="O220" s="491"/>
      <c r="P220" s="298" t="s">
        <v>955</v>
      </c>
      <c r="Q220" s="298" t="s">
        <v>956</v>
      </c>
      <c r="R220" s="298" t="s">
        <v>957</v>
      </c>
      <c r="S220" s="485"/>
      <c r="T220" s="299">
        <f t="shared" si="28"/>
        <v>12000000</v>
      </c>
      <c r="U220" s="294" t="s">
        <v>958</v>
      </c>
      <c r="V220" s="295"/>
      <c r="W220" s="300"/>
      <c r="X220" s="315"/>
      <c r="Y220" s="302"/>
      <c r="Z220" s="303"/>
      <c r="AA220" s="295">
        <v>12000000</v>
      </c>
      <c r="AB220" s="295"/>
      <c r="AC220" s="295"/>
      <c r="AD220" s="303"/>
      <c r="AE220" s="303"/>
      <c r="AF220" s="303"/>
      <c r="AG220" s="303"/>
      <c r="AH220" s="303"/>
      <c r="AI220" s="304">
        <f t="shared" si="29"/>
        <v>12000000</v>
      </c>
      <c r="AJ220" s="305" t="s">
        <v>65</v>
      </c>
      <c r="AK220" s="305" t="s">
        <v>135</v>
      </c>
      <c r="AL220" s="295" t="s">
        <v>736</v>
      </c>
      <c r="AM220" s="2"/>
      <c r="AN220" s="2"/>
      <c r="AO220" s="2"/>
      <c r="AP220" s="2"/>
      <c r="AQ220" s="2"/>
      <c r="AR220" s="2"/>
      <c r="AS220" s="2"/>
      <c r="AT220" s="2"/>
      <c r="AU220" s="2"/>
      <c r="AV220" s="2"/>
    </row>
    <row r="221" spans="1:48" s="307" customFormat="1" ht="33" customHeight="1" x14ac:dyDescent="0.25">
      <c r="A221" s="321">
        <v>62</v>
      </c>
      <c r="B221" s="493"/>
      <c r="C221" s="493"/>
      <c r="D221" s="493"/>
      <c r="E221" s="493"/>
      <c r="F221" s="493"/>
      <c r="G221" s="493"/>
      <c r="H221" s="493"/>
      <c r="I221" s="322" t="s">
        <v>959</v>
      </c>
      <c r="J221" s="322" t="s">
        <v>960</v>
      </c>
      <c r="K221" s="323" t="s">
        <v>961</v>
      </c>
      <c r="L221" s="322" t="s">
        <v>960</v>
      </c>
      <c r="M221" s="726"/>
      <c r="N221" s="312" t="s">
        <v>949</v>
      </c>
      <c r="O221" s="298" t="s">
        <v>962</v>
      </c>
      <c r="P221" s="314" t="s">
        <v>963</v>
      </c>
      <c r="Q221" s="314" t="s">
        <v>964</v>
      </c>
      <c r="R221" s="298" t="s">
        <v>962</v>
      </c>
      <c r="S221" s="299">
        <f>T221</f>
        <v>10000000</v>
      </c>
      <c r="T221" s="299">
        <f t="shared" si="28"/>
        <v>10000000</v>
      </c>
      <c r="U221" s="294" t="s">
        <v>965</v>
      </c>
      <c r="V221" s="295"/>
      <c r="W221" s="300">
        <v>10000000</v>
      </c>
      <c r="X221" s="315"/>
      <c r="Y221" s="302"/>
      <c r="Z221" s="303"/>
      <c r="AA221" s="295"/>
      <c r="AB221" s="295"/>
      <c r="AC221" s="295"/>
      <c r="AD221" s="295"/>
      <c r="AE221" s="303"/>
      <c r="AF221" s="303"/>
      <c r="AG221" s="303"/>
      <c r="AH221" s="303"/>
      <c r="AI221" s="304">
        <f t="shared" si="29"/>
        <v>10000000</v>
      </c>
      <c r="AJ221" s="305" t="s">
        <v>65</v>
      </c>
      <c r="AK221" s="305" t="s">
        <v>135</v>
      </c>
      <c r="AL221" s="295" t="s">
        <v>736</v>
      </c>
      <c r="AM221" s="2"/>
      <c r="AN221" s="2"/>
      <c r="AO221" s="2"/>
      <c r="AP221" s="2"/>
      <c r="AQ221" s="2"/>
      <c r="AR221" s="2"/>
      <c r="AS221" s="2"/>
      <c r="AT221" s="2"/>
      <c r="AU221" s="2"/>
      <c r="AV221" s="2"/>
    </row>
    <row r="222" spans="1:48" s="307" customFormat="1" ht="22.5" x14ac:dyDescent="0.25">
      <c r="A222" s="492">
        <v>63</v>
      </c>
      <c r="B222" s="493"/>
      <c r="C222" s="493"/>
      <c r="D222" s="493"/>
      <c r="E222" s="493"/>
      <c r="F222" s="493"/>
      <c r="G222" s="493"/>
      <c r="H222" s="493"/>
      <c r="I222" s="493" t="s">
        <v>966</v>
      </c>
      <c r="J222" s="493" t="s">
        <v>967</v>
      </c>
      <c r="K222" s="494" t="s">
        <v>968</v>
      </c>
      <c r="L222" s="493" t="s">
        <v>969</v>
      </c>
      <c r="M222" s="726"/>
      <c r="N222" s="495" t="s">
        <v>970</v>
      </c>
      <c r="O222" s="482" t="s">
        <v>971</v>
      </c>
      <c r="P222" s="482" t="s">
        <v>972</v>
      </c>
      <c r="Q222" s="482" t="s">
        <v>973</v>
      </c>
      <c r="R222" s="482" t="s">
        <v>974</v>
      </c>
      <c r="S222" s="485">
        <f>T222+T223+T225+T226+T227+T228</f>
        <v>45000000</v>
      </c>
      <c r="T222" s="299">
        <f t="shared" si="28"/>
        <v>20000000</v>
      </c>
      <c r="U222" s="324" t="s">
        <v>975</v>
      </c>
      <c r="V222" s="295"/>
      <c r="W222" s="300">
        <v>5000000</v>
      </c>
      <c r="X222" s="315"/>
      <c r="Y222" s="302"/>
      <c r="Z222" s="303"/>
      <c r="AA222" s="295">
        <v>15000000</v>
      </c>
      <c r="AB222" s="295"/>
      <c r="AC222" s="295"/>
      <c r="AD222" s="295"/>
      <c r="AE222" s="303"/>
      <c r="AF222" s="303"/>
      <c r="AG222" s="303"/>
      <c r="AH222" s="303"/>
      <c r="AI222" s="304">
        <f t="shared" si="29"/>
        <v>20000000</v>
      </c>
      <c r="AJ222" s="305"/>
      <c r="AK222" s="305"/>
      <c r="AL222" s="295" t="s">
        <v>736</v>
      </c>
      <c r="AM222" s="2"/>
      <c r="AN222" s="2"/>
      <c r="AO222" s="2"/>
      <c r="AP222" s="2"/>
      <c r="AQ222" s="2"/>
      <c r="AR222" s="2"/>
      <c r="AS222" s="2"/>
      <c r="AT222" s="2"/>
      <c r="AU222" s="2"/>
      <c r="AV222" s="2"/>
    </row>
    <row r="223" spans="1:48" s="307" customFormat="1" ht="15" customHeight="1" x14ac:dyDescent="0.25">
      <c r="A223" s="492"/>
      <c r="B223" s="493"/>
      <c r="C223" s="493"/>
      <c r="D223" s="493"/>
      <c r="E223" s="493"/>
      <c r="F223" s="493"/>
      <c r="G223" s="493"/>
      <c r="H223" s="493"/>
      <c r="I223" s="493"/>
      <c r="J223" s="493"/>
      <c r="K223" s="494"/>
      <c r="L223" s="493"/>
      <c r="M223" s="726"/>
      <c r="N223" s="495"/>
      <c r="O223" s="483"/>
      <c r="P223" s="483"/>
      <c r="Q223" s="483"/>
      <c r="R223" s="483"/>
      <c r="S223" s="485"/>
      <c r="T223" s="486">
        <f>SUM(V224:AH224)</f>
        <v>5000000</v>
      </c>
      <c r="U223" s="488" t="s">
        <v>976</v>
      </c>
      <c r="V223" s="295"/>
      <c r="W223" s="300"/>
      <c r="X223" s="315"/>
      <c r="Y223" s="302"/>
      <c r="Z223" s="303"/>
      <c r="AA223" s="295"/>
      <c r="AB223" s="295"/>
      <c r="AC223" s="295"/>
      <c r="AD223" s="295"/>
      <c r="AE223" s="303"/>
      <c r="AF223" s="303"/>
      <c r="AG223" s="303"/>
      <c r="AH223" s="303"/>
      <c r="AI223" s="304"/>
      <c r="AJ223" s="305"/>
      <c r="AK223" s="305"/>
      <c r="AL223" s="295"/>
      <c r="AM223" s="2"/>
      <c r="AN223" s="2"/>
      <c r="AO223" s="2"/>
      <c r="AP223" s="2"/>
      <c r="AQ223" s="2"/>
      <c r="AR223" s="2"/>
      <c r="AS223" s="2"/>
      <c r="AT223" s="2"/>
      <c r="AU223" s="2"/>
      <c r="AV223" s="2"/>
    </row>
    <row r="224" spans="1:48" s="307" customFormat="1" ht="11.25" x14ac:dyDescent="0.25">
      <c r="A224" s="492"/>
      <c r="B224" s="493"/>
      <c r="C224" s="493"/>
      <c r="D224" s="493"/>
      <c r="E224" s="493"/>
      <c r="F224" s="493"/>
      <c r="G224" s="493"/>
      <c r="H224" s="493"/>
      <c r="I224" s="493"/>
      <c r="J224" s="493"/>
      <c r="K224" s="494"/>
      <c r="L224" s="493"/>
      <c r="M224" s="726"/>
      <c r="N224" s="495"/>
      <c r="O224" s="484"/>
      <c r="P224" s="484"/>
      <c r="Q224" s="484"/>
      <c r="R224" s="484"/>
      <c r="S224" s="485"/>
      <c r="T224" s="487"/>
      <c r="U224" s="489"/>
      <c r="V224" s="300"/>
      <c r="W224" s="300">
        <v>5000000</v>
      </c>
      <c r="X224" s="309"/>
      <c r="Y224" s="302"/>
      <c r="Z224" s="303"/>
      <c r="AA224" s="295"/>
      <c r="AB224" s="295"/>
      <c r="AC224" s="295"/>
      <c r="AD224" s="295"/>
      <c r="AE224" s="303"/>
      <c r="AF224" s="303"/>
      <c r="AG224" s="303"/>
      <c r="AH224" s="303"/>
      <c r="AI224" s="304">
        <f t="shared" si="29"/>
        <v>5000000</v>
      </c>
      <c r="AJ224" s="305" t="s">
        <v>65</v>
      </c>
      <c r="AK224" s="305" t="s">
        <v>135</v>
      </c>
      <c r="AL224" s="295" t="s">
        <v>736</v>
      </c>
      <c r="AM224" s="2"/>
      <c r="AN224" s="2"/>
      <c r="AO224" s="2"/>
      <c r="AP224" s="2"/>
      <c r="AQ224" s="2"/>
      <c r="AR224" s="2"/>
      <c r="AS224" s="2"/>
      <c r="AT224" s="2"/>
      <c r="AU224" s="2"/>
      <c r="AV224" s="2"/>
    </row>
    <row r="225" spans="1:48" s="307" customFormat="1" ht="25.5" x14ac:dyDescent="0.25">
      <c r="A225" s="492"/>
      <c r="B225" s="493"/>
      <c r="C225" s="493"/>
      <c r="D225" s="493"/>
      <c r="E225" s="493"/>
      <c r="F225" s="493"/>
      <c r="G225" s="493"/>
      <c r="H225" s="493"/>
      <c r="I225" s="493"/>
      <c r="J225" s="493"/>
      <c r="K225" s="494"/>
      <c r="L225" s="493"/>
      <c r="M225" s="726"/>
      <c r="N225" s="495"/>
      <c r="O225" s="298" t="s">
        <v>977</v>
      </c>
      <c r="P225" s="298" t="s">
        <v>978</v>
      </c>
      <c r="Q225" s="298" t="s">
        <v>979</v>
      </c>
      <c r="R225" s="298" t="s">
        <v>980</v>
      </c>
      <c r="S225" s="485"/>
      <c r="T225" s="299">
        <f t="shared" si="28"/>
        <v>5000000</v>
      </c>
      <c r="U225" s="324" t="s">
        <v>981</v>
      </c>
      <c r="V225" s="300"/>
      <c r="W225" s="300">
        <v>5000000</v>
      </c>
      <c r="X225" s="309"/>
      <c r="Y225" s="302"/>
      <c r="Z225" s="303"/>
      <c r="AA225" s="295"/>
      <c r="AB225" s="295"/>
      <c r="AC225" s="295"/>
      <c r="AD225" s="295"/>
      <c r="AE225" s="303"/>
      <c r="AF225" s="303"/>
      <c r="AG225" s="303"/>
      <c r="AH225" s="303"/>
      <c r="AI225" s="304">
        <f t="shared" si="29"/>
        <v>5000000</v>
      </c>
      <c r="AJ225" s="305" t="s">
        <v>65</v>
      </c>
      <c r="AK225" s="305" t="s">
        <v>135</v>
      </c>
      <c r="AL225" s="295" t="s">
        <v>736</v>
      </c>
      <c r="AM225" s="2"/>
      <c r="AN225" s="2"/>
      <c r="AO225" s="2"/>
      <c r="AP225" s="2"/>
      <c r="AQ225" s="2"/>
      <c r="AR225" s="2"/>
      <c r="AS225" s="2"/>
      <c r="AT225" s="2"/>
      <c r="AU225" s="2"/>
      <c r="AV225" s="2"/>
    </row>
    <row r="226" spans="1:48" s="307" customFormat="1" ht="25.5" x14ac:dyDescent="0.25">
      <c r="A226" s="492"/>
      <c r="B226" s="493"/>
      <c r="C226" s="493"/>
      <c r="D226" s="493"/>
      <c r="E226" s="493"/>
      <c r="F226" s="493"/>
      <c r="G226" s="493"/>
      <c r="H226" s="493"/>
      <c r="I226" s="493"/>
      <c r="J226" s="493"/>
      <c r="K226" s="494"/>
      <c r="L226" s="493"/>
      <c r="M226" s="726"/>
      <c r="N226" s="495"/>
      <c r="O226" s="298" t="s">
        <v>982</v>
      </c>
      <c r="P226" s="298" t="s">
        <v>983</v>
      </c>
      <c r="Q226" s="298" t="s">
        <v>984</v>
      </c>
      <c r="R226" s="298" t="s">
        <v>985</v>
      </c>
      <c r="S226" s="485"/>
      <c r="T226" s="299">
        <f t="shared" si="28"/>
        <v>5000000</v>
      </c>
      <c r="U226" s="324" t="s">
        <v>986</v>
      </c>
      <c r="V226" s="300"/>
      <c r="W226" s="300">
        <v>5000000</v>
      </c>
      <c r="X226" s="309"/>
      <c r="Y226" s="302"/>
      <c r="Z226" s="303"/>
      <c r="AA226" s="295"/>
      <c r="AB226" s="295"/>
      <c r="AC226" s="295"/>
      <c r="AD226" s="295"/>
      <c r="AE226" s="303"/>
      <c r="AF226" s="303"/>
      <c r="AG226" s="303"/>
      <c r="AH226" s="303"/>
      <c r="AI226" s="304">
        <f t="shared" si="29"/>
        <v>5000000</v>
      </c>
      <c r="AJ226" s="305" t="s">
        <v>65</v>
      </c>
      <c r="AK226" s="305" t="s">
        <v>135</v>
      </c>
      <c r="AL226" s="295" t="s">
        <v>736</v>
      </c>
      <c r="AM226" s="2"/>
      <c r="AN226" s="2"/>
      <c r="AO226" s="2"/>
      <c r="AP226" s="2"/>
      <c r="AQ226" s="2"/>
      <c r="AR226" s="2"/>
      <c r="AS226" s="2"/>
      <c r="AT226" s="2"/>
      <c r="AU226" s="2"/>
      <c r="AV226" s="2"/>
    </row>
    <row r="227" spans="1:48" s="307" customFormat="1" ht="42" customHeight="1" x14ac:dyDescent="0.25">
      <c r="A227" s="492"/>
      <c r="B227" s="493"/>
      <c r="C227" s="493"/>
      <c r="D227" s="493"/>
      <c r="E227" s="493"/>
      <c r="F227" s="493"/>
      <c r="G227" s="493"/>
      <c r="H227" s="493"/>
      <c r="I227" s="493"/>
      <c r="J227" s="493"/>
      <c r="K227" s="494"/>
      <c r="L227" s="493"/>
      <c r="M227" s="726"/>
      <c r="N227" s="495"/>
      <c r="O227" s="298" t="s">
        <v>987</v>
      </c>
      <c r="P227" s="298" t="s">
        <v>988</v>
      </c>
      <c r="Q227" s="298" t="s">
        <v>989</v>
      </c>
      <c r="R227" s="298" t="s">
        <v>990</v>
      </c>
      <c r="S227" s="485"/>
      <c r="T227" s="299">
        <f t="shared" si="28"/>
        <v>10000000</v>
      </c>
      <c r="U227" s="324" t="s">
        <v>991</v>
      </c>
      <c r="V227" s="300"/>
      <c r="W227" s="300">
        <v>5000000</v>
      </c>
      <c r="X227" s="309"/>
      <c r="Y227" s="302"/>
      <c r="Z227" s="303"/>
      <c r="AA227" s="295">
        <v>5000000</v>
      </c>
      <c r="AB227" s="295"/>
      <c r="AC227" s="295"/>
      <c r="AD227" s="295"/>
      <c r="AE227" s="303"/>
      <c r="AF227" s="303"/>
      <c r="AG227" s="303"/>
      <c r="AH227" s="303"/>
      <c r="AI227" s="304">
        <f t="shared" si="29"/>
        <v>10000000</v>
      </c>
      <c r="AJ227" s="305" t="s">
        <v>65</v>
      </c>
      <c r="AK227" s="305" t="s">
        <v>135</v>
      </c>
      <c r="AL227" s="295" t="s">
        <v>736</v>
      </c>
      <c r="AM227" s="2"/>
      <c r="AN227" s="2"/>
      <c r="AO227" s="2"/>
      <c r="AP227" s="2"/>
      <c r="AQ227" s="2"/>
      <c r="AR227" s="2"/>
      <c r="AS227" s="2"/>
      <c r="AT227" s="2"/>
      <c r="AU227" s="2"/>
      <c r="AV227" s="2"/>
    </row>
    <row r="228" spans="1:48" s="307" customFormat="1" ht="33" customHeight="1" x14ac:dyDescent="0.25">
      <c r="A228" s="492"/>
      <c r="B228" s="493"/>
      <c r="C228" s="493"/>
      <c r="D228" s="493"/>
      <c r="E228" s="493"/>
      <c r="F228" s="493"/>
      <c r="G228" s="493"/>
      <c r="H228" s="493"/>
      <c r="I228" s="493"/>
      <c r="J228" s="493"/>
      <c r="K228" s="494"/>
      <c r="L228" s="493"/>
      <c r="M228" s="727"/>
      <c r="N228" s="495"/>
      <c r="O228" s="298" t="s">
        <v>992</v>
      </c>
      <c r="P228" s="298" t="s">
        <v>993</v>
      </c>
      <c r="Q228" s="298" t="s">
        <v>994</v>
      </c>
      <c r="R228" s="298" t="s">
        <v>995</v>
      </c>
      <c r="S228" s="485"/>
      <c r="T228" s="299">
        <f t="shared" si="28"/>
        <v>0</v>
      </c>
      <c r="U228" s="324" t="s">
        <v>996</v>
      </c>
      <c r="V228" s="300"/>
      <c r="W228" s="300"/>
      <c r="X228" s="309"/>
      <c r="Y228" s="302"/>
      <c r="Z228" s="303"/>
      <c r="AA228" s="295"/>
      <c r="AB228" s="295"/>
      <c r="AC228" s="295"/>
      <c r="AD228" s="295"/>
      <c r="AE228" s="303"/>
      <c r="AF228" s="303"/>
      <c r="AG228" s="303"/>
      <c r="AH228" s="303"/>
      <c r="AI228" s="304">
        <f t="shared" si="29"/>
        <v>0</v>
      </c>
      <c r="AJ228" s="305" t="s">
        <v>65</v>
      </c>
      <c r="AK228" s="305" t="s">
        <v>135</v>
      </c>
      <c r="AL228" s="295" t="s">
        <v>736</v>
      </c>
      <c r="AM228" s="2"/>
      <c r="AN228" s="2"/>
      <c r="AO228" s="2"/>
      <c r="AP228" s="2"/>
      <c r="AQ228" s="2"/>
      <c r="AR228" s="2"/>
      <c r="AS228" s="2"/>
      <c r="AT228" s="2"/>
      <c r="AU228" s="2"/>
      <c r="AV228" s="2"/>
    </row>
    <row r="229" spans="1:48" s="327" customFormat="1" ht="33" customHeight="1" x14ac:dyDescent="0.25">
      <c r="A229" s="490" t="s">
        <v>997</v>
      </c>
      <c r="B229" s="490"/>
      <c r="C229" s="490"/>
      <c r="D229" s="490"/>
      <c r="E229" s="490"/>
      <c r="F229" s="490"/>
      <c r="G229" s="490"/>
      <c r="H229" s="490"/>
      <c r="I229" s="490"/>
      <c r="J229" s="490"/>
      <c r="K229" s="490"/>
      <c r="L229" s="490"/>
      <c r="M229" s="490"/>
      <c r="N229" s="490"/>
      <c r="O229" s="490"/>
      <c r="P229" s="325"/>
      <c r="Q229" s="325"/>
      <c r="R229" s="325"/>
      <c r="S229" s="325">
        <f>SUM(S230:S236)</f>
        <v>200000000</v>
      </c>
      <c r="T229" s="325">
        <f>SUM(T230:T236)</f>
        <v>200000000</v>
      </c>
      <c r="U229" s="325">
        <f>SUM(U230:U236)</f>
        <v>0</v>
      </c>
      <c r="V229" s="325">
        <f>SUM(V230:V236)</f>
        <v>50000000</v>
      </c>
      <c r="W229" s="325">
        <f>SUM(W230:W236)</f>
        <v>0</v>
      </c>
      <c r="X229" s="325">
        <f>SUM(X230:X236)</f>
        <v>0</v>
      </c>
      <c r="Y229" s="325">
        <f>SUM(Y230:Y236)</f>
        <v>0</v>
      </c>
      <c r="Z229" s="325">
        <f>SUM(Z230:Z236)</f>
        <v>0</v>
      </c>
      <c r="AA229" s="325">
        <f>SUM(AA230:AA236)</f>
        <v>0</v>
      </c>
      <c r="AB229" s="325">
        <f>SUM(AB230:AB236)</f>
        <v>0</v>
      </c>
      <c r="AC229" s="325">
        <f>SUM(AC230:AC236)</f>
        <v>0</v>
      </c>
      <c r="AD229" s="325">
        <f>SUM(AD230:AD236)</f>
        <v>50000000</v>
      </c>
      <c r="AE229" s="325">
        <f>SUM(AE230:AE236)</f>
        <v>0</v>
      </c>
      <c r="AF229" s="325">
        <f>SUM(AF230:AF236)</f>
        <v>0</v>
      </c>
      <c r="AG229" s="325">
        <f>SUM(AG230:AG236)</f>
        <v>0</v>
      </c>
      <c r="AH229" s="325">
        <f>SUM(AH230:AH236)</f>
        <v>0</v>
      </c>
      <c r="AI229" s="325">
        <f>SUM(AI230:AI236)</f>
        <v>100000000</v>
      </c>
      <c r="AJ229" s="326"/>
      <c r="AK229" s="326"/>
      <c r="AL229" s="326"/>
      <c r="AM229" s="116"/>
      <c r="AN229" s="116"/>
      <c r="AO229" s="116"/>
      <c r="AP229" s="116"/>
      <c r="AQ229" s="116"/>
      <c r="AR229" s="116"/>
      <c r="AS229" s="116"/>
      <c r="AT229" s="116"/>
      <c r="AU229" s="116"/>
      <c r="AV229" s="116"/>
    </row>
    <row r="230" spans="1:48" s="337" customFormat="1" ht="33" customHeight="1" x14ac:dyDescent="0.25">
      <c r="A230" s="715">
        <v>65</v>
      </c>
      <c r="B230" s="470" t="s">
        <v>197</v>
      </c>
      <c r="C230" s="470" t="s">
        <v>998</v>
      </c>
      <c r="D230" s="470" t="s">
        <v>199</v>
      </c>
      <c r="E230" s="470" t="s">
        <v>999</v>
      </c>
      <c r="F230" s="718" t="s">
        <v>1000</v>
      </c>
      <c r="G230" s="718" t="s">
        <v>1001</v>
      </c>
      <c r="H230" s="470" t="s">
        <v>1002</v>
      </c>
      <c r="I230" s="341" t="s">
        <v>1003</v>
      </c>
      <c r="J230" s="341" t="s">
        <v>1004</v>
      </c>
      <c r="K230" s="716" t="s">
        <v>1005</v>
      </c>
      <c r="L230" s="341" t="s">
        <v>1006</v>
      </c>
      <c r="M230" s="470" t="s">
        <v>129</v>
      </c>
      <c r="N230" s="343" t="s">
        <v>1007</v>
      </c>
      <c r="O230" s="343" t="s">
        <v>1008</v>
      </c>
      <c r="P230" s="343" t="s">
        <v>1009</v>
      </c>
      <c r="Q230" s="343" t="s">
        <v>1010</v>
      </c>
      <c r="R230" s="343" t="s">
        <v>1011</v>
      </c>
      <c r="S230" s="717">
        <v>0</v>
      </c>
      <c r="T230" s="328">
        <f>SUM(V230:AI230)</f>
        <v>0</v>
      </c>
      <c r="U230" s="329" t="s">
        <v>1012</v>
      </c>
      <c r="V230" s="330"/>
      <c r="W230" s="331"/>
      <c r="X230" s="332"/>
      <c r="Y230" s="333"/>
      <c r="Z230" s="334"/>
      <c r="AA230" s="330"/>
      <c r="AB230" s="330"/>
      <c r="AC230" s="330"/>
      <c r="AD230" s="330"/>
      <c r="AE230" s="335"/>
      <c r="AF230" s="335"/>
      <c r="AG230" s="335"/>
      <c r="AH230" s="335"/>
      <c r="AI230" s="336">
        <f>SUM(V230:AH230)</f>
        <v>0</v>
      </c>
      <c r="AJ230" s="333" t="s">
        <v>65</v>
      </c>
      <c r="AK230" s="333" t="s">
        <v>862</v>
      </c>
      <c r="AL230" s="333" t="s">
        <v>736</v>
      </c>
      <c r="AM230" s="2"/>
      <c r="AN230" s="2"/>
      <c r="AO230" s="2"/>
      <c r="AP230" s="2"/>
      <c r="AQ230" s="2"/>
      <c r="AR230" s="2"/>
      <c r="AS230" s="2"/>
      <c r="AT230" s="2"/>
      <c r="AU230" s="2"/>
      <c r="AV230" s="2"/>
    </row>
    <row r="231" spans="1:48" s="337" customFormat="1" ht="33" customHeight="1" x14ac:dyDescent="0.25">
      <c r="A231" s="475">
        <v>66</v>
      </c>
      <c r="B231" s="471"/>
      <c r="C231" s="471"/>
      <c r="D231" s="471"/>
      <c r="E231" s="471"/>
      <c r="F231" s="719"/>
      <c r="G231" s="719"/>
      <c r="H231" s="471"/>
      <c r="I231" s="470" t="s">
        <v>1013</v>
      </c>
      <c r="J231" s="470" t="s">
        <v>1014</v>
      </c>
      <c r="K231" s="476" t="s">
        <v>1015</v>
      </c>
      <c r="L231" s="470" t="s">
        <v>1016</v>
      </c>
      <c r="M231" s="471"/>
      <c r="N231" s="479" t="s">
        <v>1017</v>
      </c>
      <c r="O231" s="479" t="s">
        <v>1018</v>
      </c>
      <c r="P231" s="479" t="s">
        <v>1019</v>
      </c>
      <c r="Q231" s="479" t="s">
        <v>1020</v>
      </c>
      <c r="R231" s="479" t="s">
        <v>1021</v>
      </c>
      <c r="S231" s="467">
        <f>T231+T232+T233+T234</f>
        <v>200000000</v>
      </c>
      <c r="T231" s="328">
        <f t="shared" ref="T231:T236" si="30">SUM(V231:AI231)</f>
        <v>40000000</v>
      </c>
      <c r="U231" s="329" t="s">
        <v>1022</v>
      </c>
      <c r="V231" s="330"/>
      <c r="W231" s="331"/>
      <c r="X231" s="332"/>
      <c r="Y231" s="333"/>
      <c r="Z231" s="334"/>
      <c r="AA231" s="330"/>
      <c r="AB231" s="330"/>
      <c r="AC231" s="330"/>
      <c r="AD231" s="330">
        <v>20000000</v>
      </c>
      <c r="AE231" s="335"/>
      <c r="AF231" s="335"/>
      <c r="AG231" s="335"/>
      <c r="AH231" s="335"/>
      <c r="AI231" s="336">
        <f t="shared" ref="AI231:AI236" si="31">SUM(V231:AH231)</f>
        <v>20000000</v>
      </c>
      <c r="AJ231" s="333" t="s">
        <v>65</v>
      </c>
      <c r="AK231" s="333" t="s">
        <v>862</v>
      </c>
      <c r="AL231" s="333" t="s">
        <v>736</v>
      </c>
      <c r="AM231" s="2"/>
      <c r="AN231" s="2"/>
      <c r="AO231" s="2"/>
      <c r="AP231" s="2"/>
      <c r="AQ231" s="2"/>
      <c r="AR231" s="2"/>
      <c r="AS231" s="2"/>
      <c r="AT231" s="2"/>
      <c r="AU231" s="2"/>
      <c r="AV231" s="2"/>
    </row>
    <row r="232" spans="1:48" s="337" customFormat="1" ht="33" customHeight="1" x14ac:dyDescent="0.25">
      <c r="A232" s="475"/>
      <c r="B232" s="471"/>
      <c r="C232" s="471"/>
      <c r="D232" s="471"/>
      <c r="E232" s="471"/>
      <c r="F232" s="719"/>
      <c r="G232" s="719"/>
      <c r="H232" s="471"/>
      <c r="I232" s="471"/>
      <c r="J232" s="471"/>
      <c r="K232" s="477"/>
      <c r="L232" s="471"/>
      <c r="M232" s="471"/>
      <c r="N232" s="480"/>
      <c r="O232" s="480"/>
      <c r="P232" s="480"/>
      <c r="Q232" s="480"/>
      <c r="R232" s="480"/>
      <c r="S232" s="468"/>
      <c r="T232" s="328">
        <f t="shared" si="30"/>
        <v>0</v>
      </c>
      <c r="U232" s="329" t="s">
        <v>1023</v>
      </c>
      <c r="V232" s="330"/>
      <c r="W232" s="331"/>
      <c r="X232" s="332"/>
      <c r="Y232" s="333"/>
      <c r="Z232" s="334"/>
      <c r="AA232" s="330"/>
      <c r="AB232" s="330"/>
      <c r="AC232" s="330"/>
      <c r="AD232" s="330"/>
      <c r="AE232" s="335"/>
      <c r="AF232" s="335"/>
      <c r="AG232" s="335"/>
      <c r="AH232" s="335"/>
      <c r="AI232" s="336">
        <f t="shared" si="31"/>
        <v>0</v>
      </c>
      <c r="AJ232" s="333" t="s">
        <v>65</v>
      </c>
      <c r="AK232" s="333" t="s">
        <v>862</v>
      </c>
      <c r="AL232" s="333" t="s">
        <v>736</v>
      </c>
      <c r="AM232" s="2"/>
      <c r="AN232" s="2"/>
      <c r="AO232" s="2"/>
      <c r="AP232" s="2"/>
      <c r="AQ232" s="2"/>
      <c r="AR232" s="2"/>
      <c r="AS232" s="2"/>
      <c r="AT232" s="2"/>
      <c r="AU232" s="2"/>
      <c r="AV232" s="2"/>
    </row>
    <row r="233" spans="1:48" s="337" customFormat="1" ht="33" customHeight="1" x14ac:dyDescent="0.25">
      <c r="A233" s="475"/>
      <c r="B233" s="471"/>
      <c r="C233" s="471"/>
      <c r="D233" s="471"/>
      <c r="E233" s="471"/>
      <c r="F233" s="719"/>
      <c r="G233" s="719"/>
      <c r="H233" s="471"/>
      <c r="I233" s="471"/>
      <c r="J233" s="471"/>
      <c r="K233" s="477"/>
      <c r="L233" s="471"/>
      <c r="M233" s="471"/>
      <c r="N233" s="480"/>
      <c r="O233" s="480"/>
      <c r="P233" s="480"/>
      <c r="Q233" s="480"/>
      <c r="R233" s="480"/>
      <c r="S233" s="468"/>
      <c r="T233" s="328">
        <f t="shared" si="30"/>
        <v>0</v>
      </c>
      <c r="U233" s="329" t="s">
        <v>587</v>
      </c>
      <c r="V233" s="330"/>
      <c r="W233" s="331"/>
      <c r="X233" s="332"/>
      <c r="Y233" s="333"/>
      <c r="Z233" s="334"/>
      <c r="AA233" s="330"/>
      <c r="AB233" s="330"/>
      <c r="AC233" s="330"/>
      <c r="AD233" s="330"/>
      <c r="AE233" s="335"/>
      <c r="AF233" s="335"/>
      <c r="AG233" s="335"/>
      <c r="AH233" s="335"/>
      <c r="AI233" s="336">
        <f t="shared" si="31"/>
        <v>0</v>
      </c>
      <c r="AJ233" s="333" t="s">
        <v>65</v>
      </c>
      <c r="AK233" s="333" t="s">
        <v>862</v>
      </c>
      <c r="AL233" s="333" t="s">
        <v>736</v>
      </c>
      <c r="AM233" s="2"/>
      <c r="AN233" s="2"/>
      <c r="AO233" s="2"/>
      <c r="AP233" s="2"/>
      <c r="AQ233" s="2"/>
      <c r="AR233" s="2"/>
      <c r="AS233" s="2"/>
      <c r="AT233" s="2"/>
      <c r="AU233" s="2"/>
      <c r="AV233" s="2"/>
    </row>
    <row r="234" spans="1:48" s="337" customFormat="1" ht="58.5" customHeight="1" x14ac:dyDescent="0.25">
      <c r="A234" s="475"/>
      <c r="B234" s="471"/>
      <c r="C234" s="471"/>
      <c r="D234" s="471"/>
      <c r="E234" s="471"/>
      <c r="F234" s="719"/>
      <c r="G234" s="719"/>
      <c r="H234" s="471"/>
      <c r="I234" s="472"/>
      <c r="J234" s="472"/>
      <c r="K234" s="478"/>
      <c r="L234" s="472"/>
      <c r="M234" s="471"/>
      <c r="N234" s="481"/>
      <c r="O234" s="481"/>
      <c r="P234" s="481"/>
      <c r="Q234" s="481"/>
      <c r="R234" s="481"/>
      <c r="S234" s="469"/>
      <c r="T234" s="713">
        <f t="shared" si="30"/>
        <v>160000000</v>
      </c>
      <c r="U234" s="714" t="s">
        <v>1024</v>
      </c>
      <c r="V234" s="330">
        <v>50000000</v>
      </c>
      <c r="W234" s="331"/>
      <c r="X234" s="332"/>
      <c r="Y234" s="333"/>
      <c r="Z234" s="334"/>
      <c r="AA234" s="330"/>
      <c r="AB234" s="330"/>
      <c r="AC234" s="330"/>
      <c r="AD234" s="330">
        <v>30000000</v>
      </c>
      <c r="AE234" s="335"/>
      <c r="AF234" s="335"/>
      <c r="AG234" s="335"/>
      <c r="AH234" s="335"/>
      <c r="AI234" s="336">
        <f t="shared" si="31"/>
        <v>80000000</v>
      </c>
      <c r="AJ234" s="333" t="s">
        <v>65</v>
      </c>
      <c r="AK234" s="333" t="s">
        <v>862</v>
      </c>
      <c r="AL234" s="333" t="s">
        <v>736</v>
      </c>
      <c r="AM234" s="2"/>
      <c r="AN234" s="2"/>
      <c r="AO234" s="2"/>
      <c r="AP234" s="2"/>
      <c r="AQ234" s="2"/>
      <c r="AR234" s="2"/>
      <c r="AS234" s="2"/>
      <c r="AT234" s="2"/>
      <c r="AU234" s="2"/>
      <c r="AV234" s="2"/>
    </row>
    <row r="235" spans="1:48" s="337" customFormat="1" ht="59.25" customHeight="1" x14ac:dyDescent="0.25">
      <c r="A235" s="338">
        <v>67</v>
      </c>
      <c r="B235" s="471"/>
      <c r="C235" s="471"/>
      <c r="D235" s="471"/>
      <c r="E235" s="471"/>
      <c r="F235" s="719"/>
      <c r="G235" s="719"/>
      <c r="H235" s="471"/>
      <c r="I235" s="339" t="s">
        <v>1025</v>
      </c>
      <c r="J235" s="339" t="s">
        <v>1026</v>
      </c>
      <c r="K235" s="340" t="s">
        <v>1027</v>
      </c>
      <c r="L235" s="341" t="s">
        <v>1028</v>
      </c>
      <c r="M235" s="471"/>
      <c r="N235" s="342" t="s">
        <v>1029</v>
      </c>
      <c r="O235" s="342" t="s">
        <v>1030</v>
      </c>
      <c r="P235" s="343" t="s">
        <v>1031</v>
      </c>
      <c r="Q235" s="342" t="s">
        <v>1032</v>
      </c>
      <c r="R235" s="342" t="s">
        <v>1033</v>
      </c>
      <c r="S235" s="473">
        <f>T235+T236</f>
        <v>0</v>
      </c>
      <c r="T235" s="328">
        <f t="shared" si="30"/>
        <v>0</v>
      </c>
      <c r="U235" s="329" t="s">
        <v>1034</v>
      </c>
      <c r="V235" s="330"/>
      <c r="W235" s="331"/>
      <c r="X235" s="332"/>
      <c r="Y235" s="333"/>
      <c r="Z235" s="335"/>
      <c r="AA235" s="330"/>
      <c r="AB235" s="330"/>
      <c r="AC235" s="330"/>
      <c r="AD235" s="330"/>
      <c r="AE235" s="335"/>
      <c r="AF235" s="335"/>
      <c r="AG235" s="335"/>
      <c r="AH235" s="335"/>
      <c r="AI235" s="336">
        <f t="shared" si="31"/>
        <v>0</v>
      </c>
      <c r="AJ235" s="333" t="s">
        <v>65</v>
      </c>
      <c r="AK235" s="333" t="s">
        <v>862</v>
      </c>
      <c r="AL235" s="333" t="s">
        <v>736</v>
      </c>
      <c r="AM235" s="2"/>
      <c r="AN235" s="2"/>
      <c r="AO235" s="2"/>
      <c r="AP235" s="2"/>
      <c r="AQ235" s="2"/>
      <c r="AR235" s="2"/>
      <c r="AS235" s="2"/>
      <c r="AT235" s="2"/>
      <c r="AU235" s="2"/>
      <c r="AV235" s="2"/>
    </row>
    <row r="236" spans="1:48" s="337" customFormat="1" ht="33" customHeight="1" x14ac:dyDescent="0.2">
      <c r="A236" s="338">
        <v>68</v>
      </c>
      <c r="B236" s="472"/>
      <c r="C236" s="472"/>
      <c r="D236" s="472"/>
      <c r="E236" s="472"/>
      <c r="F236" s="720"/>
      <c r="G236" s="720"/>
      <c r="H236" s="472"/>
      <c r="I236" s="339" t="s">
        <v>1025</v>
      </c>
      <c r="J236" s="339" t="s">
        <v>1035</v>
      </c>
      <c r="K236" s="340" t="s">
        <v>1036</v>
      </c>
      <c r="L236" s="339" t="s">
        <v>1035</v>
      </c>
      <c r="M236" s="472"/>
      <c r="N236" s="342" t="s">
        <v>1037</v>
      </c>
      <c r="O236" s="342" t="s">
        <v>1038</v>
      </c>
      <c r="P236" s="343" t="s">
        <v>1039</v>
      </c>
      <c r="Q236" s="342" t="s">
        <v>1040</v>
      </c>
      <c r="R236" s="342" t="s">
        <v>1041</v>
      </c>
      <c r="S236" s="473"/>
      <c r="T236" s="328">
        <f t="shared" si="30"/>
        <v>0</v>
      </c>
      <c r="U236" s="329" t="s">
        <v>1042</v>
      </c>
      <c r="V236" s="330"/>
      <c r="W236" s="331"/>
      <c r="X236" s="332"/>
      <c r="Y236" s="344"/>
      <c r="Z236" s="335"/>
      <c r="AA236" s="330"/>
      <c r="AB236" s="330"/>
      <c r="AC236" s="330"/>
      <c r="AD236" s="330"/>
      <c r="AE236" s="335"/>
      <c r="AF236" s="335"/>
      <c r="AG236" s="335"/>
      <c r="AH236" s="335"/>
      <c r="AI236" s="336">
        <f t="shared" si="31"/>
        <v>0</v>
      </c>
      <c r="AJ236" s="333" t="s">
        <v>65</v>
      </c>
      <c r="AK236" s="333" t="s">
        <v>862</v>
      </c>
      <c r="AL236" s="333" t="s">
        <v>1043</v>
      </c>
      <c r="AM236" s="2"/>
      <c r="AN236" s="2"/>
      <c r="AO236" s="2"/>
      <c r="AP236" s="2"/>
      <c r="AQ236" s="2"/>
      <c r="AR236" s="2"/>
      <c r="AS236" s="2"/>
      <c r="AT236" s="2"/>
      <c r="AU236" s="2"/>
      <c r="AV236" s="2"/>
    </row>
    <row r="237" spans="1:48" s="347" customFormat="1" ht="33" customHeight="1" x14ac:dyDescent="0.25">
      <c r="A237" s="474" t="s">
        <v>1044</v>
      </c>
      <c r="B237" s="474"/>
      <c r="C237" s="474"/>
      <c r="D237" s="474"/>
      <c r="E237" s="474"/>
      <c r="F237" s="474"/>
      <c r="G237" s="474"/>
      <c r="H237" s="474"/>
      <c r="I237" s="474"/>
      <c r="J237" s="474"/>
      <c r="K237" s="474"/>
      <c r="L237" s="474"/>
      <c r="M237" s="474"/>
      <c r="N237" s="474"/>
      <c r="O237" s="474"/>
      <c r="P237" s="345"/>
      <c r="Q237" s="345"/>
      <c r="R237" s="345"/>
      <c r="S237" s="345">
        <f>SUM(S238:S248)</f>
        <v>51000000</v>
      </c>
      <c r="T237" s="345">
        <f t="shared" ref="T237:AI237" si="32">SUM(T238:T248)</f>
        <v>51000000</v>
      </c>
      <c r="U237" s="345">
        <f t="shared" si="32"/>
        <v>0</v>
      </c>
      <c r="V237" s="345">
        <f t="shared" si="32"/>
        <v>0</v>
      </c>
      <c r="W237" s="345">
        <f t="shared" si="32"/>
        <v>0</v>
      </c>
      <c r="X237" s="345">
        <f t="shared" si="32"/>
        <v>0</v>
      </c>
      <c r="Y237" s="345">
        <f t="shared" si="32"/>
        <v>0</v>
      </c>
      <c r="Z237" s="345">
        <f t="shared" si="32"/>
        <v>0</v>
      </c>
      <c r="AA237" s="345">
        <f t="shared" si="32"/>
        <v>0</v>
      </c>
      <c r="AB237" s="345">
        <f t="shared" si="32"/>
        <v>0</v>
      </c>
      <c r="AC237" s="345">
        <f t="shared" si="32"/>
        <v>0</v>
      </c>
      <c r="AD237" s="345">
        <f t="shared" si="32"/>
        <v>51000000</v>
      </c>
      <c r="AE237" s="345">
        <f t="shared" si="32"/>
        <v>0</v>
      </c>
      <c r="AF237" s="345">
        <f t="shared" si="32"/>
        <v>0</v>
      </c>
      <c r="AG237" s="345">
        <f t="shared" si="32"/>
        <v>0</v>
      </c>
      <c r="AH237" s="345">
        <f t="shared" si="32"/>
        <v>0</v>
      </c>
      <c r="AI237" s="345">
        <f t="shared" si="32"/>
        <v>51000000</v>
      </c>
      <c r="AJ237" s="346"/>
      <c r="AK237" s="346"/>
      <c r="AL237" s="346"/>
      <c r="AM237" s="116"/>
      <c r="AN237" s="116"/>
      <c r="AO237" s="116"/>
      <c r="AP237" s="116"/>
      <c r="AQ237" s="116"/>
      <c r="AR237" s="116"/>
      <c r="AS237" s="116"/>
      <c r="AT237" s="116"/>
      <c r="AU237" s="116"/>
      <c r="AV237" s="116"/>
    </row>
    <row r="238" spans="1:48" s="297" customFormat="1" ht="43.5" customHeight="1" x14ac:dyDescent="0.25">
      <c r="A238" s="456">
        <v>69</v>
      </c>
      <c r="B238" s="457" t="s">
        <v>717</v>
      </c>
      <c r="C238" s="457" t="s">
        <v>718</v>
      </c>
      <c r="D238" s="457" t="s">
        <v>719</v>
      </c>
      <c r="E238" s="457" t="s">
        <v>1045</v>
      </c>
      <c r="F238" s="457" t="s">
        <v>1046</v>
      </c>
      <c r="G238" s="457" t="s">
        <v>1047</v>
      </c>
      <c r="H238" s="457" t="s">
        <v>1048</v>
      </c>
      <c r="I238" s="457" t="s">
        <v>1049</v>
      </c>
      <c r="J238" s="462" t="s">
        <v>1050</v>
      </c>
      <c r="K238" s="458" t="s">
        <v>1051</v>
      </c>
      <c r="L238" s="457" t="s">
        <v>1052</v>
      </c>
      <c r="M238" s="459" t="s">
        <v>129</v>
      </c>
      <c r="N238" s="455" t="s">
        <v>1053</v>
      </c>
      <c r="O238" s="348" t="s">
        <v>1054</v>
      </c>
      <c r="P238" s="349" t="s">
        <v>450</v>
      </c>
      <c r="Q238" s="350" t="s">
        <v>1055</v>
      </c>
      <c r="R238" s="348" t="s">
        <v>1056</v>
      </c>
      <c r="S238" s="461">
        <f>T238+T239+T240</f>
        <v>0</v>
      </c>
      <c r="T238" s="351">
        <f>SUM(V238:AH238)</f>
        <v>0</v>
      </c>
      <c r="U238" s="352" t="s">
        <v>1057</v>
      </c>
      <c r="V238" s="353"/>
      <c r="W238" s="354"/>
      <c r="X238" s="355"/>
      <c r="Y238" s="356"/>
      <c r="Z238" s="356"/>
      <c r="AA238" s="353"/>
      <c r="AB238" s="353"/>
      <c r="AC238" s="353"/>
      <c r="AD238" s="353">
        <f>SUM(V238:AC238)</f>
        <v>0</v>
      </c>
      <c r="AE238" s="356"/>
      <c r="AF238" s="356"/>
      <c r="AG238" s="356"/>
      <c r="AH238" s="356"/>
      <c r="AI238" s="357">
        <f t="shared" si="29"/>
        <v>0</v>
      </c>
      <c r="AJ238" s="358" t="s">
        <v>920</v>
      </c>
      <c r="AK238" s="358" t="s">
        <v>735</v>
      </c>
      <c r="AL238" s="358" t="s">
        <v>736</v>
      </c>
      <c r="AM238" s="2"/>
      <c r="AN238" s="2"/>
      <c r="AO238" s="2"/>
      <c r="AP238" s="2"/>
      <c r="AQ238" s="2"/>
      <c r="AR238" s="2"/>
      <c r="AS238" s="2"/>
      <c r="AT238" s="2"/>
      <c r="AU238" s="2"/>
      <c r="AV238" s="2"/>
    </row>
    <row r="239" spans="1:48" s="297" customFormat="1" ht="80.25" customHeight="1" x14ac:dyDescent="0.25">
      <c r="A239" s="456"/>
      <c r="B239" s="457"/>
      <c r="C239" s="457"/>
      <c r="D239" s="457"/>
      <c r="E239" s="457"/>
      <c r="F239" s="457"/>
      <c r="G239" s="457"/>
      <c r="H239" s="457"/>
      <c r="I239" s="457"/>
      <c r="J239" s="462"/>
      <c r="K239" s="458"/>
      <c r="L239" s="457"/>
      <c r="M239" s="460"/>
      <c r="N239" s="455"/>
      <c r="O239" s="348" t="s">
        <v>1058</v>
      </c>
      <c r="P239" s="348" t="s">
        <v>1059</v>
      </c>
      <c r="Q239" s="348" t="s">
        <v>1060</v>
      </c>
      <c r="R239" s="348" t="s">
        <v>1058</v>
      </c>
      <c r="S239" s="461"/>
      <c r="T239" s="351">
        <f t="shared" ref="T239:T248" si="33">SUM(V239:AH239)</f>
        <v>0</v>
      </c>
      <c r="U239" s="359" t="s">
        <v>1061</v>
      </c>
      <c r="V239" s="353"/>
      <c r="W239" s="354"/>
      <c r="X239" s="355"/>
      <c r="Y239" s="356"/>
      <c r="Z239" s="356"/>
      <c r="AA239" s="353"/>
      <c r="AB239" s="353"/>
      <c r="AC239" s="353"/>
      <c r="AD239" s="353"/>
      <c r="AE239" s="356"/>
      <c r="AF239" s="356"/>
      <c r="AG239" s="356"/>
      <c r="AH239" s="356"/>
      <c r="AI239" s="357">
        <f t="shared" si="29"/>
        <v>0</v>
      </c>
      <c r="AJ239" s="358" t="s">
        <v>920</v>
      </c>
      <c r="AK239" s="358" t="s">
        <v>735</v>
      </c>
      <c r="AL239" s="358" t="s">
        <v>736</v>
      </c>
      <c r="AM239" s="2"/>
      <c r="AN239" s="2"/>
      <c r="AO239" s="2"/>
      <c r="AP239" s="2"/>
      <c r="AQ239" s="2"/>
      <c r="AR239" s="2"/>
      <c r="AS239" s="2"/>
      <c r="AT239" s="2"/>
      <c r="AU239" s="2"/>
      <c r="AV239" s="2"/>
    </row>
    <row r="240" spans="1:48" s="297" customFormat="1" ht="69.75" customHeight="1" x14ac:dyDescent="0.25">
      <c r="A240" s="456"/>
      <c r="B240" s="457"/>
      <c r="C240" s="457"/>
      <c r="D240" s="457"/>
      <c r="E240" s="457"/>
      <c r="F240" s="457"/>
      <c r="G240" s="457"/>
      <c r="H240" s="457"/>
      <c r="I240" s="457"/>
      <c r="J240" s="462"/>
      <c r="K240" s="458"/>
      <c r="L240" s="457"/>
      <c r="M240" s="460"/>
      <c r="N240" s="455"/>
      <c r="O240" s="348" t="s">
        <v>1062</v>
      </c>
      <c r="P240" s="360" t="s">
        <v>1063</v>
      </c>
      <c r="Q240" s="361" t="s">
        <v>1064</v>
      </c>
      <c r="R240" s="362" t="s">
        <v>1062</v>
      </c>
      <c r="S240" s="461"/>
      <c r="T240" s="351">
        <f t="shared" si="33"/>
        <v>0</v>
      </c>
      <c r="U240" s="352" t="s">
        <v>1065</v>
      </c>
      <c r="V240" s="353"/>
      <c r="W240" s="354"/>
      <c r="X240" s="355"/>
      <c r="Y240" s="356"/>
      <c r="Z240" s="356"/>
      <c r="AA240" s="353"/>
      <c r="AB240" s="353"/>
      <c r="AC240" s="353"/>
      <c r="AD240" s="353"/>
      <c r="AE240" s="356"/>
      <c r="AF240" s="356"/>
      <c r="AG240" s="356"/>
      <c r="AH240" s="356"/>
      <c r="AI240" s="357">
        <f t="shared" si="29"/>
        <v>0</v>
      </c>
      <c r="AJ240" s="358" t="s">
        <v>920</v>
      </c>
      <c r="AK240" s="358" t="s">
        <v>735</v>
      </c>
      <c r="AL240" s="358" t="s">
        <v>736</v>
      </c>
      <c r="AM240" s="2"/>
      <c r="AN240" s="2"/>
      <c r="AO240" s="2"/>
      <c r="AP240" s="2"/>
      <c r="AQ240" s="2"/>
      <c r="AR240" s="2"/>
      <c r="AS240" s="2"/>
      <c r="AT240" s="2"/>
      <c r="AU240" s="2"/>
      <c r="AV240" s="2"/>
    </row>
    <row r="241" spans="1:48" s="297" customFormat="1" ht="31.5" customHeight="1" x14ac:dyDescent="0.25">
      <c r="A241" s="456">
        <v>70</v>
      </c>
      <c r="B241" s="457"/>
      <c r="C241" s="457"/>
      <c r="D241" s="457"/>
      <c r="E241" s="457"/>
      <c r="F241" s="457"/>
      <c r="G241" s="457"/>
      <c r="H241" s="457"/>
      <c r="I241" s="457" t="s">
        <v>1066</v>
      </c>
      <c r="J241" s="462" t="s">
        <v>1067</v>
      </c>
      <c r="K241" s="458" t="s">
        <v>1068</v>
      </c>
      <c r="L241" s="457" t="s">
        <v>1069</v>
      </c>
      <c r="M241" s="460"/>
      <c r="N241" s="455" t="s">
        <v>1070</v>
      </c>
      <c r="O241" s="455" t="s">
        <v>1071</v>
      </c>
      <c r="P241" s="349" t="s">
        <v>1072</v>
      </c>
      <c r="Q241" s="454" t="s">
        <v>1073</v>
      </c>
      <c r="R241" s="455" t="s">
        <v>1074</v>
      </c>
      <c r="S241" s="452">
        <f>T241+T242+T243</f>
        <v>51000000</v>
      </c>
      <c r="T241" s="351">
        <f t="shared" si="33"/>
        <v>0</v>
      </c>
      <c r="U241" s="352" t="s">
        <v>1075</v>
      </c>
      <c r="V241" s="353"/>
      <c r="W241" s="354"/>
      <c r="X241" s="355"/>
      <c r="Y241" s="358"/>
      <c r="Z241" s="356"/>
      <c r="AA241" s="353"/>
      <c r="AB241" s="353"/>
      <c r="AC241" s="353"/>
      <c r="AD241" s="353"/>
      <c r="AE241" s="356"/>
      <c r="AF241" s="356"/>
      <c r="AG241" s="356"/>
      <c r="AH241" s="356"/>
      <c r="AI241" s="357">
        <f t="shared" si="29"/>
        <v>0</v>
      </c>
      <c r="AJ241" s="358" t="s">
        <v>920</v>
      </c>
      <c r="AK241" s="358" t="s">
        <v>735</v>
      </c>
      <c r="AL241" s="358" t="s">
        <v>736</v>
      </c>
      <c r="AM241" s="2"/>
      <c r="AN241" s="2"/>
      <c r="AO241" s="2"/>
      <c r="AP241" s="2"/>
      <c r="AQ241" s="2"/>
      <c r="AR241" s="2"/>
      <c r="AS241" s="2"/>
      <c r="AT241" s="2"/>
      <c r="AU241" s="2"/>
      <c r="AV241" s="2"/>
    </row>
    <row r="242" spans="1:48" s="297" customFormat="1" ht="49.5" customHeight="1" x14ac:dyDescent="0.25">
      <c r="A242" s="456"/>
      <c r="B242" s="457"/>
      <c r="C242" s="457"/>
      <c r="D242" s="457"/>
      <c r="E242" s="457"/>
      <c r="F242" s="457"/>
      <c r="G242" s="457"/>
      <c r="H242" s="457"/>
      <c r="I242" s="457"/>
      <c r="J242" s="462"/>
      <c r="K242" s="458"/>
      <c r="L242" s="457"/>
      <c r="M242" s="460"/>
      <c r="N242" s="455"/>
      <c r="O242" s="455"/>
      <c r="P242" s="349" t="s">
        <v>1076</v>
      </c>
      <c r="Q242" s="454"/>
      <c r="R242" s="455"/>
      <c r="S242" s="452"/>
      <c r="T242" s="351">
        <f t="shared" si="33"/>
        <v>15000000</v>
      </c>
      <c r="U242" s="363" t="s">
        <v>1077</v>
      </c>
      <c r="V242" s="353"/>
      <c r="W242" s="354"/>
      <c r="X242" s="355"/>
      <c r="Y242" s="358"/>
      <c r="Z242" s="356"/>
      <c r="AA242" s="353"/>
      <c r="AB242" s="353"/>
      <c r="AC242" s="353"/>
      <c r="AD242" s="85">
        <v>15000000</v>
      </c>
      <c r="AE242" s="356"/>
      <c r="AF242" s="356"/>
      <c r="AG242" s="356"/>
      <c r="AH242" s="356"/>
      <c r="AI242" s="357">
        <f t="shared" si="29"/>
        <v>15000000</v>
      </c>
      <c r="AJ242" s="358" t="s">
        <v>920</v>
      </c>
      <c r="AK242" s="358" t="s">
        <v>735</v>
      </c>
      <c r="AL242" s="358" t="s">
        <v>736</v>
      </c>
      <c r="AM242" s="2"/>
      <c r="AN242" s="2"/>
      <c r="AO242" s="2"/>
      <c r="AP242" s="2"/>
      <c r="AQ242" s="2"/>
      <c r="AR242" s="2"/>
      <c r="AS242" s="2"/>
      <c r="AT242" s="2"/>
      <c r="AU242" s="2"/>
      <c r="AV242" s="2"/>
    </row>
    <row r="243" spans="1:48" s="364" customFormat="1" ht="75" customHeight="1" x14ac:dyDescent="0.25">
      <c r="A243" s="456"/>
      <c r="B243" s="457"/>
      <c r="C243" s="457"/>
      <c r="D243" s="457"/>
      <c r="E243" s="457"/>
      <c r="F243" s="457"/>
      <c r="G243" s="457"/>
      <c r="H243" s="457"/>
      <c r="I243" s="457"/>
      <c r="J243" s="462"/>
      <c r="K243" s="458"/>
      <c r="L243" s="457"/>
      <c r="M243" s="460"/>
      <c r="N243" s="455"/>
      <c r="O243" s="348" t="s">
        <v>1078</v>
      </c>
      <c r="P243" s="360" t="s">
        <v>1079</v>
      </c>
      <c r="Q243" s="360" t="s">
        <v>1080</v>
      </c>
      <c r="R243" s="360" t="s">
        <v>1081</v>
      </c>
      <c r="S243" s="452"/>
      <c r="T243" s="351">
        <f t="shared" si="33"/>
        <v>36000000</v>
      </c>
      <c r="U243" s="352" t="s">
        <v>1082</v>
      </c>
      <c r="V243" s="353"/>
      <c r="W243" s="354"/>
      <c r="X243" s="355"/>
      <c r="Y243" s="358"/>
      <c r="Z243" s="356"/>
      <c r="AA243" s="353"/>
      <c r="AB243" s="353"/>
      <c r="AC243" s="353"/>
      <c r="AD243" s="353">
        <v>36000000</v>
      </c>
      <c r="AE243" s="356"/>
      <c r="AF243" s="356"/>
      <c r="AG243" s="356"/>
      <c r="AH243" s="356"/>
      <c r="AI243" s="357">
        <f t="shared" si="29"/>
        <v>36000000</v>
      </c>
      <c r="AJ243" s="358" t="s">
        <v>920</v>
      </c>
      <c r="AK243" s="358" t="s">
        <v>735</v>
      </c>
      <c r="AL243" s="358" t="s">
        <v>736</v>
      </c>
      <c r="AM243" s="2"/>
      <c r="AN243" s="2"/>
      <c r="AO243" s="2"/>
      <c r="AP243" s="2"/>
      <c r="AQ243" s="2"/>
      <c r="AR243" s="2"/>
      <c r="AS243" s="2"/>
      <c r="AT243" s="2"/>
      <c r="AU243" s="2"/>
      <c r="AV243" s="2"/>
    </row>
    <row r="244" spans="1:48" s="365" customFormat="1" ht="51" x14ac:dyDescent="0.25">
      <c r="A244" s="456">
        <v>71</v>
      </c>
      <c r="B244" s="457"/>
      <c r="C244" s="457"/>
      <c r="D244" s="457"/>
      <c r="E244" s="457"/>
      <c r="F244" s="457"/>
      <c r="G244" s="457"/>
      <c r="H244" s="457"/>
      <c r="I244" s="457" t="s">
        <v>1083</v>
      </c>
      <c r="J244" s="457" t="s">
        <v>1084</v>
      </c>
      <c r="K244" s="458" t="s">
        <v>1085</v>
      </c>
      <c r="L244" s="457" t="s">
        <v>447</v>
      </c>
      <c r="M244" s="460"/>
      <c r="N244" s="455" t="s">
        <v>448</v>
      </c>
      <c r="O244" s="349" t="s">
        <v>449</v>
      </c>
      <c r="P244" s="349" t="s">
        <v>1086</v>
      </c>
      <c r="Q244" s="349" t="s">
        <v>1087</v>
      </c>
      <c r="R244" s="361" t="s">
        <v>1088</v>
      </c>
      <c r="S244" s="452">
        <f>T244+T245+T246</f>
        <v>0</v>
      </c>
      <c r="T244" s="351">
        <f t="shared" si="33"/>
        <v>0</v>
      </c>
      <c r="U244" s="352" t="s">
        <v>453</v>
      </c>
      <c r="V244" s="353"/>
      <c r="W244" s="353"/>
      <c r="X244" s="356"/>
      <c r="Y244" s="356"/>
      <c r="Z244" s="356"/>
      <c r="AA244" s="356"/>
      <c r="AB244" s="356"/>
      <c r="AC244" s="356"/>
      <c r="AD244" s="353"/>
      <c r="AE244" s="356"/>
      <c r="AF244" s="356"/>
      <c r="AG244" s="356"/>
      <c r="AH244" s="356"/>
      <c r="AI244" s="357">
        <f t="shared" si="29"/>
        <v>0</v>
      </c>
      <c r="AJ244" s="358" t="s">
        <v>65</v>
      </c>
      <c r="AK244" s="358" t="s">
        <v>862</v>
      </c>
      <c r="AL244" s="358" t="s">
        <v>736</v>
      </c>
      <c r="AM244" s="2"/>
      <c r="AN244" s="2"/>
      <c r="AO244" s="2"/>
      <c r="AP244" s="2"/>
      <c r="AQ244" s="2"/>
      <c r="AR244" s="2"/>
      <c r="AS244" s="2"/>
      <c r="AT244" s="2"/>
      <c r="AU244" s="2"/>
      <c r="AV244" s="2"/>
    </row>
    <row r="245" spans="1:48" s="365" customFormat="1" ht="51" x14ac:dyDescent="0.25">
      <c r="A245" s="456"/>
      <c r="B245" s="457"/>
      <c r="C245" s="457"/>
      <c r="D245" s="457"/>
      <c r="E245" s="457"/>
      <c r="F245" s="457"/>
      <c r="G245" s="457"/>
      <c r="H245" s="457"/>
      <c r="I245" s="457"/>
      <c r="J245" s="457"/>
      <c r="K245" s="458"/>
      <c r="L245" s="457"/>
      <c r="M245" s="460"/>
      <c r="N245" s="455"/>
      <c r="O245" s="349" t="s">
        <v>454</v>
      </c>
      <c r="P245" s="349" t="s">
        <v>1089</v>
      </c>
      <c r="Q245" s="361" t="s">
        <v>1090</v>
      </c>
      <c r="R245" s="361" t="s">
        <v>1091</v>
      </c>
      <c r="S245" s="452"/>
      <c r="T245" s="351">
        <f t="shared" si="33"/>
        <v>0</v>
      </c>
      <c r="U245" s="359" t="s">
        <v>457</v>
      </c>
      <c r="V245" s="353"/>
      <c r="W245" s="353"/>
      <c r="X245" s="356"/>
      <c r="Y245" s="356"/>
      <c r="Z245" s="356"/>
      <c r="AA245" s="356"/>
      <c r="AB245" s="356"/>
      <c r="AC245" s="356"/>
      <c r="AD245" s="353"/>
      <c r="AE245" s="356"/>
      <c r="AF245" s="356"/>
      <c r="AG245" s="356"/>
      <c r="AH245" s="356"/>
      <c r="AI245" s="357">
        <f t="shared" si="29"/>
        <v>0</v>
      </c>
      <c r="AJ245" s="358" t="s">
        <v>65</v>
      </c>
      <c r="AK245" s="358" t="s">
        <v>862</v>
      </c>
      <c r="AL245" s="358" t="s">
        <v>736</v>
      </c>
      <c r="AM245" s="2"/>
      <c r="AN245" s="2"/>
      <c r="AO245" s="2"/>
      <c r="AP245" s="2"/>
      <c r="AQ245" s="2"/>
      <c r="AR245" s="2"/>
      <c r="AS245" s="2"/>
      <c r="AT245" s="2"/>
      <c r="AU245" s="2"/>
      <c r="AV245" s="2"/>
    </row>
    <row r="246" spans="1:48" s="365" customFormat="1" ht="38.25" x14ac:dyDescent="0.25">
      <c r="A246" s="456"/>
      <c r="B246" s="457"/>
      <c r="C246" s="457"/>
      <c r="D246" s="457"/>
      <c r="E246" s="457"/>
      <c r="F246" s="457"/>
      <c r="G246" s="457"/>
      <c r="H246" s="457"/>
      <c r="I246" s="457"/>
      <c r="J246" s="457"/>
      <c r="K246" s="458"/>
      <c r="L246" s="457"/>
      <c r="M246" s="460"/>
      <c r="N246" s="455"/>
      <c r="O246" s="349" t="s">
        <v>458</v>
      </c>
      <c r="P246" s="349" t="s">
        <v>1092</v>
      </c>
      <c r="Q246" s="361" t="s">
        <v>1093</v>
      </c>
      <c r="R246" s="361" t="s">
        <v>458</v>
      </c>
      <c r="S246" s="452"/>
      <c r="T246" s="351">
        <f t="shared" si="33"/>
        <v>0</v>
      </c>
      <c r="U246" s="359" t="s">
        <v>1094</v>
      </c>
      <c r="V246" s="353"/>
      <c r="W246" s="353"/>
      <c r="X246" s="356"/>
      <c r="Y246" s="356"/>
      <c r="Z246" s="356"/>
      <c r="AA246" s="356"/>
      <c r="AB246" s="356"/>
      <c r="AC246" s="356"/>
      <c r="AD246" s="353"/>
      <c r="AE246" s="356"/>
      <c r="AF246" s="356"/>
      <c r="AG246" s="356"/>
      <c r="AH246" s="356"/>
      <c r="AI246" s="357">
        <f t="shared" si="29"/>
        <v>0</v>
      </c>
      <c r="AJ246" s="358" t="s">
        <v>65</v>
      </c>
      <c r="AK246" s="358" t="s">
        <v>862</v>
      </c>
      <c r="AL246" s="358" t="s">
        <v>736</v>
      </c>
      <c r="AM246" s="2"/>
      <c r="AN246" s="2"/>
      <c r="AO246" s="2"/>
      <c r="AP246" s="2"/>
      <c r="AQ246" s="2"/>
      <c r="AR246" s="2"/>
      <c r="AS246" s="2"/>
      <c r="AT246" s="2"/>
      <c r="AU246" s="2"/>
      <c r="AV246" s="2"/>
    </row>
    <row r="247" spans="1:48" s="297" customFormat="1" ht="60.75" customHeight="1" x14ac:dyDescent="0.2">
      <c r="A247" s="456">
        <v>72</v>
      </c>
      <c r="B247" s="457"/>
      <c r="C247" s="457"/>
      <c r="D247" s="457"/>
      <c r="E247" s="457"/>
      <c r="F247" s="457"/>
      <c r="G247" s="457"/>
      <c r="H247" s="457"/>
      <c r="I247" s="463" t="s">
        <v>1095</v>
      </c>
      <c r="J247" s="459" t="s">
        <v>1096</v>
      </c>
      <c r="K247" s="465" t="s">
        <v>1097</v>
      </c>
      <c r="L247" s="459" t="s">
        <v>1096</v>
      </c>
      <c r="M247" s="460"/>
      <c r="N247" s="450" t="s">
        <v>1098</v>
      </c>
      <c r="O247" s="348" t="s">
        <v>1099</v>
      </c>
      <c r="P247" s="366" t="s">
        <v>1100</v>
      </c>
      <c r="Q247" s="350" t="s">
        <v>1101</v>
      </c>
      <c r="R247" s="361" t="s">
        <v>1099</v>
      </c>
      <c r="S247" s="452">
        <f>T247+T248</f>
        <v>0</v>
      </c>
      <c r="T247" s="351">
        <f t="shared" si="33"/>
        <v>0</v>
      </c>
      <c r="U247" s="352" t="s">
        <v>1102</v>
      </c>
      <c r="V247" s="353"/>
      <c r="W247" s="354"/>
      <c r="X247" s="355"/>
      <c r="Y247" s="367"/>
      <c r="Z247" s="356"/>
      <c r="AA247" s="353"/>
      <c r="AB247" s="353"/>
      <c r="AC247" s="353"/>
      <c r="AD247" s="353"/>
      <c r="AE247" s="356"/>
      <c r="AF247" s="356"/>
      <c r="AG247" s="356"/>
      <c r="AH247" s="356"/>
      <c r="AI247" s="357">
        <f t="shared" si="29"/>
        <v>0</v>
      </c>
      <c r="AJ247" s="358" t="s">
        <v>65</v>
      </c>
      <c r="AK247" s="358" t="s">
        <v>862</v>
      </c>
      <c r="AL247" s="358" t="s">
        <v>736</v>
      </c>
      <c r="AM247" s="2"/>
      <c r="AN247" s="2"/>
      <c r="AO247" s="2"/>
      <c r="AP247" s="2"/>
      <c r="AQ247" s="2"/>
      <c r="AR247" s="2"/>
      <c r="AS247" s="2"/>
      <c r="AT247" s="2"/>
      <c r="AU247" s="2"/>
      <c r="AV247" s="2"/>
    </row>
    <row r="248" spans="1:48" s="297" customFormat="1" ht="56.25" customHeight="1" x14ac:dyDescent="0.2">
      <c r="A248" s="456"/>
      <c r="B248" s="457"/>
      <c r="C248" s="457"/>
      <c r="D248" s="457"/>
      <c r="E248" s="457"/>
      <c r="F248" s="457"/>
      <c r="G248" s="457"/>
      <c r="H248" s="457"/>
      <c r="I248" s="464"/>
      <c r="J248" s="460"/>
      <c r="K248" s="466"/>
      <c r="L248" s="460"/>
      <c r="M248" s="460"/>
      <c r="N248" s="451"/>
      <c r="O248" s="366" t="s">
        <v>1103</v>
      </c>
      <c r="P248" s="366" t="s">
        <v>1100</v>
      </c>
      <c r="Q248" s="350" t="s">
        <v>1104</v>
      </c>
      <c r="R248" s="361" t="s">
        <v>1103</v>
      </c>
      <c r="S248" s="452"/>
      <c r="T248" s="351">
        <f t="shared" si="33"/>
        <v>0</v>
      </c>
      <c r="U248" s="352" t="s">
        <v>1105</v>
      </c>
      <c r="V248" s="353"/>
      <c r="W248" s="354"/>
      <c r="X248" s="355"/>
      <c r="Y248" s="367"/>
      <c r="Z248" s="356"/>
      <c r="AA248" s="353"/>
      <c r="AB248" s="353"/>
      <c r="AC248" s="353"/>
      <c r="AD248" s="353"/>
      <c r="AE248" s="356"/>
      <c r="AF248" s="356"/>
      <c r="AG248" s="356"/>
      <c r="AH248" s="356"/>
      <c r="AI248" s="357">
        <f t="shared" si="29"/>
        <v>0</v>
      </c>
      <c r="AJ248" s="358" t="s">
        <v>65</v>
      </c>
      <c r="AK248" s="358" t="s">
        <v>862</v>
      </c>
      <c r="AL248" s="358" t="s">
        <v>736</v>
      </c>
      <c r="AM248" s="2"/>
      <c r="AN248" s="2"/>
      <c r="AO248" s="2"/>
      <c r="AP248" s="2"/>
      <c r="AQ248" s="2"/>
      <c r="AR248" s="2"/>
      <c r="AS248" s="2"/>
      <c r="AT248" s="2"/>
      <c r="AU248" s="2"/>
      <c r="AV248" s="2"/>
    </row>
    <row r="249" spans="1:48" s="370" customFormat="1" ht="15.75" x14ac:dyDescent="0.25">
      <c r="A249" s="453" t="s">
        <v>1106</v>
      </c>
      <c r="B249" s="453"/>
      <c r="C249" s="453"/>
      <c r="D249" s="453"/>
      <c r="E249" s="453"/>
      <c r="F249" s="453"/>
      <c r="G249" s="453"/>
      <c r="H249" s="453"/>
      <c r="I249" s="453"/>
      <c r="J249" s="453"/>
      <c r="K249" s="453"/>
      <c r="L249" s="453"/>
      <c r="M249" s="453"/>
      <c r="N249" s="453"/>
      <c r="O249" s="453"/>
      <c r="P249" s="159"/>
      <c r="Q249" s="159"/>
      <c r="R249" s="159"/>
      <c r="S249" s="159">
        <f>SUM(S250:S277)</f>
        <v>378790000</v>
      </c>
      <c r="T249" s="368">
        <f>SUM(T250:T277)</f>
        <v>378790000</v>
      </c>
      <c r="U249" s="368">
        <f>SUM(U250:U277)</f>
        <v>0</v>
      </c>
      <c r="V249" s="368">
        <f>SUM(V250:V277)</f>
        <v>0</v>
      </c>
      <c r="W249" s="368">
        <f>SUM(W250:W277)</f>
        <v>37790000</v>
      </c>
      <c r="X249" s="368">
        <f>SUM(X250:X277)</f>
        <v>0</v>
      </c>
      <c r="Y249" s="368">
        <f>SUM(Y250:Y277)</f>
        <v>0</v>
      </c>
      <c r="Z249" s="368">
        <f>SUM(Z250:Z277)</f>
        <v>0</v>
      </c>
      <c r="AA249" s="368">
        <f>SUM(AA250:AA277)</f>
        <v>0</v>
      </c>
      <c r="AB249" s="368">
        <f>SUM(AB250:AB277)</f>
        <v>0</v>
      </c>
      <c r="AC249" s="368">
        <f>SUM(AC250:AC277)</f>
        <v>0</v>
      </c>
      <c r="AD249" s="368">
        <f>SUM(AD250:AD277)</f>
        <v>341000000</v>
      </c>
      <c r="AE249" s="368">
        <f>SUM(AE250:AE277)</f>
        <v>0</v>
      </c>
      <c r="AF249" s="368">
        <f>SUM(AF250:AF277)</f>
        <v>0</v>
      </c>
      <c r="AG249" s="368">
        <f>SUM(AG250:AG277)</f>
        <v>0</v>
      </c>
      <c r="AH249" s="368">
        <f>SUM(AH250:AH277)</f>
        <v>0</v>
      </c>
      <c r="AI249" s="368">
        <f>SUM(AI250:AI277)</f>
        <v>378790000</v>
      </c>
      <c r="AJ249" s="369"/>
      <c r="AK249" s="369"/>
      <c r="AL249" s="369"/>
      <c r="AM249" s="116"/>
      <c r="AN249" s="116"/>
      <c r="AO249" s="116"/>
      <c r="AP249" s="116"/>
      <c r="AQ249" s="116"/>
      <c r="AR249" s="116"/>
      <c r="AS249" s="116"/>
      <c r="AT249" s="116"/>
      <c r="AU249" s="116"/>
      <c r="AV249" s="116"/>
    </row>
    <row r="250" spans="1:48" s="169" customFormat="1" ht="46.5" customHeight="1" x14ac:dyDescent="0.2">
      <c r="A250" s="427">
        <v>73</v>
      </c>
      <c r="B250" s="428" t="s">
        <v>717</v>
      </c>
      <c r="C250" s="428" t="s">
        <v>718</v>
      </c>
      <c r="D250" s="428" t="s">
        <v>719</v>
      </c>
      <c r="E250" s="428" t="s">
        <v>1107</v>
      </c>
      <c r="F250" s="428" t="s">
        <v>1108</v>
      </c>
      <c r="G250" s="428" t="s">
        <v>1109</v>
      </c>
      <c r="H250" s="428" t="s">
        <v>1110</v>
      </c>
      <c r="I250" s="428" t="s">
        <v>1111</v>
      </c>
      <c r="J250" s="428" t="s">
        <v>1112</v>
      </c>
      <c r="K250" s="433" t="s">
        <v>1113</v>
      </c>
      <c r="L250" s="428" t="s">
        <v>1114</v>
      </c>
      <c r="M250" s="428" t="s">
        <v>719</v>
      </c>
      <c r="N250" s="430" t="s">
        <v>1115</v>
      </c>
      <c r="O250" s="423" t="s">
        <v>1116</v>
      </c>
      <c r="P250" s="423" t="s">
        <v>1117</v>
      </c>
      <c r="Q250" s="443" t="s">
        <v>1118</v>
      </c>
      <c r="R250" s="446" t="s">
        <v>1116</v>
      </c>
      <c r="S250" s="449">
        <f>T250+T259+T260+T261+T262+T263+T264+T266</f>
        <v>225000000</v>
      </c>
      <c r="T250" s="434">
        <f>SUM(V250:AH250)</f>
        <v>120000000</v>
      </c>
      <c r="U250" s="436" t="s">
        <v>1119</v>
      </c>
      <c r="V250" s="163"/>
      <c r="W250" s="164"/>
      <c r="X250" s="165"/>
      <c r="Y250" s="372"/>
      <c r="Z250" s="166"/>
      <c r="AA250" s="163"/>
      <c r="AB250" s="163"/>
      <c r="AC250" s="163"/>
      <c r="AD250" s="163">
        <f>130000000-10000000</f>
        <v>120000000</v>
      </c>
      <c r="AE250" s="166"/>
      <c r="AF250" s="166"/>
      <c r="AG250" s="166"/>
      <c r="AH250" s="166"/>
      <c r="AI250" s="167">
        <f t="shared" ref="AI250:AI285" si="34">SUM(V250:AH250)</f>
        <v>120000000</v>
      </c>
      <c r="AJ250" s="168" t="s">
        <v>65</v>
      </c>
      <c r="AK250" s="168" t="s">
        <v>735</v>
      </c>
      <c r="AL250" s="373" t="s">
        <v>736</v>
      </c>
      <c r="AM250" s="2"/>
      <c r="AN250" s="2"/>
      <c r="AO250" s="2"/>
      <c r="AP250" s="2"/>
      <c r="AQ250" s="2"/>
      <c r="AR250" s="2"/>
      <c r="AS250" s="2"/>
      <c r="AT250" s="2"/>
      <c r="AU250" s="2"/>
      <c r="AV250" s="2"/>
    </row>
    <row r="251" spans="1:48" s="169" customFormat="1" ht="46.5" customHeight="1" x14ac:dyDescent="0.2">
      <c r="A251" s="427"/>
      <c r="B251" s="428"/>
      <c r="C251" s="428"/>
      <c r="D251" s="428"/>
      <c r="E251" s="428"/>
      <c r="F251" s="428"/>
      <c r="G251" s="428"/>
      <c r="H251" s="428"/>
      <c r="I251" s="428"/>
      <c r="J251" s="428"/>
      <c r="K251" s="433"/>
      <c r="L251" s="428"/>
      <c r="M251" s="428"/>
      <c r="N251" s="430"/>
      <c r="O251" s="442"/>
      <c r="P251" s="442"/>
      <c r="Q251" s="444"/>
      <c r="R251" s="447"/>
      <c r="S251" s="449"/>
      <c r="T251" s="438"/>
      <c r="U251" s="439"/>
      <c r="V251" s="163"/>
      <c r="W251" s="164"/>
      <c r="X251" s="165"/>
      <c r="Y251" s="372"/>
      <c r="Z251" s="166"/>
      <c r="AA251" s="163"/>
      <c r="AB251" s="163"/>
      <c r="AC251" s="163"/>
      <c r="AD251" s="163"/>
      <c r="AE251" s="166"/>
      <c r="AF251" s="166"/>
      <c r="AG251" s="166"/>
      <c r="AH251" s="166"/>
      <c r="AI251" s="167"/>
      <c r="AJ251" s="168"/>
      <c r="AK251" s="168"/>
      <c r="AL251" s="373"/>
      <c r="AM251" s="2"/>
      <c r="AN251" s="2"/>
      <c r="AO251" s="2"/>
      <c r="AP251" s="2"/>
      <c r="AQ251" s="2"/>
      <c r="AR251" s="2"/>
      <c r="AS251" s="2"/>
      <c r="AT251" s="2"/>
      <c r="AU251" s="2"/>
      <c r="AV251" s="2"/>
    </row>
    <row r="252" spans="1:48" s="169" customFormat="1" ht="46.5" customHeight="1" x14ac:dyDescent="0.2">
      <c r="A252" s="427"/>
      <c r="B252" s="428"/>
      <c r="C252" s="428"/>
      <c r="D252" s="428"/>
      <c r="E252" s="428"/>
      <c r="F252" s="428"/>
      <c r="G252" s="428"/>
      <c r="H252" s="428"/>
      <c r="I252" s="428"/>
      <c r="J252" s="428"/>
      <c r="K252" s="433"/>
      <c r="L252" s="428"/>
      <c r="M252" s="428"/>
      <c r="N252" s="430"/>
      <c r="O252" s="442"/>
      <c r="P252" s="442"/>
      <c r="Q252" s="444"/>
      <c r="R252" s="447"/>
      <c r="S252" s="449"/>
      <c r="T252" s="438"/>
      <c r="U252" s="439"/>
      <c r="V252" s="163"/>
      <c r="W252" s="164"/>
      <c r="X252" s="165"/>
      <c r="Y252" s="372"/>
      <c r="Z252" s="166"/>
      <c r="AA252" s="163"/>
      <c r="AB252" s="163"/>
      <c r="AC252" s="163"/>
      <c r="AD252" s="163"/>
      <c r="AE252" s="166"/>
      <c r="AF252" s="166"/>
      <c r="AG252" s="166"/>
      <c r="AH252" s="166"/>
      <c r="AI252" s="167"/>
      <c r="AJ252" s="168"/>
      <c r="AK252" s="168"/>
      <c r="AL252" s="373"/>
      <c r="AM252" s="2"/>
      <c r="AN252" s="2"/>
      <c r="AO252" s="2"/>
      <c r="AP252" s="2"/>
      <c r="AQ252" s="2"/>
      <c r="AR252" s="2"/>
      <c r="AS252" s="2"/>
      <c r="AT252" s="2"/>
      <c r="AU252" s="2"/>
      <c r="AV252" s="2"/>
    </row>
    <row r="253" spans="1:48" s="169" customFormat="1" ht="46.5" customHeight="1" x14ac:dyDescent="0.2">
      <c r="A253" s="427"/>
      <c r="B253" s="428"/>
      <c r="C253" s="428"/>
      <c r="D253" s="428"/>
      <c r="E253" s="428"/>
      <c r="F253" s="428"/>
      <c r="G253" s="428"/>
      <c r="H253" s="428"/>
      <c r="I253" s="428"/>
      <c r="J253" s="428"/>
      <c r="K253" s="433"/>
      <c r="L253" s="428"/>
      <c r="M253" s="428"/>
      <c r="N253" s="430"/>
      <c r="O253" s="442"/>
      <c r="P253" s="442"/>
      <c r="Q253" s="444"/>
      <c r="R253" s="447"/>
      <c r="S253" s="449"/>
      <c r="T253" s="438"/>
      <c r="U253" s="439"/>
      <c r="V253" s="163"/>
      <c r="W253" s="164"/>
      <c r="X253" s="165"/>
      <c r="Y253" s="372"/>
      <c r="Z253" s="166"/>
      <c r="AA253" s="163"/>
      <c r="AB253" s="163"/>
      <c r="AC253" s="163"/>
      <c r="AD253" s="163"/>
      <c r="AE253" s="166"/>
      <c r="AF253" s="166"/>
      <c r="AG253" s="166"/>
      <c r="AH253" s="166"/>
      <c r="AI253" s="167"/>
      <c r="AJ253" s="168"/>
      <c r="AK253" s="168"/>
      <c r="AL253" s="373"/>
      <c r="AM253" s="2"/>
      <c r="AN253" s="2"/>
      <c r="AO253" s="2"/>
      <c r="AP253" s="2"/>
      <c r="AQ253" s="2"/>
      <c r="AR253" s="2"/>
      <c r="AS253" s="2"/>
      <c r="AT253" s="2"/>
      <c r="AU253" s="2"/>
      <c r="AV253" s="2"/>
    </row>
    <row r="254" spans="1:48" s="169" customFormat="1" ht="46.5" customHeight="1" x14ac:dyDescent="0.2">
      <c r="A254" s="427"/>
      <c r="B254" s="428"/>
      <c r="C254" s="428"/>
      <c r="D254" s="428"/>
      <c r="E254" s="428"/>
      <c r="F254" s="428"/>
      <c r="G254" s="428"/>
      <c r="H254" s="428"/>
      <c r="I254" s="428"/>
      <c r="J254" s="428"/>
      <c r="K254" s="433"/>
      <c r="L254" s="428"/>
      <c r="M254" s="428"/>
      <c r="N254" s="430"/>
      <c r="O254" s="442"/>
      <c r="P254" s="442"/>
      <c r="Q254" s="444"/>
      <c r="R254" s="447"/>
      <c r="S254" s="449"/>
      <c r="T254" s="438"/>
      <c r="U254" s="439"/>
      <c r="V254" s="163"/>
      <c r="W254" s="164"/>
      <c r="X254" s="165"/>
      <c r="Y254" s="372"/>
      <c r="Z254" s="166"/>
      <c r="AA254" s="163"/>
      <c r="AB254" s="163"/>
      <c r="AC254" s="163"/>
      <c r="AD254" s="163"/>
      <c r="AE254" s="166"/>
      <c r="AF254" s="166"/>
      <c r="AG254" s="166"/>
      <c r="AH254" s="166"/>
      <c r="AI254" s="167"/>
      <c r="AJ254" s="168"/>
      <c r="AK254" s="168"/>
      <c r="AL254" s="373"/>
      <c r="AM254" s="2"/>
      <c r="AN254" s="2"/>
      <c r="AO254" s="2"/>
      <c r="AP254" s="2"/>
      <c r="AQ254" s="2"/>
      <c r="AR254" s="2"/>
      <c r="AS254" s="2"/>
      <c r="AT254" s="2"/>
      <c r="AU254" s="2"/>
      <c r="AV254" s="2"/>
    </row>
    <row r="255" spans="1:48" s="169" customFormat="1" ht="57" customHeight="1" x14ac:dyDescent="0.2">
      <c r="A255" s="427"/>
      <c r="B255" s="428"/>
      <c r="C255" s="428"/>
      <c r="D255" s="428"/>
      <c r="E255" s="428"/>
      <c r="F255" s="428"/>
      <c r="G255" s="428"/>
      <c r="H255" s="428"/>
      <c r="I255" s="428"/>
      <c r="J255" s="428"/>
      <c r="K255" s="433"/>
      <c r="L255" s="428"/>
      <c r="M255" s="428"/>
      <c r="N255" s="430"/>
      <c r="O255" s="442"/>
      <c r="P255" s="442"/>
      <c r="Q255" s="444"/>
      <c r="R255" s="447"/>
      <c r="S255" s="449"/>
      <c r="T255" s="438"/>
      <c r="U255" s="439"/>
      <c r="V255" s="163"/>
      <c r="W255" s="164"/>
      <c r="X255" s="165"/>
      <c r="Y255" s="372"/>
      <c r="Z255" s="166"/>
      <c r="AA255" s="163"/>
      <c r="AB255" s="163"/>
      <c r="AC255" s="163"/>
      <c r="AD255" s="163"/>
      <c r="AE255" s="166"/>
      <c r="AF255" s="166"/>
      <c r="AG255" s="166"/>
      <c r="AH255" s="166"/>
      <c r="AI255" s="167"/>
      <c r="AJ255" s="168"/>
      <c r="AK255" s="168"/>
      <c r="AL255" s="373"/>
      <c r="AM255" s="2"/>
      <c r="AN255" s="2"/>
      <c r="AO255" s="2"/>
      <c r="AP255" s="2"/>
      <c r="AQ255" s="2"/>
      <c r="AR255" s="2"/>
      <c r="AS255" s="2"/>
      <c r="AT255" s="2"/>
      <c r="AU255" s="2"/>
      <c r="AV255" s="2"/>
    </row>
    <row r="256" spans="1:48" s="169" customFormat="1" ht="46.5" customHeight="1" x14ac:dyDescent="0.2">
      <c r="A256" s="427"/>
      <c r="B256" s="428"/>
      <c r="C256" s="428"/>
      <c r="D256" s="428"/>
      <c r="E256" s="428"/>
      <c r="F256" s="428"/>
      <c r="G256" s="428"/>
      <c r="H256" s="428"/>
      <c r="I256" s="428"/>
      <c r="J256" s="428"/>
      <c r="K256" s="433"/>
      <c r="L256" s="428"/>
      <c r="M256" s="428"/>
      <c r="N256" s="430"/>
      <c r="O256" s="442"/>
      <c r="P256" s="442"/>
      <c r="Q256" s="444"/>
      <c r="R256" s="447"/>
      <c r="S256" s="449"/>
      <c r="T256" s="438"/>
      <c r="U256" s="439"/>
      <c r="V256" s="163"/>
      <c r="W256" s="164"/>
      <c r="X256" s="165"/>
      <c r="Y256" s="372"/>
      <c r="Z256" s="166"/>
      <c r="AA256" s="163"/>
      <c r="AB256" s="163"/>
      <c r="AC256" s="163"/>
      <c r="AD256" s="163"/>
      <c r="AE256" s="166"/>
      <c r="AF256" s="166"/>
      <c r="AG256" s="166"/>
      <c r="AH256" s="166"/>
      <c r="AI256" s="167"/>
      <c r="AJ256" s="168"/>
      <c r="AK256" s="168"/>
      <c r="AL256" s="373"/>
      <c r="AM256" s="2"/>
      <c r="AN256" s="2"/>
      <c r="AO256" s="2"/>
      <c r="AP256" s="2"/>
      <c r="AQ256" s="2"/>
      <c r="AR256" s="2"/>
      <c r="AS256" s="2"/>
      <c r="AT256" s="2"/>
      <c r="AU256" s="2"/>
      <c r="AV256" s="2"/>
    </row>
    <row r="257" spans="1:48" s="169" customFormat="1" ht="46.5" customHeight="1" x14ac:dyDescent="0.2">
      <c r="A257" s="427"/>
      <c r="B257" s="428"/>
      <c r="C257" s="428"/>
      <c r="D257" s="428"/>
      <c r="E257" s="428"/>
      <c r="F257" s="428"/>
      <c r="G257" s="428"/>
      <c r="H257" s="428"/>
      <c r="I257" s="428"/>
      <c r="J257" s="428"/>
      <c r="K257" s="433"/>
      <c r="L257" s="428"/>
      <c r="M257" s="428"/>
      <c r="N257" s="430"/>
      <c r="O257" s="442"/>
      <c r="P257" s="442"/>
      <c r="Q257" s="444"/>
      <c r="R257" s="447"/>
      <c r="S257" s="449"/>
      <c r="T257" s="438"/>
      <c r="U257" s="439"/>
      <c r="V257" s="163"/>
      <c r="W257" s="164"/>
      <c r="X257" s="165"/>
      <c r="Y257" s="372"/>
      <c r="Z257" s="166"/>
      <c r="AA257" s="163"/>
      <c r="AB257" s="163"/>
      <c r="AC257" s="163"/>
      <c r="AD257" s="163"/>
      <c r="AE257" s="166"/>
      <c r="AF257" s="166"/>
      <c r="AG257" s="166"/>
      <c r="AH257" s="166"/>
      <c r="AI257" s="167"/>
      <c r="AJ257" s="168"/>
      <c r="AK257" s="168"/>
      <c r="AL257" s="373"/>
      <c r="AM257" s="2"/>
      <c r="AN257" s="2"/>
      <c r="AO257" s="2"/>
      <c r="AP257" s="2"/>
      <c r="AQ257" s="2"/>
      <c r="AR257" s="2"/>
      <c r="AS257" s="2"/>
      <c r="AT257" s="2"/>
      <c r="AU257" s="2"/>
      <c r="AV257" s="2"/>
    </row>
    <row r="258" spans="1:48" s="169" customFormat="1" ht="46.5" customHeight="1" x14ac:dyDescent="0.2">
      <c r="A258" s="427"/>
      <c r="B258" s="428"/>
      <c r="C258" s="428"/>
      <c r="D258" s="428"/>
      <c r="E258" s="428"/>
      <c r="F258" s="428"/>
      <c r="G258" s="428"/>
      <c r="H258" s="428"/>
      <c r="I258" s="428"/>
      <c r="J258" s="428"/>
      <c r="K258" s="433"/>
      <c r="L258" s="428"/>
      <c r="M258" s="428"/>
      <c r="N258" s="430"/>
      <c r="O258" s="424"/>
      <c r="P258" s="424"/>
      <c r="Q258" s="445"/>
      <c r="R258" s="448"/>
      <c r="S258" s="449"/>
      <c r="T258" s="435"/>
      <c r="U258" s="437"/>
      <c r="V258" s="163"/>
      <c r="W258" s="164"/>
      <c r="X258" s="165"/>
      <c r="Y258" s="372"/>
      <c r="Z258" s="166"/>
      <c r="AA258" s="163"/>
      <c r="AB258" s="163"/>
      <c r="AC258" s="163"/>
      <c r="AD258" s="163"/>
      <c r="AE258" s="166"/>
      <c r="AF258" s="166"/>
      <c r="AG258" s="166"/>
      <c r="AH258" s="166"/>
      <c r="AI258" s="167"/>
      <c r="AJ258" s="168"/>
      <c r="AK258" s="168"/>
      <c r="AL258" s="373"/>
      <c r="AM258" s="2"/>
      <c r="AN258" s="2"/>
      <c r="AO258" s="2"/>
      <c r="AP258" s="2"/>
      <c r="AQ258" s="2"/>
      <c r="AR258" s="2"/>
      <c r="AS258" s="2"/>
      <c r="AT258" s="2"/>
      <c r="AU258" s="2"/>
      <c r="AV258" s="2"/>
    </row>
    <row r="259" spans="1:48" s="365" customFormat="1" ht="57" customHeight="1" x14ac:dyDescent="0.25">
      <c r="A259" s="427"/>
      <c r="B259" s="428"/>
      <c r="C259" s="428"/>
      <c r="D259" s="428"/>
      <c r="E259" s="428"/>
      <c r="F259" s="428"/>
      <c r="G259" s="428"/>
      <c r="H259" s="428"/>
      <c r="I259" s="428"/>
      <c r="J259" s="428"/>
      <c r="K259" s="433"/>
      <c r="L259" s="428"/>
      <c r="M259" s="428"/>
      <c r="N259" s="430"/>
      <c r="O259" s="172" t="s">
        <v>1120</v>
      </c>
      <c r="P259" s="172" t="s">
        <v>1121</v>
      </c>
      <c r="Q259" s="172" t="s">
        <v>1122</v>
      </c>
      <c r="R259" s="173" t="s">
        <v>1120</v>
      </c>
      <c r="S259" s="428"/>
      <c r="T259" s="161">
        <f t="shared" ref="T259:T277" si="35">SUM(V259:AH259)</f>
        <v>60000000</v>
      </c>
      <c r="U259" s="162" t="s">
        <v>1123</v>
      </c>
      <c r="V259" s="168"/>
      <c r="W259" s="168"/>
      <c r="X259" s="168"/>
      <c r="Y259" s="168"/>
      <c r="Z259" s="168"/>
      <c r="AA259" s="168"/>
      <c r="AB259" s="168"/>
      <c r="AC259" s="163"/>
      <c r="AD259" s="163">
        <v>60000000</v>
      </c>
      <c r="AE259" s="168"/>
      <c r="AF259" s="168"/>
      <c r="AG259" s="168"/>
      <c r="AH259" s="168"/>
      <c r="AI259" s="168">
        <f t="shared" si="34"/>
        <v>60000000</v>
      </c>
      <c r="AJ259" s="168" t="s">
        <v>65</v>
      </c>
      <c r="AK259" s="168" t="s">
        <v>1124</v>
      </c>
      <c r="AL259" s="373" t="s">
        <v>736</v>
      </c>
      <c r="AM259" s="2"/>
      <c r="AN259" s="2"/>
      <c r="AO259" s="2"/>
      <c r="AP259" s="2"/>
      <c r="AQ259" s="2"/>
      <c r="AR259" s="2"/>
      <c r="AS259" s="2"/>
      <c r="AT259" s="2"/>
      <c r="AU259" s="2"/>
      <c r="AV259" s="2"/>
    </row>
    <row r="260" spans="1:48" s="169" customFormat="1" ht="42.75" customHeight="1" x14ac:dyDescent="0.25">
      <c r="A260" s="427">
        <v>74</v>
      </c>
      <c r="B260" s="428"/>
      <c r="C260" s="428"/>
      <c r="D260" s="428"/>
      <c r="E260" s="428"/>
      <c r="F260" s="428"/>
      <c r="G260" s="428"/>
      <c r="H260" s="428"/>
      <c r="I260" s="428" t="s">
        <v>1125</v>
      </c>
      <c r="J260" s="436" t="s">
        <v>1126</v>
      </c>
      <c r="K260" s="440" t="s">
        <v>1127</v>
      </c>
      <c r="L260" s="436" t="s">
        <v>1128</v>
      </c>
      <c r="M260" s="428"/>
      <c r="N260" s="423" t="s">
        <v>1129</v>
      </c>
      <c r="O260" s="172" t="s">
        <v>1130</v>
      </c>
      <c r="P260" s="172" t="s">
        <v>1282</v>
      </c>
      <c r="Q260" s="172" t="s">
        <v>1131</v>
      </c>
      <c r="R260" s="172" t="s">
        <v>1130</v>
      </c>
      <c r="S260" s="428"/>
      <c r="T260" s="161">
        <f t="shared" si="35"/>
        <v>0</v>
      </c>
      <c r="U260" s="162" t="s">
        <v>1132</v>
      </c>
      <c r="V260" s="168"/>
      <c r="W260" s="168"/>
      <c r="X260" s="168"/>
      <c r="Y260" s="168"/>
      <c r="Z260" s="168"/>
      <c r="AA260" s="168"/>
      <c r="AB260" s="168"/>
      <c r="AC260" s="163"/>
      <c r="AD260" s="163"/>
      <c r="AE260" s="168"/>
      <c r="AF260" s="168"/>
      <c r="AG260" s="168"/>
      <c r="AH260" s="168"/>
      <c r="AI260" s="168">
        <f t="shared" si="34"/>
        <v>0</v>
      </c>
      <c r="AJ260" s="168" t="s">
        <v>65</v>
      </c>
      <c r="AK260" s="168" t="s">
        <v>735</v>
      </c>
      <c r="AL260" s="373" t="s">
        <v>736</v>
      </c>
      <c r="AM260" s="2"/>
      <c r="AN260" s="2"/>
      <c r="AO260" s="2"/>
      <c r="AP260" s="2"/>
      <c r="AQ260" s="2"/>
      <c r="AR260" s="2"/>
      <c r="AS260" s="2"/>
      <c r="AT260" s="2"/>
      <c r="AU260" s="2"/>
      <c r="AV260" s="2"/>
    </row>
    <row r="261" spans="1:48" s="365" customFormat="1" ht="78" customHeight="1" x14ac:dyDescent="0.25">
      <c r="A261" s="427"/>
      <c r="B261" s="428"/>
      <c r="C261" s="428"/>
      <c r="D261" s="428"/>
      <c r="E261" s="428"/>
      <c r="F261" s="428"/>
      <c r="G261" s="428"/>
      <c r="H261" s="428"/>
      <c r="I261" s="428"/>
      <c r="J261" s="439"/>
      <c r="K261" s="441"/>
      <c r="L261" s="439"/>
      <c r="M261" s="428"/>
      <c r="N261" s="424"/>
      <c r="O261" s="371" t="s">
        <v>1133</v>
      </c>
      <c r="P261" s="172" t="s">
        <v>1283</v>
      </c>
      <c r="Q261" s="172"/>
      <c r="R261" s="172" t="s">
        <v>1281</v>
      </c>
      <c r="S261" s="428"/>
      <c r="T261" s="712">
        <f t="shared" si="35"/>
        <v>0</v>
      </c>
      <c r="U261" s="711" t="s">
        <v>1134</v>
      </c>
      <c r="V261" s="168"/>
      <c r="W261" s="168"/>
      <c r="X261" s="168"/>
      <c r="Y261" s="168"/>
      <c r="Z261" s="168"/>
      <c r="AA261" s="168"/>
      <c r="AB261" s="168"/>
      <c r="AC261" s="163"/>
      <c r="AD261" s="163"/>
      <c r="AE261" s="168"/>
      <c r="AF261" s="168"/>
      <c r="AG261" s="168"/>
      <c r="AH261" s="168"/>
      <c r="AI261" s="168">
        <f t="shared" si="34"/>
        <v>0</v>
      </c>
      <c r="AJ261" s="168" t="s">
        <v>65</v>
      </c>
      <c r="AK261" s="168" t="s">
        <v>1124</v>
      </c>
      <c r="AL261" s="373" t="s">
        <v>736</v>
      </c>
      <c r="AM261" s="2"/>
      <c r="AN261" s="2"/>
      <c r="AO261" s="2"/>
      <c r="AP261" s="2"/>
      <c r="AQ261" s="2"/>
      <c r="AR261" s="2"/>
      <c r="AS261" s="2"/>
      <c r="AT261" s="2"/>
      <c r="AU261" s="2"/>
      <c r="AV261" s="2"/>
    </row>
    <row r="262" spans="1:48" s="169" customFormat="1" ht="38.25" x14ac:dyDescent="0.2">
      <c r="A262" s="427">
        <v>75</v>
      </c>
      <c r="B262" s="428"/>
      <c r="C262" s="428"/>
      <c r="D262" s="428"/>
      <c r="E262" s="428"/>
      <c r="F262" s="428"/>
      <c r="G262" s="428"/>
      <c r="H262" s="428"/>
      <c r="I262" s="428" t="s">
        <v>1135</v>
      </c>
      <c r="J262" s="428" t="s">
        <v>1136</v>
      </c>
      <c r="K262" s="433" t="s">
        <v>1137</v>
      </c>
      <c r="L262" s="428" t="s">
        <v>1138</v>
      </c>
      <c r="M262" s="428"/>
      <c r="N262" s="430" t="s">
        <v>1139</v>
      </c>
      <c r="O262" s="172" t="s">
        <v>1140</v>
      </c>
      <c r="P262" s="172" t="s">
        <v>1141</v>
      </c>
      <c r="Q262" s="172" t="s">
        <v>1142</v>
      </c>
      <c r="R262" s="172" t="s">
        <v>1143</v>
      </c>
      <c r="S262" s="428"/>
      <c r="T262" s="161">
        <f t="shared" si="35"/>
        <v>0</v>
      </c>
      <c r="U262" s="162" t="s">
        <v>1144</v>
      </c>
      <c r="V262" s="163"/>
      <c r="W262" s="164"/>
      <c r="X262" s="165"/>
      <c r="Y262" s="372"/>
      <c r="Z262" s="166"/>
      <c r="AA262" s="163"/>
      <c r="AB262" s="163"/>
      <c r="AC262" s="163"/>
      <c r="AD262" s="163"/>
      <c r="AE262" s="166"/>
      <c r="AF262" s="166"/>
      <c r="AG262" s="166"/>
      <c r="AH262" s="166"/>
      <c r="AI262" s="167">
        <f t="shared" si="34"/>
        <v>0</v>
      </c>
      <c r="AJ262" s="168" t="s">
        <v>65</v>
      </c>
      <c r="AK262" s="168" t="s">
        <v>735</v>
      </c>
      <c r="AL262" s="373" t="s">
        <v>736</v>
      </c>
      <c r="AM262" s="2"/>
      <c r="AN262" s="2"/>
      <c r="AO262" s="2"/>
      <c r="AP262" s="2"/>
      <c r="AQ262" s="2"/>
      <c r="AR262" s="2"/>
      <c r="AS262" s="2"/>
      <c r="AT262" s="2"/>
      <c r="AU262" s="2"/>
      <c r="AV262" s="2"/>
    </row>
    <row r="263" spans="1:48" s="169" customFormat="1" ht="38.25" x14ac:dyDescent="0.2">
      <c r="A263" s="427"/>
      <c r="B263" s="428"/>
      <c r="C263" s="428"/>
      <c r="D263" s="428"/>
      <c r="E263" s="428"/>
      <c r="F263" s="428"/>
      <c r="G263" s="428"/>
      <c r="H263" s="428"/>
      <c r="I263" s="428"/>
      <c r="J263" s="428"/>
      <c r="K263" s="433"/>
      <c r="L263" s="428"/>
      <c r="M263" s="428"/>
      <c r="N263" s="430"/>
      <c r="O263" s="172" t="s">
        <v>1145</v>
      </c>
      <c r="P263" s="173" t="s">
        <v>1146</v>
      </c>
      <c r="Q263" s="374" t="s">
        <v>1147</v>
      </c>
      <c r="R263" s="172" t="s">
        <v>1148</v>
      </c>
      <c r="S263" s="428"/>
      <c r="T263" s="161">
        <f t="shared" si="35"/>
        <v>20000000</v>
      </c>
      <c r="U263" s="162" t="s">
        <v>1149</v>
      </c>
      <c r="V263" s="163"/>
      <c r="W263" s="164"/>
      <c r="X263" s="165"/>
      <c r="Y263" s="372"/>
      <c r="Z263" s="166"/>
      <c r="AA263" s="163"/>
      <c r="AB263" s="163"/>
      <c r="AC263" s="163"/>
      <c r="AD263" s="163">
        <v>20000000</v>
      </c>
      <c r="AE263" s="166"/>
      <c r="AF263" s="166"/>
      <c r="AG263" s="166"/>
      <c r="AH263" s="166"/>
      <c r="AI263" s="167">
        <f t="shared" si="34"/>
        <v>20000000</v>
      </c>
      <c r="AJ263" s="168" t="s">
        <v>65</v>
      </c>
      <c r="AK263" s="168" t="s">
        <v>735</v>
      </c>
      <c r="AL263" s="373" t="s">
        <v>736</v>
      </c>
      <c r="AM263" s="2"/>
      <c r="AN263" s="2"/>
      <c r="AO263" s="2"/>
      <c r="AP263" s="2"/>
      <c r="AQ263" s="2"/>
      <c r="AR263" s="2"/>
      <c r="AS263" s="2"/>
      <c r="AT263" s="2"/>
      <c r="AU263" s="2"/>
      <c r="AV263" s="2"/>
    </row>
    <row r="264" spans="1:48" s="169" customFormat="1" ht="102" customHeight="1" x14ac:dyDescent="0.2">
      <c r="A264" s="427">
        <v>76</v>
      </c>
      <c r="B264" s="428"/>
      <c r="C264" s="428"/>
      <c r="D264" s="428"/>
      <c r="E264" s="428"/>
      <c r="F264" s="428"/>
      <c r="G264" s="428"/>
      <c r="H264" s="428"/>
      <c r="I264" s="428" t="s">
        <v>1150</v>
      </c>
      <c r="J264" s="428" t="s">
        <v>1151</v>
      </c>
      <c r="K264" s="433" t="s">
        <v>1152</v>
      </c>
      <c r="L264" s="428" t="s">
        <v>1153</v>
      </c>
      <c r="M264" s="428"/>
      <c r="N264" s="430" t="s">
        <v>1154</v>
      </c>
      <c r="O264" s="423" t="s">
        <v>1155</v>
      </c>
      <c r="P264" s="423" t="s">
        <v>1156</v>
      </c>
      <c r="Q264" s="423" t="s">
        <v>1157</v>
      </c>
      <c r="R264" s="423" t="s">
        <v>1158</v>
      </c>
      <c r="S264" s="428"/>
      <c r="T264" s="434">
        <f t="shared" si="35"/>
        <v>25000000</v>
      </c>
      <c r="U264" s="436" t="s">
        <v>1159</v>
      </c>
      <c r="V264" s="163"/>
      <c r="W264" s="164"/>
      <c r="X264" s="165"/>
      <c r="Y264" s="372"/>
      <c r="Z264" s="166"/>
      <c r="AA264" s="163"/>
      <c r="AB264" s="163"/>
      <c r="AC264" s="163"/>
      <c r="AD264" s="163">
        <v>25000000</v>
      </c>
      <c r="AE264" s="166"/>
      <c r="AF264" s="166"/>
      <c r="AG264" s="166"/>
      <c r="AH264" s="166"/>
      <c r="AI264" s="167">
        <f t="shared" si="34"/>
        <v>25000000</v>
      </c>
      <c r="AJ264" s="168" t="s">
        <v>65</v>
      </c>
      <c r="AK264" s="168" t="s">
        <v>735</v>
      </c>
      <c r="AL264" s="373" t="s">
        <v>736</v>
      </c>
      <c r="AM264" s="2"/>
      <c r="AN264" s="2"/>
      <c r="AO264" s="2"/>
      <c r="AP264" s="2"/>
      <c r="AQ264" s="2"/>
      <c r="AR264" s="2"/>
      <c r="AS264" s="2"/>
      <c r="AT264" s="2"/>
      <c r="AU264" s="2"/>
      <c r="AV264" s="2"/>
    </row>
    <row r="265" spans="1:48" s="169" customFormat="1" ht="39" customHeight="1" x14ac:dyDescent="0.2">
      <c r="A265" s="427"/>
      <c r="B265" s="428"/>
      <c r="C265" s="428"/>
      <c r="D265" s="428"/>
      <c r="E265" s="428"/>
      <c r="F265" s="428"/>
      <c r="G265" s="428"/>
      <c r="H265" s="428"/>
      <c r="I265" s="428"/>
      <c r="J265" s="428"/>
      <c r="K265" s="433"/>
      <c r="L265" s="428"/>
      <c r="M265" s="428"/>
      <c r="N265" s="430"/>
      <c r="O265" s="424"/>
      <c r="P265" s="424"/>
      <c r="Q265" s="424"/>
      <c r="R265" s="424"/>
      <c r="S265" s="428"/>
      <c r="T265" s="435"/>
      <c r="U265" s="437"/>
      <c r="V265" s="163"/>
      <c r="W265" s="164"/>
      <c r="X265" s="165"/>
      <c r="Y265" s="372"/>
      <c r="Z265" s="166"/>
      <c r="AA265" s="163"/>
      <c r="AB265" s="163"/>
      <c r="AC265" s="163"/>
      <c r="AD265" s="163"/>
      <c r="AE265" s="166"/>
      <c r="AF265" s="166"/>
      <c r="AG265" s="166"/>
      <c r="AH265" s="166"/>
      <c r="AI265" s="167"/>
      <c r="AJ265" s="168"/>
      <c r="AK265" s="168"/>
      <c r="AL265" s="373"/>
      <c r="AM265" s="2"/>
      <c r="AN265" s="2"/>
      <c r="AO265" s="2"/>
      <c r="AP265" s="2"/>
      <c r="AQ265" s="2"/>
      <c r="AR265" s="2"/>
      <c r="AS265" s="2"/>
      <c r="AT265" s="2"/>
      <c r="AU265" s="2"/>
      <c r="AV265" s="2"/>
    </row>
    <row r="266" spans="1:48" s="169" customFormat="1" ht="38.25" x14ac:dyDescent="0.2">
      <c r="A266" s="427"/>
      <c r="B266" s="428"/>
      <c r="C266" s="428"/>
      <c r="D266" s="428"/>
      <c r="E266" s="428"/>
      <c r="F266" s="428"/>
      <c r="G266" s="428"/>
      <c r="H266" s="428"/>
      <c r="I266" s="428"/>
      <c r="J266" s="428"/>
      <c r="K266" s="433"/>
      <c r="L266" s="428"/>
      <c r="M266" s="428"/>
      <c r="N266" s="430"/>
      <c r="O266" s="172" t="s">
        <v>1160</v>
      </c>
      <c r="P266" s="173" t="s">
        <v>1161</v>
      </c>
      <c r="Q266" s="375" t="s">
        <v>1162</v>
      </c>
      <c r="R266" s="172" t="s">
        <v>1163</v>
      </c>
      <c r="S266" s="428"/>
      <c r="T266" s="161">
        <f t="shared" si="35"/>
        <v>0</v>
      </c>
      <c r="U266" s="162" t="s">
        <v>1164</v>
      </c>
      <c r="V266" s="163"/>
      <c r="W266" s="164"/>
      <c r="X266" s="165"/>
      <c r="Y266" s="372"/>
      <c r="Z266" s="166"/>
      <c r="AA266" s="163"/>
      <c r="AB266" s="163"/>
      <c r="AC266" s="163"/>
      <c r="AD266" s="163"/>
      <c r="AE266" s="166"/>
      <c r="AF266" s="166"/>
      <c r="AG266" s="166"/>
      <c r="AH266" s="166"/>
      <c r="AI266" s="167">
        <f t="shared" si="34"/>
        <v>0</v>
      </c>
      <c r="AJ266" s="168" t="s">
        <v>65</v>
      </c>
      <c r="AK266" s="168" t="s">
        <v>735</v>
      </c>
      <c r="AL266" s="373" t="s">
        <v>736</v>
      </c>
      <c r="AM266" s="2"/>
      <c r="AN266" s="2"/>
      <c r="AO266" s="2"/>
      <c r="AP266" s="2"/>
      <c r="AQ266" s="2"/>
      <c r="AR266" s="2"/>
      <c r="AS266" s="2"/>
      <c r="AT266" s="2"/>
      <c r="AU266" s="2"/>
      <c r="AV266" s="2"/>
    </row>
    <row r="267" spans="1:48" s="169" customFormat="1" ht="59.25" customHeight="1" x14ac:dyDescent="0.2">
      <c r="A267" s="427">
        <v>77</v>
      </c>
      <c r="B267" s="428"/>
      <c r="C267" s="428"/>
      <c r="D267" s="428"/>
      <c r="E267" s="428"/>
      <c r="F267" s="428"/>
      <c r="G267" s="428"/>
      <c r="H267" s="428"/>
      <c r="I267" s="428" t="s">
        <v>1165</v>
      </c>
      <c r="J267" s="428" t="s">
        <v>1166</v>
      </c>
      <c r="K267" s="433" t="s">
        <v>1167</v>
      </c>
      <c r="L267" s="428" t="s">
        <v>1168</v>
      </c>
      <c r="M267" s="428"/>
      <c r="N267" s="430" t="s">
        <v>1169</v>
      </c>
      <c r="O267" s="172" t="s">
        <v>1170</v>
      </c>
      <c r="P267" s="172" t="s">
        <v>1121</v>
      </c>
      <c r="Q267" s="172" t="s">
        <v>1171</v>
      </c>
      <c r="R267" s="173" t="s">
        <v>1172</v>
      </c>
      <c r="S267" s="425">
        <f>T267+T268+T269</f>
        <v>65000000</v>
      </c>
      <c r="T267" s="161">
        <f t="shared" si="35"/>
        <v>20000000</v>
      </c>
      <c r="U267" s="162" t="s">
        <v>1173</v>
      </c>
      <c r="V267" s="163"/>
      <c r="W267" s="164"/>
      <c r="X267" s="165"/>
      <c r="Y267" s="372"/>
      <c r="Z267" s="166"/>
      <c r="AA267" s="163"/>
      <c r="AB267" s="163"/>
      <c r="AC267" s="163"/>
      <c r="AD267" s="163">
        <v>20000000</v>
      </c>
      <c r="AE267" s="166"/>
      <c r="AF267" s="166"/>
      <c r="AG267" s="166"/>
      <c r="AH267" s="166"/>
      <c r="AI267" s="167">
        <f t="shared" si="34"/>
        <v>20000000</v>
      </c>
      <c r="AJ267" s="168" t="s">
        <v>65</v>
      </c>
      <c r="AK267" s="168" t="s">
        <v>66</v>
      </c>
      <c r="AL267" s="373" t="s">
        <v>736</v>
      </c>
      <c r="AM267" s="2"/>
      <c r="AN267" s="2"/>
      <c r="AO267" s="2"/>
      <c r="AP267" s="2"/>
      <c r="AQ267" s="2"/>
      <c r="AR267" s="2"/>
      <c r="AS267" s="2"/>
      <c r="AT267" s="2"/>
      <c r="AU267" s="2"/>
      <c r="AV267" s="2"/>
    </row>
    <row r="268" spans="1:48" s="169" customFormat="1" ht="55.5" customHeight="1" x14ac:dyDescent="0.2">
      <c r="A268" s="427"/>
      <c r="B268" s="428"/>
      <c r="C268" s="428"/>
      <c r="D268" s="428"/>
      <c r="E268" s="428"/>
      <c r="F268" s="428"/>
      <c r="G268" s="428"/>
      <c r="H268" s="428"/>
      <c r="I268" s="428"/>
      <c r="J268" s="428"/>
      <c r="K268" s="433"/>
      <c r="L268" s="428"/>
      <c r="M268" s="428"/>
      <c r="N268" s="430"/>
      <c r="O268" s="172" t="s">
        <v>1174</v>
      </c>
      <c r="P268" s="172" t="s">
        <v>1175</v>
      </c>
      <c r="Q268" s="172" t="s">
        <v>1176</v>
      </c>
      <c r="R268" s="172" t="s">
        <v>1177</v>
      </c>
      <c r="S268" s="425"/>
      <c r="T268" s="161">
        <f t="shared" si="35"/>
        <v>25000000</v>
      </c>
      <c r="U268" s="162" t="s">
        <v>1178</v>
      </c>
      <c r="V268" s="163"/>
      <c r="W268" s="164"/>
      <c r="X268" s="165"/>
      <c r="Y268" s="372"/>
      <c r="Z268" s="166"/>
      <c r="AA268" s="163"/>
      <c r="AB268" s="163"/>
      <c r="AC268" s="163"/>
      <c r="AD268" s="163">
        <v>25000000</v>
      </c>
      <c r="AE268" s="166"/>
      <c r="AF268" s="166"/>
      <c r="AG268" s="166"/>
      <c r="AH268" s="166"/>
      <c r="AI268" s="167">
        <f t="shared" si="34"/>
        <v>25000000</v>
      </c>
      <c r="AJ268" s="168" t="s">
        <v>65</v>
      </c>
      <c r="AK268" s="168" t="s">
        <v>66</v>
      </c>
      <c r="AL268" s="373" t="s">
        <v>736</v>
      </c>
      <c r="AM268" s="2"/>
      <c r="AN268" s="2"/>
      <c r="AO268" s="2"/>
      <c r="AP268" s="2"/>
      <c r="AQ268" s="2"/>
      <c r="AR268" s="2"/>
      <c r="AS268" s="2"/>
      <c r="AT268" s="2"/>
      <c r="AU268" s="2"/>
      <c r="AV268" s="2"/>
    </row>
    <row r="269" spans="1:48" s="169" customFormat="1" ht="59.25" customHeight="1" x14ac:dyDescent="0.2">
      <c r="A269" s="427"/>
      <c r="B269" s="428"/>
      <c r="C269" s="428"/>
      <c r="D269" s="428"/>
      <c r="E269" s="428"/>
      <c r="F269" s="428"/>
      <c r="G269" s="428"/>
      <c r="H269" s="428"/>
      <c r="I269" s="428"/>
      <c r="J269" s="428"/>
      <c r="K269" s="433"/>
      <c r="L269" s="428"/>
      <c r="M269" s="428"/>
      <c r="N269" s="430"/>
      <c r="O269" s="172" t="s">
        <v>1179</v>
      </c>
      <c r="P269" s="172" t="s">
        <v>1180</v>
      </c>
      <c r="Q269" s="172" t="s">
        <v>1181</v>
      </c>
      <c r="R269" s="172" t="s">
        <v>1182</v>
      </c>
      <c r="S269" s="425"/>
      <c r="T269" s="161">
        <f t="shared" si="35"/>
        <v>20000000</v>
      </c>
      <c r="U269" s="162" t="s">
        <v>1183</v>
      </c>
      <c r="V269" s="163"/>
      <c r="W269" s="164"/>
      <c r="X269" s="165"/>
      <c r="Y269" s="372"/>
      <c r="Z269" s="166"/>
      <c r="AA269" s="163"/>
      <c r="AB269" s="163"/>
      <c r="AC269" s="163"/>
      <c r="AD269" s="163">
        <v>20000000</v>
      </c>
      <c r="AE269" s="166"/>
      <c r="AF269" s="166"/>
      <c r="AG269" s="166"/>
      <c r="AH269" s="166"/>
      <c r="AI269" s="167">
        <f t="shared" si="34"/>
        <v>20000000</v>
      </c>
      <c r="AJ269" s="168" t="s">
        <v>65</v>
      </c>
      <c r="AK269" s="168" t="s">
        <v>66</v>
      </c>
      <c r="AL269" s="373" t="s">
        <v>736</v>
      </c>
      <c r="AM269" s="2"/>
      <c r="AN269" s="2"/>
      <c r="AO269" s="2"/>
      <c r="AP269" s="2"/>
      <c r="AQ269" s="2"/>
      <c r="AR269" s="2"/>
      <c r="AS269" s="2"/>
      <c r="AT269" s="2"/>
      <c r="AU269" s="2"/>
      <c r="AV269" s="2"/>
    </row>
    <row r="270" spans="1:48" s="169" customFormat="1" ht="45.75" customHeight="1" x14ac:dyDescent="0.2">
      <c r="A270" s="427">
        <v>78</v>
      </c>
      <c r="B270" s="428"/>
      <c r="C270" s="428"/>
      <c r="D270" s="428"/>
      <c r="E270" s="428"/>
      <c r="F270" s="428"/>
      <c r="G270" s="428"/>
      <c r="H270" s="428"/>
      <c r="I270" s="428" t="s">
        <v>1184</v>
      </c>
      <c r="J270" s="428" t="s">
        <v>1185</v>
      </c>
      <c r="K270" s="433" t="s">
        <v>1186</v>
      </c>
      <c r="L270" s="428" t="s">
        <v>1187</v>
      </c>
      <c r="M270" s="428"/>
      <c r="N270" s="430" t="s">
        <v>1188</v>
      </c>
      <c r="O270" s="172" t="s">
        <v>1189</v>
      </c>
      <c r="P270" s="172" t="s">
        <v>1190</v>
      </c>
      <c r="Q270" s="172" t="s">
        <v>1191</v>
      </c>
      <c r="R270" s="172" t="s">
        <v>1192</v>
      </c>
      <c r="S270" s="425">
        <f>T270+T271+T272+T273</f>
        <v>21000000</v>
      </c>
      <c r="T270" s="161">
        <f t="shared" si="35"/>
        <v>0</v>
      </c>
      <c r="U270" s="162" t="s">
        <v>1193</v>
      </c>
      <c r="V270" s="163"/>
      <c r="W270" s="164"/>
      <c r="X270" s="165"/>
      <c r="Y270" s="372"/>
      <c r="Z270" s="166"/>
      <c r="AA270" s="163"/>
      <c r="AB270" s="163"/>
      <c r="AC270" s="163"/>
      <c r="AD270" s="163"/>
      <c r="AE270" s="166"/>
      <c r="AF270" s="166"/>
      <c r="AG270" s="166"/>
      <c r="AH270" s="166"/>
      <c r="AI270" s="167">
        <f t="shared" si="34"/>
        <v>0</v>
      </c>
      <c r="AJ270" s="168" t="s">
        <v>65</v>
      </c>
      <c r="AK270" s="168" t="s">
        <v>735</v>
      </c>
      <c r="AL270" s="373" t="s">
        <v>736</v>
      </c>
      <c r="AM270" s="2"/>
      <c r="AN270" s="2"/>
      <c r="AO270" s="2"/>
      <c r="AP270" s="2"/>
      <c r="AQ270" s="2"/>
      <c r="AR270" s="2"/>
      <c r="AS270" s="2"/>
      <c r="AT270" s="2"/>
      <c r="AU270" s="2"/>
      <c r="AV270" s="2"/>
    </row>
    <row r="271" spans="1:48" s="169" customFormat="1" ht="59.25" customHeight="1" x14ac:dyDescent="0.2">
      <c r="A271" s="427"/>
      <c r="B271" s="428"/>
      <c r="C271" s="428"/>
      <c r="D271" s="428"/>
      <c r="E271" s="428"/>
      <c r="F271" s="428"/>
      <c r="G271" s="428"/>
      <c r="H271" s="428"/>
      <c r="I271" s="428"/>
      <c r="J271" s="428"/>
      <c r="K271" s="433"/>
      <c r="L271" s="428"/>
      <c r="M271" s="428"/>
      <c r="N271" s="430"/>
      <c r="O271" s="172" t="s">
        <v>1194</v>
      </c>
      <c r="P271" s="172" t="s">
        <v>1195</v>
      </c>
      <c r="Q271" s="172" t="s">
        <v>1196</v>
      </c>
      <c r="R271" s="172" t="s">
        <v>1197</v>
      </c>
      <c r="S271" s="425"/>
      <c r="T271" s="161">
        <f t="shared" si="35"/>
        <v>0</v>
      </c>
      <c r="U271" s="162" t="s">
        <v>1198</v>
      </c>
      <c r="V271" s="163"/>
      <c r="W271" s="164"/>
      <c r="X271" s="165"/>
      <c r="Y271" s="372"/>
      <c r="Z271" s="166"/>
      <c r="AA271" s="163"/>
      <c r="AB271" s="163"/>
      <c r="AC271" s="163"/>
      <c r="AD271" s="163"/>
      <c r="AE271" s="166"/>
      <c r="AF271" s="166"/>
      <c r="AG271" s="166"/>
      <c r="AH271" s="166"/>
      <c r="AI271" s="167">
        <f t="shared" si="34"/>
        <v>0</v>
      </c>
      <c r="AJ271" s="168" t="s">
        <v>65</v>
      </c>
      <c r="AK271" s="168" t="s">
        <v>735</v>
      </c>
      <c r="AL271" s="373" t="s">
        <v>736</v>
      </c>
      <c r="AM271" s="2"/>
      <c r="AN271" s="2"/>
      <c r="AO271" s="2"/>
      <c r="AP271" s="2"/>
      <c r="AQ271" s="2"/>
      <c r="AR271" s="2"/>
      <c r="AS271" s="2"/>
      <c r="AT271" s="2"/>
      <c r="AU271" s="2"/>
      <c r="AV271" s="2"/>
    </row>
    <row r="272" spans="1:48" s="169" customFormat="1" ht="51" customHeight="1" x14ac:dyDescent="0.2">
      <c r="A272" s="427"/>
      <c r="B272" s="428"/>
      <c r="C272" s="428"/>
      <c r="D272" s="428"/>
      <c r="E272" s="428"/>
      <c r="F272" s="428"/>
      <c r="G272" s="428"/>
      <c r="H272" s="428"/>
      <c r="I272" s="428"/>
      <c r="J272" s="428"/>
      <c r="K272" s="433"/>
      <c r="L272" s="428"/>
      <c r="M272" s="428"/>
      <c r="N272" s="430"/>
      <c r="O272" s="172" t="s">
        <v>1199</v>
      </c>
      <c r="P272" s="173"/>
      <c r="Q272" s="173"/>
      <c r="R272" s="173"/>
      <c r="S272" s="425"/>
      <c r="T272" s="161">
        <f t="shared" si="35"/>
        <v>0</v>
      </c>
      <c r="U272" s="162" t="s">
        <v>1200</v>
      </c>
      <c r="V272" s="163"/>
      <c r="W272" s="164"/>
      <c r="X272" s="165"/>
      <c r="Y272" s="372"/>
      <c r="Z272" s="166"/>
      <c r="AA272" s="163"/>
      <c r="AB272" s="163"/>
      <c r="AC272" s="163"/>
      <c r="AD272" s="163"/>
      <c r="AE272" s="166"/>
      <c r="AF272" s="166"/>
      <c r="AG272" s="166"/>
      <c r="AH272" s="166"/>
      <c r="AI272" s="167">
        <f t="shared" si="34"/>
        <v>0</v>
      </c>
      <c r="AJ272" s="168" t="s">
        <v>65</v>
      </c>
      <c r="AK272" s="168" t="s">
        <v>1201</v>
      </c>
      <c r="AL272" s="373" t="s">
        <v>736</v>
      </c>
      <c r="AM272" s="2"/>
      <c r="AN272" s="2"/>
      <c r="AO272" s="2"/>
      <c r="AP272" s="2"/>
      <c r="AQ272" s="2"/>
      <c r="AR272" s="2"/>
      <c r="AS272" s="2"/>
      <c r="AT272" s="2"/>
      <c r="AU272" s="2"/>
      <c r="AV272" s="2"/>
    </row>
    <row r="273" spans="1:48" s="169" customFormat="1" ht="62.25" customHeight="1" x14ac:dyDescent="0.2">
      <c r="A273" s="427"/>
      <c r="B273" s="428"/>
      <c r="C273" s="428"/>
      <c r="D273" s="428"/>
      <c r="E273" s="428"/>
      <c r="F273" s="428"/>
      <c r="G273" s="428"/>
      <c r="H273" s="428"/>
      <c r="I273" s="428"/>
      <c r="J273" s="428"/>
      <c r="K273" s="433"/>
      <c r="L273" s="428"/>
      <c r="M273" s="428"/>
      <c r="N273" s="430"/>
      <c r="O273" s="172" t="s">
        <v>1202</v>
      </c>
      <c r="P273" s="173"/>
      <c r="Q273" s="173"/>
      <c r="R273" s="173"/>
      <c r="S273" s="425"/>
      <c r="T273" s="161">
        <f t="shared" si="35"/>
        <v>21000000</v>
      </c>
      <c r="U273" s="162" t="s">
        <v>1203</v>
      </c>
      <c r="V273" s="163"/>
      <c r="W273" s="164"/>
      <c r="X273" s="165"/>
      <c r="Y273" s="372"/>
      <c r="Z273" s="166"/>
      <c r="AA273" s="163"/>
      <c r="AB273" s="163"/>
      <c r="AC273" s="163"/>
      <c r="AD273" s="163">
        <v>21000000</v>
      </c>
      <c r="AE273" s="166"/>
      <c r="AF273" s="166"/>
      <c r="AG273" s="166"/>
      <c r="AH273" s="166"/>
      <c r="AI273" s="167">
        <f t="shared" si="34"/>
        <v>21000000</v>
      </c>
      <c r="AJ273" s="168" t="s">
        <v>65</v>
      </c>
      <c r="AK273" s="168" t="s">
        <v>1201</v>
      </c>
      <c r="AL273" s="373" t="s">
        <v>736</v>
      </c>
      <c r="AM273" s="2"/>
      <c r="AN273" s="2"/>
      <c r="AO273" s="2"/>
      <c r="AP273" s="2"/>
      <c r="AQ273" s="2"/>
      <c r="AR273" s="2"/>
      <c r="AS273" s="2"/>
      <c r="AT273" s="2"/>
      <c r="AU273" s="2"/>
      <c r="AV273" s="2"/>
    </row>
    <row r="274" spans="1:48" s="169" customFormat="1" ht="45.75" customHeight="1" x14ac:dyDescent="0.2">
      <c r="A274" s="376">
        <v>79</v>
      </c>
      <c r="B274" s="428"/>
      <c r="C274" s="428"/>
      <c r="D274" s="428"/>
      <c r="E274" s="428"/>
      <c r="F274" s="428"/>
      <c r="G274" s="428"/>
      <c r="H274" s="428"/>
      <c r="I274" s="170" t="s">
        <v>1204</v>
      </c>
      <c r="J274" s="170" t="s">
        <v>1205</v>
      </c>
      <c r="K274" s="377" t="s">
        <v>1206</v>
      </c>
      <c r="L274" s="170" t="s">
        <v>1207</v>
      </c>
      <c r="M274" s="428"/>
      <c r="N274" s="172" t="s">
        <v>1208</v>
      </c>
      <c r="O274" s="172" t="s">
        <v>1209</v>
      </c>
      <c r="P274" s="172" t="s">
        <v>1210</v>
      </c>
      <c r="Q274" s="374" t="s">
        <v>1209</v>
      </c>
      <c r="R274" s="374" t="s">
        <v>1209</v>
      </c>
      <c r="S274" s="161">
        <f>T274</f>
        <v>0</v>
      </c>
      <c r="T274" s="161">
        <f t="shared" si="35"/>
        <v>0</v>
      </c>
      <c r="U274" s="162" t="s">
        <v>1211</v>
      </c>
      <c r="V274" s="163"/>
      <c r="W274" s="164"/>
      <c r="X274" s="165"/>
      <c r="Y274" s="372"/>
      <c r="Z274" s="166"/>
      <c r="AA274" s="163"/>
      <c r="AB274" s="163"/>
      <c r="AC274" s="163"/>
      <c r="AD274" s="163"/>
      <c r="AE274" s="166"/>
      <c r="AF274" s="166"/>
      <c r="AG274" s="166"/>
      <c r="AH274" s="166"/>
      <c r="AI274" s="167">
        <f t="shared" si="34"/>
        <v>0</v>
      </c>
      <c r="AJ274" s="168" t="s">
        <v>65</v>
      </c>
      <c r="AK274" s="168" t="s">
        <v>862</v>
      </c>
      <c r="AL274" s="373" t="s">
        <v>736</v>
      </c>
      <c r="AM274" s="2"/>
      <c r="AN274" s="2"/>
      <c r="AO274" s="2"/>
      <c r="AP274" s="2"/>
      <c r="AQ274" s="2"/>
      <c r="AR274" s="2"/>
      <c r="AS274" s="2"/>
      <c r="AT274" s="2"/>
      <c r="AU274" s="2"/>
      <c r="AV274" s="2"/>
    </row>
    <row r="275" spans="1:48" s="169" customFormat="1" ht="56.25" customHeight="1" x14ac:dyDescent="0.2">
      <c r="A275" s="427">
        <v>80</v>
      </c>
      <c r="B275" s="428"/>
      <c r="C275" s="428"/>
      <c r="D275" s="428"/>
      <c r="E275" s="428"/>
      <c r="F275" s="428"/>
      <c r="G275" s="428"/>
      <c r="H275" s="428"/>
      <c r="I275" s="428" t="s">
        <v>1212</v>
      </c>
      <c r="J275" s="428" t="s">
        <v>1213</v>
      </c>
      <c r="K275" s="429" t="s">
        <v>1214</v>
      </c>
      <c r="L275" s="428" t="s">
        <v>1215</v>
      </c>
      <c r="M275" s="428"/>
      <c r="N275" s="430" t="s">
        <v>1216</v>
      </c>
      <c r="O275" s="423" t="s">
        <v>1217</v>
      </c>
      <c r="P275" s="431" t="s">
        <v>1218</v>
      </c>
      <c r="Q275" s="423" t="s">
        <v>1219</v>
      </c>
      <c r="R275" s="423" t="s">
        <v>1220</v>
      </c>
      <c r="S275" s="425">
        <f>T275+T276+T277</f>
        <v>67790000</v>
      </c>
      <c r="T275" s="161">
        <f t="shared" si="35"/>
        <v>30000000</v>
      </c>
      <c r="U275" s="162" t="s">
        <v>1221</v>
      </c>
      <c r="V275" s="163"/>
      <c r="W275" s="164"/>
      <c r="X275" s="165"/>
      <c r="Y275" s="372"/>
      <c r="Z275" s="166"/>
      <c r="AA275" s="163"/>
      <c r="AB275" s="163"/>
      <c r="AC275" s="163"/>
      <c r="AD275" s="163">
        <v>30000000</v>
      </c>
      <c r="AE275" s="166"/>
      <c r="AF275" s="166"/>
      <c r="AG275" s="166"/>
      <c r="AH275" s="166"/>
      <c r="AI275" s="167">
        <f t="shared" si="34"/>
        <v>30000000</v>
      </c>
      <c r="AJ275" s="168" t="s">
        <v>65</v>
      </c>
      <c r="AK275" s="168" t="s">
        <v>735</v>
      </c>
      <c r="AL275" s="373" t="s">
        <v>736</v>
      </c>
      <c r="AM275" s="2"/>
      <c r="AN275" s="2"/>
      <c r="AO275" s="2"/>
      <c r="AP275" s="2"/>
      <c r="AQ275" s="2"/>
      <c r="AR275" s="2"/>
      <c r="AS275" s="2"/>
      <c r="AT275" s="2"/>
      <c r="AU275" s="2"/>
      <c r="AV275" s="2"/>
    </row>
    <row r="276" spans="1:48" s="169" customFormat="1" ht="60" customHeight="1" x14ac:dyDescent="0.2">
      <c r="A276" s="427"/>
      <c r="B276" s="428"/>
      <c r="C276" s="428"/>
      <c r="D276" s="428"/>
      <c r="E276" s="428"/>
      <c r="F276" s="428"/>
      <c r="G276" s="428"/>
      <c r="H276" s="428"/>
      <c r="I276" s="428"/>
      <c r="J276" s="428"/>
      <c r="K276" s="429"/>
      <c r="L276" s="428"/>
      <c r="M276" s="428"/>
      <c r="N276" s="430"/>
      <c r="O276" s="424"/>
      <c r="P276" s="432"/>
      <c r="Q276" s="424"/>
      <c r="R276" s="424"/>
      <c r="S276" s="425"/>
      <c r="T276" s="161">
        <f t="shared" si="35"/>
        <v>30000000</v>
      </c>
      <c r="U276" s="162" t="s">
        <v>1222</v>
      </c>
      <c r="V276" s="163"/>
      <c r="W276" s="164">
        <v>30000000</v>
      </c>
      <c r="X276" s="165"/>
      <c r="Y276" s="372"/>
      <c r="Z276" s="166"/>
      <c r="AA276" s="163"/>
      <c r="AB276" s="163"/>
      <c r="AC276" s="163"/>
      <c r="AD276" s="163"/>
      <c r="AE276" s="166"/>
      <c r="AF276" s="166"/>
      <c r="AG276" s="166"/>
      <c r="AH276" s="166"/>
      <c r="AI276" s="167">
        <f t="shared" si="34"/>
        <v>30000000</v>
      </c>
      <c r="AJ276" s="168" t="s">
        <v>65</v>
      </c>
      <c r="AK276" s="168" t="s">
        <v>735</v>
      </c>
      <c r="AL276" s="373" t="s">
        <v>736</v>
      </c>
      <c r="AM276" s="2"/>
      <c r="AN276" s="2"/>
      <c r="AO276" s="2"/>
      <c r="AP276" s="2"/>
      <c r="AQ276" s="2"/>
      <c r="AR276" s="2"/>
      <c r="AS276" s="2"/>
      <c r="AT276" s="2"/>
      <c r="AU276" s="2"/>
      <c r="AV276" s="2"/>
    </row>
    <row r="277" spans="1:48" s="169" customFormat="1" ht="78" customHeight="1" x14ac:dyDescent="0.25">
      <c r="A277" s="427"/>
      <c r="B277" s="428"/>
      <c r="C277" s="428"/>
      <c r="D277" s="428"/>
      <c r="E277" s="428"/>
      <c r="F277" s="428"/>
      <c r="G277" s="428"/>
      <c r="H277" s="428"/>
      <c r="I277" s="428"/>
      <c r="J277" s="428"/>
      <c r="K277" s="429"/>
      <c r="L277" s="428"/>
      <c r="M277" s="428"/>
      <c r="N277" s="430"/>
      <c r="O277" s="172" t="s">
        <v>1223</v>
      </c>
      <c r="P277" s="173" t="s">
        <v>1224</v>
      </c>
      <c r="Q277" s="173" t="s">
        <v>1225</v>
      </c>
      <c r="R277" s="172" t="s">
        <v>1223</v>
      </c>
      <c r="S277" s="425"/>
      <c r="T277" s="161">
        <f t="shared" si="35"/>
        <v>7790000</v>
      </c>
      <c r="U277" s="162" t="s">
        <v>1226</v>
      </c>
      <c r="V277" s="163"/>
      <c r="W277" s="165">
        <f>20000000-12210000</f>
        <v>7790000</v>
      </c>
      <c r="X277" s="165"/>
      <c r="Y277" s="165"/>
      <c r="Z277" s="166"/>
      <c r="AA277" s="163"/>
      <c r="AB277" s="163"/>
      <c r="AC277" s="163"/>
      <c r="AD277" s="163"/>
      <c r="AE277" s="166"/>
      <c r="AF277" s="166"/>
      <c r="AG277" s="166"/>
      <c r="AH277" s="166"/>
      <c r="AI277" s="167">
        <f t="shared" si="34"/>
        <v>7790000</v>
      </c>
      <c r="AJ277" s="168" t="s">
        <v>65</v>
      </c>
      <c r="AK277" s="168" t="s">
        <v>735</v>
      </c>
      <c r="AL277" s="373" t="s">
        <v>736</v>
      </c>
      <c r="AM277" s="2"/>
      <c r="AN277" s="2"/>
      <c r="AO277" s="2"/>
      <c r="AP277" s="2"/>
      <c r="AQ277" s="2"/>
      <c r="AR277" s="2"/>
      <c r="AS277" s="2"/>
      <c r="AT277" s="2"/>
      <c r="AU277" s="2"/>
      <c r="AV277" s="2"/>
    </row>
    <row r="278" spans="1:48" s="380" customFormat="1" ht="15.75" x14ac:dyDescent="0.25">
      <c r="A278" s="426" t="s">
        <v>1227</v>
      </c>
      <c r="B278" s="426"/>
      <c r="C278" s="426"/>
      <c r="D278" s="426"/>
      <c r="E278" s="426"/>
      <c r="F278" s="426"/>
      <c r="G278" s="426"/>
      <c r="H278" s="426"/>
      <c r="I278" s="426"/>
      <c r="J278" s="426"/>
      <c r="K278" s="426"/>
      <c r="L278" s="426"/>
      <c r="M278" s="426"/>
      <c r="N278" s="426"/>
      <c r="O278" s="426"/>
      <c r="P278" s="378"/>
      <c r="Q278" s="378"/>
      <c r="R278" s="378"/>
      <c r="S278" s="378">
        <f>SUM(S279:S285)</f>
        <v>785000000</v>
      </c>
      <c r="T278" s="378">
        <f t="shared" ref="T278:AI278" si="36">SUM(T279:T285)</f>
        <v>785000000</v>
      </c>
      <c r="U278" s="378">
        <f t="shared" si="36"/>
        <v>0</v>
      </c>
      <c r="V278" s="378">
        <f t="shared" si="36"/>
        <v>102000000</v>
      </c>
      <c r="W278" s="378">
        <f t="shared" si="36"/>
        <v>2959444</v>
      </c>
      <c r="X278" s="378">
        <f t="shared" si="36"/>
        <v>0</v>
      </c>
      <c r="Y278" s="378">
        <f t="shared" si="36"/>
        <v>0</v>
      </c>
      <c r="Z278" s="378">
        <f t="shared" si="36"/>
        <v>0</v>
      </c>
      <c r="AA278" s="378">
        <f t="shared" si="36"/>
        <v>196986535</v>
      </c>
      <c r="AB278" s="378">
        <f t="shared" si="36"/>
        <v>0</v>
      </c>
      <c r="AC278" s="378">
        <f t="shared" si="36"/>
        <v>0</v>
      </c>
      <c r="AD278" s="378">
        <f t="shared" si="36"/>
        <v>25075877</v>
      </c>
      <c r="AE278" s="378">
        <f t="shared" si="36"/>
        <v>0</v>
      </c>
      <c r="AF278" s="378">
        <f t="shared" si="36"/>
        <v>0</v>
      </c>
      <c r="AG278" s="378">
        <f t="shared" si="36"/>
        <v>0</v>
      </c>
      <c r="AH278" s="378">
        <f t="shared" si="36"/>
        <v>0</v>
      </c>
      <c r="AI278" s="378">
        <f t="shared" si="36"/>
        <v>327021856</v>
      </c>
      <c r="AJ278" s="379"/>
      <c r="AK278" s="379"/>
      <c r="AL278" s="379"/>
      <c r="AM278" s="116"/>
      <c r="AN278" s="116"/>
      <c r="AO278" s="116"/>
      <c r="AP278" s="116"/>
      <c r="AQ278" s="116"/>
      <c r="AR278" s="116"/>
      <c r="AS278" s="116"/>
      <c r="AT278" s="116"/>
      <c r="AU278" s="116"/>
      <c r="AV278" s="116"/>
    </row>
    <row r="279" spans="1:48" s="393" customFormat="1" ht="63.75" x14ac:dyDescent="0.25">
      <c r="A279" s="381">
        <v>81</v>
      </c>
      <c r="B279" s="421" t="s">
        <v>717</v>
      </c>
      <c r="C279" s="421" t="s">
        <v>718</v>
      </c>
      <c r="D279" s="421" t="s">
        <v>719</v>
      </c>
      <c r="E279" s="421" t="s">
        <v>1228</v>
      </c>
      <c r="F279" s="421" t="s">
        <v>1229</v>
      </c>
      <c r="G279" s="421" t="s">
        <v>1230</v>
      </c>
      <c r="H279" s="421" t="s">
        <v>1231</v>
      </c>
      <c r="I279" s="382" t="s">
        <v>1232</v>
      </c>
      <c r="J279" s="382" t="s">
        <v>1233</v>
      </c>
      <c r="K279" s="383" t="s">
        <v>1234</v>
      </c>
      <c r="L279" s="382" t="s">
        <v>1235</v>
      </c>
      <c r="M279" s="421" t="s">
        <v>129</v>
      </c>
      <c r="N279" s="384" t="s">
        <v>1236</v>
      </c>
      <c r="O279" s="384" t="s">
        <v>1237</v>
      </c>
      <c r="P279" s="384" t="s">
        <v>1238</v>
      </c>
      <c r="Q279" s="384" t="s">
        <v>1239</v>
      </c>
      <c r="R279" s="384" t="s">
        <v>1237</v>
      </c>
      <c r="S279" s="385">
        <f>T279</f>
        <v>300000000</v>
      </c>
      <c r="T279" s="385">
        <v>300000000</v>
      </c>
      <c r="U279" s="386" t="s">
        <v>1240</v>
      </c>
      <c r="V279" s="387"/>
      <c r="W279" s="388"/>
      <c r="X279" s="389"/>
      <c r="Y279" s="390"/>
      <c r="Z279" s="390"/>
      <c r="AA279" s="387">
        <f>200000000-5000000</f>
        <v>195000000</v>
      </c>
      <c r="AB279" s="387"/>
      <c r="AC279" s="387"/>
      <c r="AD279" s="387"/>
      <c r="AE279" s="390"/>
      <c r="AF279" s="390"/>
      <c r="AG279" s="390"/>
      <c r="AH279" s="390"/>
      <c r="AI279" s="391">
        <f t="shared" si="34"/>
        <v>195000000</v>
      </c>
      <c r="AJ279" s="392" t="s">
        <v>65</v>
      </c>
      <c r="AK279" s="392" t="s">
        <v>735</v>
      </c>
      <c r="AL279" s="392" t="s">
        <v>736</v>
      </c>
      <c r="AM279" s="2"/>
      <c r="AN279" s="2"/>
      <c r="AO279" s="2"/>
      <c r="AP279" s="2"/>
      <c r="AQ279" s="2"/>
      <c r="AR279" s="2"/>
      <c r="AS279" s="2"/>
      <c r="AT279" s="2"/>
      <c r="AU279" s="2"/>
      <c r="AV279" s="2"/>
    </row>
    <row r="280" spans="1:48" s="393" customFormat="1" ht="63.75" x14ac:dyDescent="0.25">
      <c r="A280" s="420">
        <v>82</v>
      </c>
      <c r="B280" s="421"/>
      <c r="C280" s="421"/>
      <c r="D280" s="421"/>
      <c r="E280" s="421"/>
      <c r="F280" s="421"/>
      <c r="G280" s="421"/>
      <c r="H280" s="421"/>
      <c r="I280" s="421" t="s">
        <v>1241</v>
      </c>
      <c r="J280" s="421" t="s">
        <v>1242</v>
      </c>
      <c r="K280" s="422" t="s">
        <v>1243</v>
      </c>
      <c r="L280" s="421" t="s">
        <v>1244</v>
      </c>
      <c r="M280" s="421"/>
      <c r="N280" s="418" t="s">
        <v>1245</v>
      </c>
      <c r="O280" s="384" t="s">
        <v>1246</v>
      </c>
      <c r="P280" s="384" t="s">
        <v>1247</v>
      </c>
      <c r="Q280" s="384" t="s">
        <v>1248</v>
      </c>
      <c r="R280" s="384" t="s">
        <v>1249</v>
      </c>
      <c r="S280" s="419">
        <f>T280+T281</f>
        <v>50000000</v>
      </c>
      <c r="T280" s="385">
        <v>30000000</v>
      </c>
      <c r="U280" s="386" t="s">
        <v>1250</v>
      </c>
      <c r="V280" s="387">
        <v>20000000</v>
      </c>
      <c r="W280" s="388"/>
      <c r="X280" s="389"/>
      <c r="Y280" s="392"/>
      <c r="Z280" s="390"/>
      <c r="AA280" s="387"/>
      <c r="AB280" s="387"/>
      <c r="AC280" s="387"/>
      <c r="AD280" s="387">
        <v>25075877</v>
      </c>
      <c r="AE280" s="390"/>
      <c r="AF280" s="390"/>
      <c r="AG280" s="390"/>
      <c r="AH280" s="390"/>
      <c r="AI280" s="391">
        <f t="shared" si="34"/>
        <v>45075877</v>
      </c>
      <c r="AJ280" s="392" t="s">
        <v>65</v>
      </c>
      <c r="AK280" s="392" t="s">
        <v>735</v>
      </c>
      <c r="AL280" s="392" t="s">
        <v>736</v>
      </c>
      <c r="AM280" s="2"/>
      <c r="AN280" s="2"/>
      <c r="AO280" s="2"/>
      <c r="AP280" s="2"/>
      <c r="AQ280" s="2"/>
      <c r="AR280" s="2"/>
      <c r="AS280" s="2"/>
      <c r="AT280" s="2"/>
      <c r="AU280" s="2"/>
      <c r="AV280" s="2"/>
    </row>
    <row r="281" spans="1:48" s="393" customFormat="1" ht="51" x14ac:dyDescent="0.25">
      <c r="A281" s="420"/>
      <c r="B281" s="421"/>
      <c r="C281" s="421"/>
      <c r="D281" s="421"/>
      <c r="E281" s="421"/>
      <c r="F281" s="421"/>
      <c r="G281" s="421"/>
      <c r="H281" s="421"/>
      <c r="I281" s="421"/>
      <c r="J281" s="421"/>
      <c r="K281" s="422"/>
      <c r="L281" s="421"/>
      <c r="M281" s="421"/>
      <c r="N281" s="418"/>
      <c r="O281" s="384" t="s">
        <v>1251</v>
      </c>
      <c r="P281" s="384" t="s">
        <v>1252</v>
      </c>
      <c r="Q281" s="384" t="s">
        <v>1253</v>
      </c>
      <c r="R281" s="384" t="s">
        <v>1254</v>
      </c>
      <c r="S281" s="419"/>
      <c r="T281" s="385">
        <v>20000000</v>
      </c>
      <c r="U281" s="394" t="s">
        <v>1255</v>
      </c>
      <c r="V281" s="387"/>
      <c r="W281" s="388"/>
      <c r="X281" s="389"/>
      <c r="Y281" s="392"/>
      <c r="Z281" s="390"/>
      <c r="AA281" s="387"/>
      <c r="AB281" s="387"/>
      <c r="AC281" s="387"/>
      <c r="AD281" s="387"/>
      <c r="AE281" s="390"/>
      <c r="AF281" s="390"/>
      <c r="AG281" s="390"/>
      <c r="AH281" s="390"/>
      <c r="AI281" s="391">
        <f t="shared" si="34"/>
        <v>0</v>
      </c>
      <c r="AJ281" s="392" t="s">
        <v>65</v>
      </c>
      <c r="AK281" s="392" t="s">
        <v>735</v>
      </c>
      <c r="AL281" s="392" t="s">
        <v>736</v>
      </c>
      <c r="AM281" s="2"/>
      <c r="AN281" s="2"/>
      <c r="AO281" s="2"/>
      <c r="AP281" s="2"/>
      <c r="AQ281" s="2"/>
      <c r="AR281" s="2"/>
      <c r="AS281" s="2"/>
      <c r="AT281" s="2"/>
      <c r="AU281" s="2"/>
      <c r="AV281" s="2"/>
    </row>
    <row r="282" spans="1:48" s="396" customFormat="1" ht="66" customHeight="1" x14ac:dyDescent="0.25">
      <c r="A282" s="381">
        <v>83</v>
      </c>
      <c r="B282" s="421"/>
      <c r="C282" s="421"/>
      <c r="D282" s="421"/>
      <c r="E282" s="421"/>
      <c r="F282" s="421"/>
      <c r="G282" s="421"/>
      <c r="H282" s="421"/>
      <c r="I282" s="382" t="s">
        <v>1256</v>
      </c>
      <c r="J282" s="381" t="s">
        <v>1257</v>
      </c>
      <c r="K282" s="383" t="s">
        <v>1258</v>
      </c>
      <c r="L282" s="394" t="s">
        <v>1259</v>
      </c>
      <c r="M282" s="421"/>
      <c r="N282" s="384" t="s">
        <v>1260</v>
      </c>
      <c r="O282" s="384" t="s">
        <v>1261</v>
      </c>
      <c r="P282" s="384" t="s">
        <v>1262</v>
      </c>
      <c r="Q282" s="384" t="s">
        <v>1263</v>
      </c>
      <c r="R282" s="384" t="s">
        <v>1264</v>
      </c>
      <c r="S282" s="395">
        <f>T282</f>
        <v>385000000</v>
      </c>
      <c r="T282" s="395">
        <v>385000000</v>
      </c>
      <c r="U282" s="386" t="s">
        <v>1265</v>
      </c>
      <c r="V282" s="387">
        <v>80000000</v>
      </c>
      <c r="W282" s="388"/>
      <c r="X282" s="390"/>
      <c r="Y282" s="390"/>
      <c r="Z282" s="390"/>
      <c r="AA282" s="387"/>
      <c r="AB282" s="387"/>
      <c r="AC282" s="387"/>
      <c r="AD282" s="387"/>
      <c r="AE282" s="390"/>
      <c r="AF282" s="390"/>
      <c r="AG282" s="390"/>
      <c r="AH282" s="390"/>
      <c r="AI282" s="391">
        <f t="shared" si="34"/>
        <v>80000000</v>
      </c>
      <c r="AJ282" s="392" t="s">
        <v>65</v>
      </c>
      <c r="AK282" s="392" t="s">
        <v>735</v>
      </c>
      <c r="AL282" s="392" t="s">
        <v>736</v>
      </c>
      <c r="AM282" s="2"/>
      <c r="AN282" s="2"/>
      <c r="AO282" s="2"/>
      <c r="AP282" s="2"/>
      <c r="AQ282" s="2"/>
      <c r="AR282" s="2"/>
      <c r="AS282" s="2"/>
      <c r="AT282" s="2"/>
      <c r="AU282" s="2"/>
      <c r="AV282" s="2"/>
    </row>
    <row r="283" spans="1:48" s="396" customFormat="1" ht="57.75" customHeight="1" x14ac:dyDescent="0.25">
      <c r="A283" s="420">
        <v>84</v>
      </c>
      <c r="B283" s="421"/>
      <c r="C283" s="421"/>
      <c r="D283" s="421"/>
      <c r="E283" s="421"/>
      <c r="F283" s="421"/>
      <c r="G283" s="421"/>
      <c r="H283" s="421"/>
      <c r="I283" s="421" t="s">
        <v>1266</v>
      </c>
      <c r="J283" s="421" t="s">
        <v>1267</v>
      </c>
      <c r="K283" s="422" t="s">
        <v>1268</v>
      </c>
      <c r="L283" s="421" t="s">
        <v>1269</v>
      </c>
      <c r="M283" s="421"/>
      <c r="N283" s="418" t="s">
        <v>1270</v>
      </c>
      <c r="O283" s="412" t="s">
        <v>1271</v>
      </c>
      <c r="P283" s="412" t="s">
        <v>1272</v>
      </c>
      <c r="Q283" s="412" t="s">
        <v>1273</v>
      </c>
      <c r="R283" s="412" t="s">
        <v>1271</v>
      </c>
      <c r="S283" s="414">
        <f>T283+T285</f>
        <v>50000000</v>
      </c>
      <c r="T283" s="395">
        <v>20000000</v>
      </c>
      <c r="U283" s="394" t="s">
        <v>1274</v>
      </c>
      <c r="V283" s="387"/>
      <c r="W283" s="388"/>
      <c r="X283" s="390"/>
      <c r="Y283" s="390"/>
      <c r="Z283" s="390"/>
      <c r="AA283" s="387"/>
      <c r="AB283" s="387"/>
      <c r="AC283" s="387"/>
      <c r="AD283" s="387"/>
      <c r="AE283" s="390"/>
      <c r="AF283" s="390"/>
      <c r="AG283" s="390"/>
      <c r="AH283" s="390"/>
      <c r="AI283" s="391">
        <f t="shared" si="34"/>
        <v>0</v>
      </c>
      <c r="AJ283" s="392" t="s">
        <v>65</v>
      </c>
      <c r="AK283" s="392" t="s">
        <v>735</v>
      </c>
      <c r="AL283" s="392" t="s">
        <v>736</v>
      </c>
      <c r="AM283" s="2"/>
      <c r="AN283" s="2"/>
      <c r="AO283" s="2"/>
      <c r="AP283" s="2"/>
      <c r="AQ283" s="2"/>
      <c r="AR283" s="2"/>
      <c r="AS283" s="2"/>
      <c r="AT283" s="2"/>
      <c r="AU283" s="2"/>
      <c r="AV283" s="2"/>
    </row>
    <row r="284" spans="1:48" s="396" customFormat="1" ht="22.5" x14ac:dyDescent="0.25">
      <c r="A284" s="420"/>
      <c r="B284" s="421"/>
      <c r="C284" s="421"/>
      <c r="D284" s="421"/>
      <c r="E284" s="421"/>
      <c r="F284" s="421"/>
      <c r="G284" s="421"/>
      <c r="H284" s="421"/>
      <c r="I284" s="421"/>
      <c r="J284" s="421"/>
      <c r="K284" s="422"/>
      <c r="L284" s="421"/>
      <c r="M284" s="421"/>
      <c r="N284" s="418"/>
      <c r="O284" s="413"/>
      <c r="P284" s="413"/>
      <c r="Q284" s="413"/>
      <c r="R284" s="413"/>
      <c r="S284" s="414"/>
      <c r="T284" s="395"/>
      <c r="U284" s="397" t="s">
        <v>1275</v>
      </c>
      <c r="V284" s="387">
        <v>2000000</v>
      </c>
      <c r="W284" s="388"/>
      <c r="X284" s="390"/>
      <c r="Y284" s="390"/>
      <c r="Z284" s="390"/>
      <c r="AA284" s="387"/>
      <c r="AB284" s="387"/>
      <c r="AC284" s="387"/>
      <c r="AD284" s="387"/>
      <c r="AE284" s="390"/>
      <c r="AF284" s="390"/>
      <c r="AG284" s="390"/>
      <c r="AH284" s="390"/>
      <c r="AI284" s="391">
        <f t="shared" si="34"/>
        <v>2000000</v>
      </c>
      <c r="AJ284" s="392" t="s">
        <v>65</v>
      </c>
      <c r="AK284" s="392" t="s">
        <v>735</v>
      </c>
      <c r="AL284" s="392" t="s">
        <v>736</v>
      </c>
      <c r="AM284" s="2"/>
      <c r="AN284" s="2"/>
      <c r="AO284" s="2"/>
      <c r="AP284" s="2"/>
      <c r="AQ284" s="2"/>
      <c r="AR284" s="2"/>
      <c r="AS284" s="2"/>
      <c r="AT284" s="2"/>
      <c r="AU284" s="2"/>
      <c r="AV284" s="2"/>
    </row>
    <row r="285" spans="1:48" s="396" customFormat="1" ht="51" x14ac:dyDescent="0.25">
      <c r="A285" s="420"/>
      <c r="B285" s="421"/>
      <c r="C285" s="421"/>
      <c r="D285" s="421"/>
      <c r="E285" s="421"/>
      <c r="F285" s="421"/>
      <c r="G285" s="421"/>
      <c r="H285" s="421"/>
      <c r="I285" s="421"/>
      <c r="J285" s="421"/>
      <c r="K285" s="422"/>
      <c r="L285" s="421"/>
      <c r="M285" s="421"/>
      <c r="N285" s="418"/>
      <c r="O285" s="384" t="s">
        <v>1276</v>
      </c>
      <c r="P285" s="384" t="s">
        <v>1277</v>
      </c>
      <c r="Q285" s="384" t="s">
        <v>1278</v>
      </c>
      <c r="R285" s="384" t="s">
        <v>1276</v>
      </c>
      <c r="S285" s="414"/>
      <c r="T285" s="395">
        <v>30000000</v>
      </c>
      <c r="U285" s="394" t="s">
        <v>1279</v>
      </c>
      <c r="V285" s="387"/>
      <c r="W285" s="388">
        <v>2959444</v>
      </c>
      <c r="X285" s="390"/>
      <c r="Y285" s="390"/>
      <c r="Z285" s="390"/>
      <c r="AA285" s="387">
        <v>1986535</v>
      </c>
      <c r="AB285" s="387"/>
      <c r="AC285" s="387"/>
      <c r="AD285" s="387"/>
      <c r="AE285" s="390"/>
      <c r="AF285" s="390"/>
      <c r="AG285" s="390"/>
      <c r="AH285" s="390"/>
      <c r="AI285" s="391">
        <f t="shared" si="34"/>
        <v>4945979</v>
      </c>
      <c r="AJ285" s="392" t="s">
        <v>65</v>
      </c>
      <c r="AK285" s="392" t="s">
        <v>735</v>
      </c>
      <c r="AL285" s="392" t="s">
        <v>736</v>
      </c>
      <c r="AM285" s="2"/>
      <c r="AN285" s="2"/>
      <c r="AO285" s="2"/>
      <c r="AP285" s="2"/>
      <c r="AQ285" s="2"/>
      <c r="AR285" s="2"/>
      <c r="AS285" s="2"/>
      <c r="AT285" s="2"/>
      <c r="AU285" s="2"/>
      <c r="AV285" s="2"/>
    </row>
    <row r="286" spans="1:48" ht="21" customHeight="1" x14ac:dyDescent="0.25">
      <c r="S286" s="399">
        <f>SUM(S7:S285)</f>
        <v>26856187604.499207</v>
      </c>
      <c r="T286" s="399">
        <f>SUM(T7:T285)</f>
        <v>26841187604.499207</v>
      </c>
      <c r="U286" s="399">
        <f>SUM(U7:U285)</f>
        <v>0</v>
      </c>
      <c r="V286" s="399">
        <f>SUM(V7:V285)</f>
        <v>1164000000</v>
      </c>
      <c r="W286" s="399">
        <f>SUM(W7:W285)</f>
        <v>547235999.49920011</v>
      </c>
      <c r="X286" s="400">
        <f>SUM(X7:X285)</f>
        <v>779930407</v>
      </c>
      <c r="Y286" s="399">
        <f>SUM(Y7:Y285)</f>
        <v>7059523860</v>
      </c>
      <c r="Z286" s="399">
        <f>SUM(Z7:Z285)</f>
        <v>2895539708</v>
      </c>
      <c r="AA286" s="399">
        <f>SUM(AA7:AA285)</f>
        <v>4177181334</v>
      </c>
      <c r="AB286" s="399">
        <f>SUM(AB7:AB285)</f>
        <v>213055648</v>
      </c>
      <c r="AC286" s="399">
        <f>SUM(AC7:AC285)</f>
        <v>159791736</v>
      </c>
      <c r="AD286" s="399">
        <f>SUM(AD7:AD285)</f>
        <v>1060151754</v>
      </c>
      <c r="AE286" s="399">
        <f>SUM(AE7:AE285)</f>
        <v>0</v>
      </c>
      <c r="AF286" s="399">
        <f>SUM(AF7:AF285)</f>
        <v>0</v>
      </c>
      <c r="AG286" s="399">
        <f>SUM(AG7:AG285)</f>
        <v>0</v>
      </c>
      <c r="AH286" s="399"/>
      <c r="AM286" s="2"/>
      <c r="AN286" s="2"/>
      <c r="AO286" s="2"/>
      <c r="AP286" s="2"/>
      <c r="AQ286" s="2"/>
      <c r="AR286" s="2"/>
      <c r="AS286" s="2"/>
      <c r="AT286" s="2"/>
      <c r="AU286" s="2"/>
      <c r="AV286" s="2"/>
    </row>
    <row r="287" spans="1:48" ht="21" customHeight="1" x14ac:dyDescent="0.25">
      <c r="V287" s="402">
        <f>+'[1]FUENTES PARA INVERSION'!$B$30</f>
        <v>700000000</v>
      </c>
      <c r="W287" s="403">
        <f>+'[1]FUENTES PARA INVERSION'!$B$14-AD287</f>
        <v>301837105.38000011</v>
      </c>
      <c r="X287" s="404">
        <f>+'[1]FUENTES PARA INVERSION'!$B$15+'[1]FUENTES PARA INVERSION'!$B$25</f>
        <v>779930407</v>
      </c>
      <c r="Y287" s="404">
        <f>+'[2]la primavera_vichada'!$Q$74</f>
        <v>3529761930</v>
      </c>
      <c r="Z287" s="405">
        <f>+'[1]FUENTES PARA INVERSION'!$B$26</f>
        <v>1447769854</v>
      </c>
      <c r="AA287" s="402">
        <f>+'[1]FUENTES PARA INVERSION'!$B$29</f>
        <v>2096090667</v>
      </c>
      <c r="AB287" s="402">
        <f>+'[1]FUENTES PARA INVERSION'!$B$27</f>
        <v>106527824</v>
      </c>
      <c r="AC287" s="402">
        <f>+'[1]FUENTES PARA INVERSION'!$B$28</f>
        <v>79895868</v>
      </c>
      <c r="AD287" s="402">
        <f>+'[2]la primavera_vichada'!$I$65</f>
        <v>550075876.5</v>
      </c>
      <c r="AE287" s="402"/>
      <c r="AF287" s="402"/>
      <c r="AG287" s="402"/>
      <c r="AH287" s="402"/>
      <c r="AI287" s="402"/>
      <c r="AJ287" s="399"/>
      <c r="AK287" s="406"/>
      <c r="AM287" s="2"/>
      <c r="AN287" s="2"/>
      <c r="AO287" s="2"/>
      <c r="AP287" s="2"/>
      <c r="AQ287" s="2"/>
      <c r="AR287" s="2"/>
      <c r="AS287" s="2"/>
      <c r="AT287" s="2"/>
      <c r="AU287" s="2"/>
      <c r="AV287" s="2"/>
    </row>
    <row r="288" spans="1:48" ht="21" customHeight="1" x14ac:dyDescent="0.25">
      <c r="S288" s="402">
        <f>SUM(S279:S285)+SUM(S250:S277)+SUM(S238:S248)+SUM(S230:S236)+SUM(S187:S228)+SUM(S184:S185)+SUM(S179:S182)+SUM(S176:S177)+SUM(S160:S174)+SUM(S146:S158)+SUM(S135:S144)+SUM(S128:S133)+SUM(S113:S126)+SUM(S98:S111)+SUM(S77:S96)+SUM(S54:S75)+SUM(S17:S52)+SUM(S7:S15)</f>
        <v>13965059005.749599</v>
      </c>
      <c r="T288" s="402">
        <f>SUM(T279:T285)+SUM(T250:T277)+SUM(T238:T248)+SUM(T230:T236)+SUM(T187:T228)+SUM(T184:T185)+SUM(T179:T182)+SUM(T176:T177)+SUM(T160:T174)+SUM(T146:T158)+SUM(T135:T144)+SUM(T128:T133)+SUM(T113:T126)+SUM(T98:T111)+SUM(T77:T96)+SUM(T54:T75)+SUM(T17:T52)+SUM(T7:T15)</f>
        <v>13965059005.749599</v>
      </c>
      <c r="U288" s="402">
        <f>SUM(U279:U285)+SUM(U250:U277)+SUM(U238:U248)+SUM(U230:U236)+SUM(U187:U228)+SUM(U184:U185)+SUM(U179:U182)+SUM(U176:U177)+SUM(U160:U174)+SUM(U146:U158)+SUM(U135:U144)+SUM(U128:U133)+SUM(U113:U126)+SUM(U98:U111)+SUM(U77:U96)+SUM(U54:U75)+SUM(U17:U52)+SUM(U7:U15)</f>
        <v>0</v>
      </c>
      <c r="V288" s="402">
        <f>SUM(V279:V285)+SUM(V250:V277)+SUM(V238:V248)+SUM(V230:V236)+SUM(V187:V228)+SUM(V184:V185)+SUM(V179:V182)+SUM(V176:V177)+SUM(V160:V174)+SUM(V146:V158)+SUM(V135:V144)+SUM(V128:V133)+SUM(V113:V126)+SUM(V98:V111)+SUM(V77:V96)+SUM(V54:V75)+SUM(V17:V52)+SUM(V7:V15)</f>
        <v>582000000</v>
      </c>
      <c r="W288" s="402">
        <f>SUM(W279:W285)+SUM(W250:W277)+SUM(W238:W248)+SUM(W230:W236)+SUM(W187:W228)+SUM(W184:W185)+SUM(W179:W182)+SUM(W176:W177)+SUM(W160:W174)+SUM(W146:W158)+SUM(W135:W144)+SUM(W128:W133)+SUM(W113:W126)+SUM(W98:W111)+SUM(W77:W96)+SUM(W54:W75)+SUM(W17:W52)+SUM(W7:W15)</f>
        <v>273617999.74959999</v>
      </c>
      <c r="X288" s="402">
        <f>SUM(X279:X285)+SUM(X250:X277)+SUM(X238:X248)+SUM(X230:X236)+SUM(X187:X228)+SUM(X184:X185)+SUM(X179:X182)+SUM(X176:X177)+SUM(X160:X174)+SUM(X146:X158)+SUM(X135:X144)+SUM(X128:X133)+SUM(X113:X126)+SUM(X98:X111)+SUM(X77:X96)+SUM(X54:X75)+SUM(X17:X52)+SUM(X7:X15)</f>
        <v>779930407</v>
      </c>
      <c r="Y288" s="402">
        <f>SUM(Y279:Y285)+SUM(Y250:Y277)+SUM(Y238:Y248)+SUM(Y230:Y236)+SUM(Y187:Y228)+SUM(Y184:Y185)+SUM(Y179:Y182)+SUM(Y176:Y177)+SUM(Y160:Y174)+SUM(Y146:Y158)+SUM(Y135:Y144)+SUM(Y128:Y133)+SUM(Y113:Y126)+SUM(Y98:Y111)+SUM(Y77:Y96)+SUM(Y54:Y75)+SUM(Y17:Y52)+SUM(Y7:Y15)</f>
        <v>3529761930</v>
      </c>
      <c r="Z288" s="402">
        <f>SUM(Z279:Z285)+SUM(Z250:Z277)+SUM(Z238:Z248)+SUM(Z230:Z236)+SUM(Z187:Z228)+SUM(Z184:Z185)+SUM(Z179:Z182)+SUM(Z176:Z177)+SUM(Z160:Z174)+SUM(Z146:Z158)+SUM(Z135:Z144)+SUM(Z128:Z133)+SUM(Z113:Z126)+SUM(Z98:Z111)+SUM(Z77:Z96)+SUM(Z54:Z75)+SUM(Z17:Z52)+SUM(Z7:Z15)</f>
        <v>1447769854</v>
      </c>
      <c r="AA288" s="402">
        <f>SUM(AA279:AA285)+SUM(AA250:AA277)+SUM(AA238:AA248)+SUM(AA230:AA236)+SUM(AA187:AA228)+SUM(AA184:AA185)+SUM(AA179:AA182)+SUM(AA176:AA177)+SUM(AA160:AA174)+SUM(AA146:AA158)+SUM(AA135:AA144)+SUM(AA128:AA133)+SUM(AA113:AA126)+SUM(AA98:AA111)+SUM(AA77:AA96)+SUM(AA54:AA75)+SUM(AA17:AA52)+SUM(AA7:AA15)</f>
        <v>2096090667</v>
      </c>
      <c r="AB288" s="402">
        <f>SUM(AB279:AB285)+SUM(AB250:AB277)+SUM(AB238:AB248)+SUM(AB230:AB236)+SUM(AB187:AB228)+SUM(AB184:AB185)+SUM(AB179:AB182)+SUM(AB176:AB177)+SUM(AB160:AB174)+SUM(AB146:AB158)+SUM(AB135:AB144)+SUM(AB128:AB133)+SUM(AB113:AB126)+SUM(AB98:AB111)+SUM(AB77:AB96)+SUM(AB54:AB75)+SUM(AB17:AB52)+SUM(AB7:AB15)</f>
        <v>106527824</v>
      </c>
      <c r="AC288" s="402">
        <f>SUM(AC279:AC285)+SUM(AC250:AC277)+SUM(AC238:AC248)+SUM(AC230:AC236)+SUM(AC187:AC228)+SUM(AC184:AC185)+SUM(AC179:AC182)+SUM(AC176:AC177)+SUM(AC160:AC174)+SUM(AC146:AC158)+SUM(AC135:AC144)+SUM(AC128:AC133)+SUM(AC113:AC126)+SUM(AC98:AC111)+SUM(AC77:AC96)+SUM(AC54:AC75)+SUM(AC17:AC52)+SUM(AC7:AC15)</f>
        <v>79895868</v>
      </c>
      <c r="AD288" s="402">
        <f>SUM(AD279:AD285)+SUM(AD250:AD277)+SUM(AD238:AD248)+SUM(AD230:AD236)+SUM(AD187:AD228)+SUM(AD184:AD185)+SUM(AD179:AD182)+SUM(AD176:AD177)+SUM(AD160:AD174)+SUM(AD146:AD158)+SUM(AD135:AD144)+SUM(AD128:AD133)+SUM(AD113:AD126)+SUM(AD98:AD111)+SUM(AD77:AD96)+SUM(AD54:AD75)+SUM(AD17:AD52)+SUM(AD7:AD15)</f>
        <v>530075877</v>
      </c>
      <c r="AE288" s="402">
        <f>SUM(AE279:AE285)+SUM(AE250:AE277)+SUM(AE238:AE248)+SUM(AE230:AE236)+SUM(AE187:AE228)+SUM(AE184:AE185)+SUM(AE179:AE182)+SUM(AE176:AE177)+SUM(AE160:AE174)+SUM(AE146:AE158)+SUM(AE135:AE144)+SUM(AE128:AE133)+SUM(AE113:AE126)+SUM(AE98:AE111)+SUM(AE77:AE96)+SUM(AE54:AE75)+SUM(AE17:AE52)+SUM(AE7:AE15)</f>
        <v>0</v>
      </c>
      <c r="AF288" s="402">
        <f>SUM(AF279:AF285)+SUM(AF250:AF277)+SUM(AF238:AF248)+SUM(AF230:AF236)+SUM(AF187:AF228)+SUM(AF184:AF185)+SUM(AF179:AF182)+SUM(AF176:AF177)+SUM(AF160:AF174)+SUM(AF146:AF158)+SUM(AF135:AF144)+SUM(AF128:AF133)+SUM(AF113:AF126)+SUM(AF98:AF111)+SUM(AF77:AF96)+SUM(AF54:AF75)+SUM(AF17:AF52)+SUM(AF7:AF15)</f>
        <v>0</v>
      </c>
      <c r="AG288" s="402">
        <f>SUM(AG279:AG285)+SUM(AG250:AG277)+SUM(AG238:AG248)+SUM(AG230:AG236)+SUM(AG187:AG228)+SUM(AG184:AG185)+SUM(AG179:AG182)+SUM(AG176:AG177)+SUM(AG160:AG174)+SUM(AG146:AG158)+SUM(AG135:AG144)+SUM(AG128:AG133)+SUM(AG113:AG126)+SUM(AG98:AG111)+SUM(AG77:AG96)+SUM(AG54:AG75)+SUM(AG17:AG52)+SUM(AG7:AG15)</f>
        <v>0</v>
      </c>
      <c r="AH288" s="402"/>
      <c r="AI288" s="402"/>
      <c r="AJ288" s="406"/>
      <c r="AM288" s="2"/>
      <c r="AN288" s="2"/>
      <c r="AO288" s="2"/>
      <c r="AP288" s="2"/>
      <c r="AQ288" s="2"/>
      <c r="AR288" s="2"/>
      <c r="AS288" s="2"/>
      <c r="AT288" s="2"/>
      <c r="AU288" s="2"/>
      <c r="AV288" s="2"/>
    </row>
    <row r="289" spans="20:48" ht="21" customHeight="1" x14ac:dyDescent="0.25">
      <c r="T289" s="407"/>
      <c r="U289" s="408"/>
      <c r="AM289" s="2"/>
      <c r="AN289" s="2"/>
      <c r="AO289" s="2"/>
      <c r="AP289" s="2"/>
      <c r="AQ289" s="2"/>
      <c r="AR289" s="2"/>
      <c r="AS289" s="2"/>
      <c r="AT289" s="2"/>
      <c r="AU289" s="2"/>
      <c r="AV289" s="2"/>
    </row>
    <row r="290" spans="20:48" ht="21" customHeight="1" x14ac:dyDescent="0.25">
      <c r="U290" s="408"/>
      <c r="Y290" s="411"/>
      <c r="AM290" s="2"/>
      <c r="AN290" s="2"/>
      <c r="AO290" s="2"/>
      <c r="AP290" s="2"/>
      <c r="AQ290" s="2"/>
      <c r="AR290" s="2"/>
      <c r="AS290" s="2"/>
      <c r="AT290" s="2"/>
      <c r="AU290" s="2"/>
      <c r="AV290" s="2"/>
    </row>
    <row r="291" spans="20:48" ht="21" customHeight="1" x14ac:dyDescent="0.25">
      <c r="U291" s="408"/>
      <c r="AM291" s="2"/>
      <c r="AN291" s="2"/>
      <c r="AO291" s="2"/>
      <c r="AP291" s="2"/>
      <c r="AQ291" s="2"/>
      <c r="AR291" s="2"/>
      <c r="AS291" s="2"/>
      <c r="AT291" s="2"/>
      <c r="AU291" s="2"/>
      <c r="AV291" s="2"/>
    </row>
    <row r="292" spans="20:48" ht="21" customHeight="1" x14ac:dyDescent="0.25">
      <c r="U292" s="408"/>
      <c r="AM292" s="2"/>
      <c r="AN292" s="2"/>
      <c r="AO292" s="2"/>
      <c r="AP292" s="2"/>
      <c r="AQ292" s="2"/>
      <c r="AR292" s="2"/>
      <c r="AS292" s="2"/>
      <c r="AT292" s="2"/>
      <c r="AU292" s="2"/>
      <c r="AV292" s="2"/>
    </row>
    <row r="293" spans="20:48" ht="21" customHeight="1" x14ac:dyDescent="0.25">
      <c r="U293" s="408"/>
      <c r="AM293" s="2"/>
      <c r="AN293" s="2"/>
      <c r="AO293" s="2"/>
      <c r="AP293" s="2"/>
      <c r="AQ293" s="2"/>
      <c r="AR293" s="2"/>
      <c r="AS293" s="2"/>
      <c r="AT293" s="2"/>
      <c r="AU293" s="2"/>
      <c r="AV293" s="2"/>
    </row>
    <row r="294" spans="20:48" ht="21" customHeight="1" x14ac:dyDescent="0.25">
      <c r="U294" s="408"/>
      <c r="W294" s="409">
        <f t="shared" ref="W294:W299" si="37">+U294-V294</f>
        <v>0</v>
      </c>
      <c r="AM294" s="2"/>
      <c r="AN294" s="2"/>
      <c r="AO294" s="2"/>
      <c r="AP294" s="2"/>
      <c r="AQ294" s="2"/>
      <c r="AR294" s="2"/>
      <c r="AS294" s="2"/>
      <c r="AT294" s="2"/>
      <c r="AU294" s="2"/>
      <c r="AV294" s="2"/>
    </row>
    <row r="295" spans="20:48" ht="21" customHeight="1" x14ac:dyDescent="0.25">
      <c r="U295" s="408"/>
      <c r="W295" s="409">
        <f t="shared" si="37"/>
        <v>0</v>
      </c>
      <c r="AM295" s="2"/>
      <c r="AN295" s="2"/>
      <c r="AO295" s="2"/>
      <c r="AP295" s="2"/>
      <c r="AQ295" s="2"/>
      <c r="AR295" s="2"/>
      <c r="AS295" s="2"/>
      <c r="AT295" s="2"/>
      <c r="AU295" s="2"/>
      <c r="AV295" s="2"/>
    </row>
    <row r="296" spans="20:48" ht="21" customHeight="1" x14ac:dyDescent="0.25">
      <c r="U296" s="408"/>
      <c r="W296" s="409">
        <f t="shared" si="37"/>
        <v>0</v>
      </c>
    </row>
    <row r="297" spans="20:48" ht="21" customHeight="1" x14ac:dyDescent="0.25">
      <c r="U297" s="408"/>
      <c r="W297" s="409">
        <f t="shared" si="37"/>
        <v>0</v>
      </c>
    </row>
    <row r="298" spans="20:48" ht="21" customHeight="1" x14ac:dyDescent="0.25">
      <c r="U298" s="408"/>
      <c r="W298" s="409">
        <f t="shared" si="37"/>
        <v>0</v>
      </c>
    </row>
    <row r="299" spans="20:48" ht="21" customHeight="1" x14ac:dyDescent="0.25">
      <c r="U299" s="408"/>
      <c r="W299" s="409">
        <f t="shared" si="37"/>
        <v>0</v>
      </c>
    </row>
  </sheetData>
  <mergeCells count="748">
    <mergeCell ref="S231:S234"/>
    <mergeCell ref="Q231:Q234"/>
    <mergeCell ref="R231:R234"/>
    <mergeCell ref="M230:M236"/>
    <mergeCell ref="L231:L234"/>
    <mergeCell ref="N231:N234"/>
    <mergeCell ref="O231:O234"/>
    <mergeCell ref="P231:P234"/>
    <mergeCell ref="A1:AL1"/>
    <mergeCell ref="A2:AL2"/>
    <mergeCell ref="A3:O4"/>
    <mergeCell ref="P3:R4"/>
    <mergeCell ref="S3:S5"/>
    <mergeCell ref="T3:T5"/>
    <mergeCell ref="U3:U5"/>
    <mergeCell ref="V3:AL3"/>
    <mergeCell ref="AI4:AI5"/>
    <mergeCell ref="AJ4:AL4"/>
    <mergeCell ref="A6:O6"/>
    <mergeCell ref="A7:A9"/>
    <mergeCell ref="B7:B15"/>
    <mergeCell ref="C7:C15"/>
    <mergeCell ref="D7:D15"/>
    <mergeCell ref="E7:E15"/>
    <mergeCell ref="F7:F15"/>
    <mergeCell ref="G7:G15"/>
    <mergeCell ref="V4:W4"/>
    <mergeCell ref="X4:AD4"/>
    <mergeCell ref="AE4:AE5"/>
    <mergeCell ref="AF4:AF5"/>
    <mergeCell ref="AG4:AG5"/>
    <mergeCell ref="AH4:AH5"/>
    <mergeCell ref="N7:N9"/>
    <mergeCell ref="O7:O9"/>
    <mergeCell ref="P7:P9"/>
    <mergeCell ref="Q7:Q9"/>
    <mergeCell ref="R7:R9"/>
    <mergeCell ref="S7:S9"/>
    <mergeCell ref="H7:H15"/>
    <mergeCell ref="I7:I9"/>
    <mergeCell ref="J7:J9"/>
    <mergeCell ref="K7:K9"/>
    <mergeCell ref="L7:L9"/>
    <mergeCell ref="M7:M15"/>
    <mergeCell ref="O14:O15"/>
    <mergeCell ref="P14:P15"/>
    <mergeCell ref="Q14:Q15"/>
    <mergeCell ref="R14:R15"/>
    <mergeCell ref="S14:S15"/>
    <mergeCell ref="A16:O16"/>
    <mergeCell ref="A14:A15"/>
    <mergeCell ref="I14:I15"/>
    <mergeCell ref="J14:J15"/>
    <mergeCell ref="K14:K15"/>
    <mergeCell ref="L14:L15"/>
    <mergeCell ref="N14:N15"/>
    <mergeCell ref="N18:N19"/>
    <mergeCell ref="O18:O19"/>
    <mergeCell ref="P18:P19"/>
    <mergeCell ref="Q18:Q19"/>
    <mergeCell ref="R18:R19"/>
    <mergeCell ref="S18:S19"/>
    <mergeCell ref="H17:H52"/>
    <mergeCell ref="M17:M52"/>
    <mergeCell ref="A18:A52"/>
    <mergeCell ref="I18:I52"/>
    <mergeCell ref="J18:J52"/>
    <mergeCell ref="K18:K52"/>
    <mergeCell ref="L18:L52"/>
    <mergeCell ref="B17:B52"/>
    <mergeCell ref="C17:C52"/>
    <mergeCell ref="D17:D52"/>
    <mergeCell ref="E17:E52"/>
    <mergeCell ref="F17:F52"/>
    <mergeCell ref="G17:G52"/>
    <mergeCell ref="N23:N25"/>
    <mergeCell ref="O23:O25"/>
    <mergeCell ref="P23:P25"/>
    <mergeCell ref="Q23:Q25"/>
    <mergeCell ref="R23:R25"/>
    <mergeCell ref="S23:S25"/>
    <mergeCell ref="N20:N22"/>
    <mergeCell ref="O20:O22"/>
    <mergeCell ref="P20:P22"/>
    <mergeCell ref="Q20:Q22"/>
    <mergeCell ref="R20:R21"/>
    <mergeCell ref="S20:S22"/>
    <mergeCell ref="N29:N31"/>
    <mergeCell ref="O29:O31"/>
    <mergeCell ref="P29:P31"/>
    <mergeCell ref="Q29:Q31"/>
    <mergeCell ref="R29:R31"/>
    <mergeCell ref="S29:S31"/>
    <mergeCell ref="N26:N28"/>
    <mergeCell ref="O26:O28"/>
    <mergeCell ref="P26:P28"/>
    <mergeCell ref="Q26:Q28"/>
    <mergeCell ref="R26:R28"/>
    <mergeCell ref="S26:S28"/>
    <mergeCell ref="N36:N38"/>
    <mergeCell ref="O36:O38"/>
    <mergeCell ref="P36:P38"/>
    <mergeCell ref="Q36:Q38"/>
    <mergeCell ref="R36:R38"/>
    <mergeCell ref="S36:S38"/>
    <mergeCell ref="N32:N35"/>
    <mergeCell ref="O32:O35"/>
    <mergeCell ref="P32:P35"/>
    <mergeCell ref="Q32:Q35"/>
    <mergeCell ref="R32:R35"/>
    <mergeCell ref="S32:S35"/>
    <mergeCell ref="T39:T51"/>
    <mergeCell ref="U39:U51"/>
    <mergeCell ref="A53:O53"/>
    <mergeCell ref="A54:A60"/>
    <mergeCell ref="B54:B75"/>
    <mergeCell ref="C54:C75"/>
    <mergeCell ref="D54:D75"/>
    <mergeCell ref="E54:E75"/>
    <mergeCell ref="F54:F75"/>
    <mergeCell ref="G54:G75"/>
    <mergeCell ref="N39:N51"/>
    <mergeCell ref="O39:O51"/>
    <mergeCell ref="P39:P51"/>
    <mergeCell ref="Q39:Q51"/>
    <mergeCell ref="R39:R51"/>
    <mergeCell ref="S39:S51"/>
    <mergeCell ref="N54:N55"/>
    <mergeCell ref="O54:O55"/>
    <mergeCell ref="P54:P55"/>
    <mergeCell ref="Q54:Q55"/>
    <mergeCell ref="R54:R55"/>
    <mergeCell ref="S54:S60"/>
    <mergeCell ref="N56:N60"/>
    <mergeCell ref="O56:O60"/>
    <mergeCell ref="P56:P60"/>
    <mergeCell ref="Q56:Q60"/>
    <mergeCell ref="R61:R62"/>
    <mergeCell ref="S61:S65"/>
    <mergeCell ref="N63:N65"/>
    <mergeCell ref="O63:O65"/>
    <mergeCell ref="P63:P65"/>
    <mergeCell ref="Q63:Q65"/>
    <mergeCell ref="R63:R65"/>
    <mergeCell ref="R56:R60"/>
    <mergeCell ref="A61:A65"/>
    <mergeCell ref="I61:I65"/>
    <mergeCell ref="J61:J65"/>
    <mergeCell ref="K61:K65"/>
    <mergeCell ref="L61:L65"/>
    <mergeCell ref="N61:N62"/>
    <mergeCell ref="O61:O62"/>
    <mergeCell ref="P61:P62"/>
    <mergeCell ref="Q61:Q62"/>
    <mergeCell ref="H54:H75"/>
    <mergeCell ref="I54:I60"/>
    <mergeCell ref="J54:J60"/>
    <mergeCell ref="K54:K60"/>
    <mergeCell ref="L54:L60"/>
    <mergeCell ref="M54:M75"/>
    <mergeCell ref="A73:A75"/>
    <mergeCell ref="I73:I75"/>
    <mergeCell ref="J73:J75"/>
    <mergeCell ref="K73:K75"/>
    <mergeCell ref="L73:L75"/>
    <mergeCell ref="A66:A70"/>
    <mergeCell ref="I66:I70"/>
    <mergeCell ref="J66:J70"/>
    <mergeCell ref="K66:K70"/>
    <mergeCell ref="L66:L70"/>
    <mergeCell ref="N73:N75"/>
    <mergeCell ref="O73:O75"/>
    <mergeCell ref="P73:P75"/>
    <mergeCell ref="Q73:Q75"/>
    <mergeCell ref="R73:R75"/>
    <mergeCell ref="S73:S75"/>
    <mergeCell ref="O66:O70"/>
    <mergeCell ref="P66:P70"/>
    <mergeCell ref="Q66:Q70"/>
    <mergeCell ref="R66:R70"/>
    <mergeCell ref="S66:S70"/>
    <mergeCell ref="N66:N70"/>
    <mergeCell ref="A76:O76"/>
    <mergeCell ref="A77:A78"/>
    <mergeCell ref="B77:B96"/>
    <mergeCell ref="C77:C96"/>
    <mergeCell ref="D77:D96"/>
    <mergeCell ref="E77:E96"/>
    <mergeCell ref="F77:F96"/>
    <mergeCell ref="G77:G96"/>
    <mergeCell ref="H77:H96"/>
    <mergeCell ref="I77:I78"/>
    <mergeCell ref="I79:I89"/>
    <mergeCell ref="J79:J89"/>
    <mergeCell ref="K79:K89"/>
    <mergeCell ref="L79:L89"/>
    <mergeCell ref="N79:N89"/>
    <mergeCell ref="O79:O89"/>
    <mergeCell ref="J77:J78"/>
    <mergeCell ref="K77:K78"/>
    <mergeCell ref="L77:L78"/>
    <mergeCell ref="M77:M96"/>
    <mergeCell ref="N77:N78"/>
    <mergeCell ref="O77:O78"/>
    <mergeCell ref="O90:O95"/>
    <mergeCell ref="P79:P89"/>
    <mergeCell ref="Q79:Q89"/>
    <mergeCell ref="R79:R89"/>
    <mergeCell ref="S79:S89"/>
    <mergeCell ref="T79:T89"/>
    <mergeCell ref="U79:U89"/>
    <mergeCell ref="P77:P78"/>
    <mergeCell ref="Q77:Q78"/>
    <mergeCell ref="R77:R78"/>
    <mergeCell ref="S77:S78"/>
    <mergeCell ref="P90:P95"/>
    <mergeCell ref="Q90:Q95"/>
    <mergeCell ref="R90:R95"/>
    <mergeCell ref="S90:S95"/>
    <mergeCell ref="T90:T91"/>
    <mergeCell ref="U90:U91"/>
    <mergeCell ref="A90:A95"/>
    <mergeCell ref="I90:I95"/>
    <mergeCell ref="J90:J95"/>
    <mergeCell ref="K90:K95"/>
    <mergeCell ref="L90:L95"/>
    <mergeCell ref="N90:N95"/>
    <mergeCell ref="A97:R97"/>
    <mergeCell ref="B98:B111"/>
    <mergeCell ref="C98:C111"/>
    <mergeCell ref="D98:D111"/>
    <mergeCell ref="E98:E111"/>
    <mergeCell ref="F98:F111"/>
    <mergeCell ref="G98:G111"/>
    <mergeCell ref="H98:H111"/>
    <mergeCell ref="I98:I102"/>
    <mergeCell ref="J98:J102"/>
    <mergeCell ref="Q98:Q102"/>
    <mergeCell ref="R98:R102"/>
    <mergeCell ref="S98:S102"/>
    <mergeCell ref="T98:T102"/>
    <mergeCell ref="U98:U102"/>
    <mergeCell ref="A103:A104"/>
    <mergeCell ref="I103:I104"/>
    <mergeCell ref="J103:J104"/>
    <mergeCell ref="K103:K104"/>
    <mergeCell ref="L103:L104"/>
    <mergeCell ref="K98:K102"/>
    <mergeCell ref="L98:L102"/>
    <mergeCell ref="M98:M111"/>
    <mergeCell ref="N98:N102"/>
    <mergeCell ref="O98:O102"/>
    <mergeCell ref="P98:P102"/>
    <mergeCell ref="N103:N104"/>
    <mergeCell ref="O103:O104"/>
    <mergeCell ref="P103:P104"/>
    <mergeCell ref="P108:P109"/>
    <mergeCell ref="Q103:Q104"/>
    <mergeCell ref="S103:S104"/>
    <mergeCell ref="A105:A107"/>
    <mergeCell ref="I105:I107"/>
    <mergeCell ref="J105:J107"/>
    <mergeCell ref="K105:K107"/>
    <mergeCell ref="L105:L107"/>
    <mergeCell ref="N105:N107"/>
    <mergeCell ref="O105:O107"/>
    <mergeCell ref="P105:P107"/>
    <mergeCell ref="Q105:Q107"/>
    <mergeCell ref="R105:R107"/>
    <mergeCell ref="S105:S107"/>
    <mergeCell ref="A108:A109"/>
    <mergeCell ref="I108:I109"/>
    <mergeCell ref="J108:J109"/>
    <mergeCell ref="K108:K109"/>
    <mergeCell ref="L108:L109"/>
    <mergeCell ref="N108:N109"/>
    <mergeCell ref="O108:O109"/>
    <mergeCell ref="A112:O112"/>
    <mergeCell ref="Q108:Q109"/>
    <mergeCell ref="R108:R109"/>
    <mergeCell ref="S108:S109"/>
    <mergeCell ref="K118:K122"/>
    <mergeCell ref="L118:L122"/>
    <mergeCell ref="A113:A117"/>
    <mergeCell ref="B113:B126"/>
    <mergeCell ref="C113:C126"/>
    <mergeCell ref="D113:D126"/>
    <mergeCell ref="E113:E126"/>
    <mergeCell ref="F113:F126"/>
    <mergeCell ref="A118:A122"/>
    <mergeCell ref="A123:A126"/>
    <mergeCell ref="Q118:Q120"/>
    <mergeCell ref="R118:R120"/>
    <mergeCell ref="S118:S122"/>
    <mergeCell ref="N121:N122"/>
    <mergeCell ref="O121:O122"/>
    <mergeCell ref="P121:P122"/>
    <mergeCell ref="Q121:Q122"/>
    <mergeCell ref="R121:R122"/>
    <mergeCell ref="M113:M126"/>
    <mergeCell ref="S113:S117"/>
    <mergeCell ref="N114:N117"/>
    <mergeCell ref="O114:O117"/>
    <mergeCell ref="P114:P117"/>
    <mergeCell ref="Q114:Q117"/>
    <mergeCell ref="R114:R117"/>
    <mergeCell ref="N118:N120"/>
    <mergeCell ref="O118:O120"/>
    <mergeCell ref="P118:P120"/>
    <mergeCell ref="S123:S126"/>
    <mergeCell ref="A127:O127"/>
    <mergeCell ref="A128:A133"/>
    <mergeCell ref="B128:B133"/>
    <mergeCell ref="C128:C133"/>
    <mergeCell ref="D128:D133"/>
    <mergeCell ref="E128:E133"/>
    <mergeCell ref="F128:F133"/>
    <mergeCell ref="G128:G133"/>
    <mergeCell ref="H128:H133"/>
    <mergeCell ref="I123:I126"/>
    <mergeCell ref="J123:J126"/>
    <mergeCell ref="K123:K126"/>
    <mergeCell ref="L123:L126"/>
    <mergeCell ref="N123:N125"/>
    <mergeCell ref="Q123:Q125"/>
    <mergeCell ref="G113:G126"/>
    <mergeCell ref="H113:H126"/>
    <mergeCell ref="I113:I117"/>
    <mergeCell ref="J113:J117"/>
    <mergeCell ref="K113:K117"/>
    <mergeCell ref="L113:L117"/>
    <mergeCell ref="I118:I122"/>
    <mergeCell ref="J118:J122"/>
    <mergeCell ref="F135:F144"/>
    <mergeCell ref="G135:G144"/>
    <mergeCell ref="O128:O131"/>
    <mergeCell ref="P128:P131"/>
    <mergeCell ref="Q128:Q131"/>
    <mergeCell ref="R128:R131"/>
    <mergeCell ref="S128:S133"/>
    <mergeCell ref="A134:O134"/>
    <mergeCell ref="I128:I131"/>
    <mergeCell ref="J128:J131"/>
    <mergeCell ref="L128:L131"/>
    <mergeCell ref="M128:M133"/>
    <mergeCell ref="N128:N131"/>
    <mergeCell ref="N138:N139"/>
    <mergeCell ref="I140:I142"/>
    <mergeCell ref="J140:J142"/>
    <mergeCell ref="K140:K142"/>
    <mergeCell ref="L140:L142"/>
    <mergeCell ref="N140:N142"/>
    <mergeCell ref="I137:I139"/>
    <mergeCell ref="J137:J139"/>
    <mergeCell ref="K137:K139"/>
    <mergeCell ref="L137:L139"/>
    <mergeCell ref="O137:O139"/>
    <mergeCell ref="P137:P139"/>
    <mergeCell ref="Q137:Q139"/>
    <mergeCell ref="R137:R139"/>
    <mergeCell ref="S137:S139"/>
    <mergeCell ref="M135:M144"/>
    <mergeCell ref="U140:U142"/>
    <mergeCell ref="A145:O145"/>
    <mergeCell ref="A146:A153"/>
    <mergeCell ref="B146:B158"/>
    <mergeCell ref="C146:C158"/>
    <mergeCell ref="D146:D158"/>
    <mergeCell ref="E146:E158"/>
    <mergeCell ref="F146:F158"/>
    <mergeCell ref="G146:G158"/>
    <mergeCell ref="H146:H158"/>
    <mergeCell ref="O140:O142"/>
    <mergeCell ref="P140:P142"/>
    <mergeCell ref="Q140:Q142"/>
    <mergeCell ref="R140:R142"/>
    <mergeCell ref="S140:S142"/>
    <mergeCell ref="T140:T142"/>
    <mergeCell ref="H135:H144"/>
    <mergeCell ref="B135:B144"/>
    <mergeCell ref="C135:C144"/>
    <mergeCell ref="D135:D144"/>
    <mergeCell ref="E135:E144"/>
    <mergeCell ref="O146:O153"/>
    <mergeCell ref="P146:P153"/>
    <mergeCell ref="Q146:Q153"/>
    <mergeCell ref="R146:R153"/>
    <mergeCell ref="S146:S153"/>
    <mergeCell ref="U152:U153"/>
    <mergeCell ref="I146:I153"/>
    <mergeCell ref="J146:J153"/>
    <mergeCell ref="K146:K153"/>
    <mergeCell ref="L146:L153"/>
    <mergeCell ref="M146:M158"/>
    <mergeCell ref="N146:N153"/>
    <mergeCell ref="P155:P158"/>
    <mergeCell ref="Q155:Q158"/>
    <mergeCell ref="R155:R158"/>
    <mergeCell ref="S155:S158"/>
    <mergeCell ref="A159:O159"/>
    <mergeCell ref="A155:A158"/>
    <mergeCell ref="I155:I158"/>
    <mergeCell ref="J155:J158"/>
    <mergeCell ref="K155:K158"/>
    <mergeCell ref="L155:L158"/>
    <mergeCell ref="N155:N158"/>
    <mergeCell ref="K160:K161"/>
    <mergeCell ref="L160:L161"/>
    <mergeCell ref="A160:A161"/>
    <mergeCell ref="B160:B174"/>
    <mergeCell ref="C160:C174"/>
    <mergeCell ref="D160:D174"/>
    <mergeCell ref="E160:E174"/>
    <mergeCell ref="F160:F174"/>
    <mergeCell ref="O155:O158"/>
    <mergeCell ref="P162:P164"/>
    <mergeCell ref="Q162:Q164"/>
    <mergeCell ref="R162:R164"/>
    <mergeCell ref="S162:S164"/>
    <mergeCell ref="U162:U163"/>
    <mergeCell ref="A165:A167"/>
    <mergeCell ref="I165:I167"/>
    <mergeCell ref="J165:J167"/>
    <mergeCell ref="K165:K167"/>
    <mergeCell ref="L165:L167"/>
    <mergeCell ref="M160:M174"/>
    <mergeCell ref="N160:N161"/>
    <mergeCell ref="S160:S161"/>
    <mergeCell ref="A162:A164"/>
    <mergeCell ref="I162:I164"/>
    <mergeCell ref="J162:J164"/>
    <mergeCell ref="K162:K164"/>
    <mergeCell ref="L162:L164"/>
    <mergeCell ref="N162:N164"/>
    <mergeCell ref="O162:O164"/>
    <mergeCell ref="G160:G174"/>
    <mergeCell ref="H160:H174"/>
    <mergeCell ref="I160:I161"/>
    <mergeCell ref="J160:J161"/>
    <mergeCell ref="N165:N167"/>
    <mergeCell ref="S165:S167"/>
    <mergeCell ref="A170:A171"/>
    <mergeCell ref="I170:I171"/>
    <mergeCell ref="J170:J171"/>
    <mergeCell ref="K170:K171"/>
    <mergeCell ref="L170:L171"/>
    <mergeCell ref="N170:N171"/>
    <mergeCell ref="O170:O171"/>
    <mergeCell ref="P170:P171"/>
    <mergeCell ref="Q170:Q171"/>
    <mergeCell ref="S170:S171"/>
    <mergeCell ref="A173:A174"/>
    <mergeCell ref="I173:I174"/>
    <mergeCell ref="J173:J174"/>
    <mergeCell ref="K173:K174"/>
    <mergeCell ref="L173:L174"/>
    <mergeCell ref="N173:N174"/>
    <mergeCell ref="P173:P174"/>
    <mergeCell ref="Q173:Q174"/>
    <mergeCell ref="R173:R174"/>
    <mergeCell ref="A175:O175"/>
    <mergeCell ref="A176:A177"/>
    <mergeCell ref="B176:B177"/>
    <mergeCell ref="C176:C177"/>
    <mergeCell ref="D176:D177"/>
    <mergeCell ref="E176:E177"/>
    <mergeCell ref="F176:F177"/>
    <mergeCell ref="G176:G177"/>
    <mergeCell ref="H176:H177"/>
    <mergeCell ref="O176:O177"/>
    <mergeCell ref="S176:S177"/>
    <mergeCell ref="A178:O178"/>
    <mergeCell ref="A179:A182"/>
    <mergeCell ref="B179:B182"/>
    <mergeCell ref="C179:C182"/>
    <mergeCell ref="D179:D182"/>
    <mergeCell ref="E179:E182"/>
    <mergeCell ref="F179:F182"/>
    <mergeCell ref="G179:G182"/>
    <mergeCell ref="I176:I177"/>
    <mergeCell ref="J176:J177"/>
    <mergeCell ref="K176:K177"/>
    <mergeCell ref="L176:L177"/>
    <mergeCell ref="M176:M177"/>
    <mergeCell ref="N176:N177"/>
    <mergeCell ref="N179:N182"/>
    <mergeCell ref="O179:O182"/>
    <mergeCell ref="P179:P182"/>
    <mergeCell ref="Q179:Q182"/>
    <mergeCell ref="R179:R182"/>
    <mergeCell ref="S179:S182"/>
    <mergeCell ref="H179:H182"/>
    <mergeCell ref="I179:I182"/>
    <mergeCell ref="J179:J182"/>
    <mergeCell ref="K179:K182"/>
    <mergeCell ref="L179:L182"/>
    <mergeCell ref="M179:M182"/>
    <mergeCell ref="A183:O183"/>
    <mergeCell ref="B184:B185"/>
    <mergeCell ref="C184:C185"/>
    <mergeCell ref="D184:D185"/>
    <mergeCell ref="E184:E185"/>
    <mergeCell ref="F184:F185"/>
    <mergeCell ref="G184:G185"/>
    <mergeCell ref="H184:H185"/>
    <mergeCell ref="M184:M185"/>
    <mergeCell ref="A186:R186"/>
    <mergeCell ref="B187:B228"/>
    <mergeCell ref="C187:C228"/>
    <mergeCell ref="D187:D228"/>
    <mergeCell ref="E187:E228"/>
    <mergeCell ref="F187:F228"/>
    <mergeCell ref="G187:G228"/>
    <mergeCell ref="H187:H228"/>
    <mergeCell ref="N187:N189"/>
    <mergeCell ref="M187:M228"/>
    <mergeCell ref="I187:I189"/>
    <mergeCell ref="J187:J189"/>
    <mergeCell ref="K187:K189"/>
    <mergeCell ref="L187:L189"/>
    <mergeCell ref="O190:O193"/>
    <mergeCell ref="N204:N206"/>
    <mergeCell ref="O204:O206"/>
    <mergeCell ref="O207:O208"/>
    <mergeCell ref="S194:S196"/>
    <mergeCell ref="K197:K199"/>
    <mergeCell ref="L197:L199"/>
    <mergeCell ref="N197:N199"/>
    <mergeCell ref="S197:S199"/>
    <mergeCell ref="A198:A201"/>
    <mergeCell ref="P190:P193"/>
    <mergeCell ref="Q190:Q193"/>
    <mergeCell ref="R190:R193"/>
    <mergeCell ref="S190:S193"/>
    <mergeCell ref="A194:A197"/>
    <mergeCell ref="I194:I203"/>
    <mergeCell ref="J194:J203"/>
    <mergeCell ref="K194:K196"/>
    <mergeCell ref="L194:L196"/>
    <mergeCell ref="N194:N196"/>
    <mergeCell ref="A190:A193"/>
    <mergeCell ref="I190:I193"/>
    <mergeCell ref="J190:J193"/>
    <mergeCell ref="K190:K193"/>
    <mergeCell ref="L190:L193"/>
    <mergeCell ref="N190:N193"/>
    <mergeCell ref="P204:P206"/>
    <mergeCell ref="Q204:Q206"/>
    <mergeCell ref="R204:R206"/>
    <mergeCell ref="S204:S206"/>
    <mergeCell ref="T204:T205"/>
    <mergeCell ref="U204:U205"/>
    <mergeCell ref="A202:A203"/>
    <mergeCell ref="A204:A206"/>
    <mergeCell ref="I204:I206"/>
    <mergeCell ref="J204:J206"/>
    <mergeCell ref="K204:K206"/>
    <mergeCell ref="L204:L206"/>
    <mergeCell ref="A209:A218"/>
    <mergeCell ref="I209:I218"/>
    <mergeCell ref="J209:J218"/>
    <mergeCell ref="K209:K218"/>
    <mergeCell ref="L209:L218"/>
    <mergeCell ref="N209:N218"/>
    <mergeCell ref="A207:A208"/>
    <mergeCell ref="I207:I208"/>
    <mergeCell ref="J207:J208"/>
    <mergeCell ref="K207:K208"/>
    <mergeCell ref="L207:L208"/>
    <mergeCell ref="N207:N208"/>
    <mergeCell ref="S209:S218"/>
    <mergeCell ref="P207:P208"/>
    <mergeCell ref="Q207:Q208"/>
    <mergeCell ref="R207:R208"/>
    <mergeCell ref="S207:S208"/>
    <mergeCell ref="Q222:Q224"/>
    <mergeCell ref="R222:R224"/>
    <mergeCell ref="S222:S228"/>
    <mergeCell ref="T223:T224"/>
    <mergeCell ref="U223:U224"/>
    <mergeCell ref="A229:O229"/>
    <mergeCell ref="O219:O220"/>
    <mergeCell ref="S219:S220"/>
    <mergeCell ref="A222:A228"/>
    <mergeCell ref="I222:I228"/>
    <mergeCell ref="J222:J228"/>
    <mergeCell ref="K222:K228"/>
    <mergeCell ref="L222:L228"/>
    <mergeCell ref="N222:N228"/>
    <mergeCell ref="O222:O224"/>
    <mergeCell ref="P222:P224"/>
    <mergeCell ref="A219:A220"/>
    <mergeCell ref="I219:I220"/>
    <mergeCell ref="J219:J220"/>
    <mergeCell ref="K219:K220"/>
    <mergeCell ref="L219:L220"/>
    <mergeCell ref="N219:N220"/>
    <mergeCell ref="B230:B236"/>
    <mergeCell ref="C230:C236"/>
    <mergeCell ref="D230:D236"/>
    <mergeCell ref="E230:E236"/>
    <mergeCell ref="F230:F236"/>
    <mergeCell ref="G230:G236"/>
    <mergeCell ref="H230:H236"/>
    <mergeCell ref="K231:K234"/>
    <mergeCell ref="J231:J234"/>
    <mergeCell ref="I231:I234"/>
    <mergeCell ref="S235:S236"/>
    <mergeCell ref="A237:O237"/>
    <mergeCell ref="A231:A234"/>
    <mergeCell ref="K238:K240"/>
    <mergeCell ref="L238:L240"/>
    <mergeCell ref="I247:I248"/>
    <mergeCell ref="J247:J248"/>
    <mergeCell ref="K247:K248"/>
    <mergeCell ref="L247:L248"/>
    <mergeCell ref="A238:A240"/>
    <mergeCell ref="B238:B248"/>
    <mergeCell ref="C238:C248"/>
    <mergeCell ref="D238:D248"/>
    <mergeCell ref="E238:E248"/>
    <mergeCell ref="F238:F248"/>
    <mergeCell ref="A247:A248"/>
    <mergeCell ref="Q241:Q242"/>
    <mergeCell ref="R241:R242"/>
    <mergeCell ref="S241:S243"/>
    <mergeCell ref="A244:A246"/>
    <mergeCell ref="I244:I246"/>
    <mergeCell ref="J244:J246"/>
    <mergeCell ref="K244:K246"/>
    <mergeCell ref="L244:L246"/>
    <mergeCell ref="N244:N246"/>
    <mergeCell ref="S244:S246"/>
    <mergeCell ref="M238:M248"/>
    <mergeCell ref="N238:N240"/>
    <mergeCell ref="S238:S240"/>
    <mergeCell ref="A241:A243"/>
    <mergeCell ref="I241:I243"/>
    <mergeCell ref="J241:J243"/>
    <mergeCell ref="K241:K243"/>
    <mergeCell ref="L241:L243"/>
    <mergeCell ref="N241:N243"/>
    <mergeCell ref="O241:O242"/>
    <mergeCell ref="G238:G248"/>
    <mergeCell ref="H238:H248"/>
    <mergeCell ref="I238:I240"/>
    <mergeCell ref="J238:J240"/>
    <mergeCell ref="N247:N248"/>
    <mergeCell ref="S247:S248"/>
    <mergeCell ref="A249:O249"/>
    <mergeCell ref="A250:A259"/>
    <mergeCell ref="B250:B277"/>
    <mergeCell ref="C250:C277"/>
    <mergeCell ref="D250:D277"/>
    <mergeCell ref="E250:E277"/>
    <mergeCell ref="F250:F277"/>
    <mergeCell ref="G250:G277"/>
    <mergeCell ref="N260:N261"/>
    <mergeCell ref="A262:A263"/>
    <mergeCell ref="I262:I263"/>
    <mergeCell ref="J262:J263"/>
    <mergeCell ref="K262:K263"/>
    <mergeCell ref="L262:L263"/>
    <mergeCell ref="N262:N263"/>
    <mergeCell ref="T250:T258"/>
    <mergeCell ref="U250:U258"/>
    <mergeCell ref="A260:A261"/>
    <mergeCell ref="I260:I261"/>
    <mergeCell ref="J260:J261"/>
    <mergeCell ref="K260:K261"/>
    <mergeCell ref="L260:L261"/>
    <mergeCell ref="N250:N259"/>
    <mergeCell ref="O250:O258"/>
    <mergeCell ref="P250:P258"/>
    <mergeCell ref="Q250:Q258"/>
    <mergeCell ref="R250:R258"/>
    <mergeCell ref="S250:S266"/>
    <mergeCell ref="O264:O265"/>
    <mergeCell ref="T264:T265"/>
    <mergeCell ref="U264:U265"/>
    <mergeCell ref="A267:A269"/>
    <mergeCell ref="I267:I269"/>
    <mergeCell ref="J267:J269"/>
    <mergeCell ref="K267:K269"/>
    <mergeCell ref="L267:L269"/>
    <mergeCell ref="N267:N269"/>
    <mergeCell ref="S267:S269"/>
    <mergeCell ref="A264:A266"/>
    <mergeCell ref="I264:I266"/>
    <mergeCell ref="J264:J266"/>
    <mergeCell ref="K264:K266"/>
    <mergeCell ref="L264:L266"/>
    <mergeCell ref="N264:N266"/>
    <mergeCell ref="P264:P265"/>
    <mergeCell ref="Q264:Q265"/>
    <mergeCell ref="R264:R265"/>
    <mergeCell ref="H250:H277"/>
    <mergeCell ref="I250:I259"/>
    <mergeCell ref="J250:J259"/>
    <mergeCell ref="K250:K259"/>
    <mergeCell ref="L250:L259"/>
    <mergeCell ref="M250:M277"/>
    <mergeCell ref="C279:C285"/>
    <mergeCell ref="D279:D285"/>
    <mergeCell ref="E279:E285"/>
    <mergeCell ref="F279:F285"/>
    <mergeCell ref="G279:G285"/>
    <mergeCell ref="H279:H285"/>
    <mergeCell ref="S270:S273"/>
    <mergeCell ref="A275:A277"/>
    <mergeCell ref="I275:I277"/>
    <mergeCell ref="J275:J277"/>
    <mergeCell ref="K275:K277"/>
    <mergeCell ref="L275:L277"/>
    <mergeCell ref="N275:N277"/>
    <mergeCell ref="O275:O276"/>
    <mergeCell ref="P275:P276"/>
    <mergeCell ref="Q275:Q276"/>
    <mergeCell ref="A270:A273"/>
    <mergeCell ref="I270:I273"/>
    <mergeCell ref="J270:J273"/>
    <mergeCell ref="K270:K273"/>
    <mergeCell ref="L270:L273"/>
    <mergeCell ref="N270:N273"/>
    <mergeCell ref="Q283:Q284"/>
    <mergeCell ref="R283:R284"/>
    <mergeCell ref="S283:S285"/>
    <mergeCell ref="K128:K133"/>
    <mergeCell ref="N280:N281"/>
    <mergeCell ref="S280:S281"/>
    <mergeCell ref="A283:A285"/>
    <mergeCell ref="I283:I285"/>
    <mergeCell ref="J283:J285"/>
    <mergeCell ref="K283:K285"/>
    <mergeCell ref="L283:L285"/>
    <mergeCell ref="N283:N285"/>
    <mergeCell ref="O283:O284"/>
    <mergeCell ref="P283:P284"/>
    <mergeCell ref="M279:M285"/>
    <mergeCell ref="A280:A281"/>
    <mergeCell ref="I280:I281"/>
    <mergeCell ref="J280:J281"/>
    <mergeCell ref="K280:K281"/>
    <mergeCell ref="L280:L281"/>
    <mergeCell ref="R275:R276"/>
    <mergeCell ref="S275:S277"/>
    <mergeCell ref="A278:O278"/>
    <mergeCell ref="B279:B285"/>
  </mergeCells>
  <pageMargins left="0.7" right="0.7" top="0.75" bottom="0.75" header="0.3" footer="0.3"/>
  <pageSetup orientation="portrait"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CATY</dc:creator>
  <cp:lastModifiedBy>CATY</cp:lastModifiedBy>
  <dcterms:created xsi:type="dcterms:W3CDTF">2019-08-22T16:04:52Z</dcterms:created>
  <dcterms:modified xsi:type="dcterms:W3CDTF">2019-08-23T22:22:29Z</dcterms:modified>
</cp:coreProperties>
</file>