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defaultThemeVersion="124226"/>
  <mc:AlternateContent xmlns:mc="http://schemas.openxmlformats.org/markup-compatibility/2006">
    <mc:Choice Requires="x15">
      <x15ac:absPath xmlns:x15ac="http://schemas.microsoft.com/office/spreadsheetml/2010/11/ac" url="F:\Desktop\Todo Planeación 2020-2023-2\PLANES  ACCIÓN 2020-2023\011. Evaluación  de Gestión  Control Interno 2021\"/>
    </mc:Choice>
  </mc:AlternateContent>
  <xr:revisionPtr revIDLastSave="0" documentId="13_ncr:1_{FDBCC2CE-5BE8-4279-A686-2E42E0FA1DB4}" xr6:coauthVersionLast="47" xr6:coauthVersionMax="47" xr10:uidLastSave="{00000000-0000-0000-0000-000000000000}"/>
  <bookViews>
    <workbookView xWindow="-108" yWindow="-108" windowWidth="23256" windowHeight="12576" tabRatio="605" xr2:uid="{00000000-000D-0000-FFFF-FFFF00000000}"/>
  </bookViews>
  <sheets>
    <sheet name="1. S. Desarrollo Economico " sheetId="15" r:id="rId1"/>
  </sheets>
  <definedNames>
    <definedName name="_xlnm._FilterDatabase" localSheetId="0" hidden="1">'1. S. Desarrollo Economico '!$A$9:$CF$65</definedName>
    <definedName name="_xlnm.Print_Area" localSheetId="0">'1. S. Desarrollo Economico '!$B$1:$BM$13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Z34" i="15" l="1"/>
  <c r="Z64" i="15"/>
  <c r="Z60" i="15"/>
  <c r="Z58" i="15"/>
  <c r="Z61" i="15"/>
  <c r="Z57" i="15"/>
  <c r="Z48" i="15"/>
  <c r="Z45" i="15"/>
  <c r="Z44" i="15"/>
  <c r="Z40" i="15"/>
  <c r="Z39" i="15"/>
  <c r="Z27" i="15"/>
  <c r="Z26" i="15"/>
  <c r="Z20" i="15"/>
  <c r="Z16" i="15"/>
  <c r="Z14" i="15"/>
  <c r="Z11" i="15"/>
  <c r="Z10" i="15"/>
  <c r="AJ14" i="15"/>
  <c r="AL34" i="15"/>
  <c r="AL14" i="15"/>
  <c r="AT14" i="15"/>
  <c r="AL56" i="15"/>
  <c r="Z38" i="15" l="1"/>
  <c r="Z53" i="15"/>
  <c r="Z68" i="15"/>
  <c r="Z63" i="15" l="1"/>
  <c r="Z59" i="15"/>
  <c r="Z56" i="15"/>
  <c r="Z54" i="15"/>
  <c r="Z52" i="15"/>
  <c r="Z49" i="15"/>
  <c r="Z50" i="15"/>
  <c r="Z47" i="15"/>
  <c r="Z42" i="15"/>
  <c r="Z41" i="15"/>
  <c r="Z37" i="15"/>
  <c r="Z35" i="15"/>
  <c r="Z33" i="15"/>
  <c r="Z32" i="15"/>
  <c r="Z31" i="15"/>
  <c r="Z30" i="15"/>
  <c r="Z29" i="15"/>
  <c r="Z28" i="15"/>
  <c r="Z24" i="15"/>
  <c r="Z23" i="15"/>
  <c r="Z22" i="15"/>
  <c r="Z21" i="15"/>
  <c r="Z19" i="15"/>
  <c r="Z18" i="15"/>
  <c r="Z17" i="15"/>
  <c r="Z15" i="15"/>
  <c r="Z12" i="15"/>
  <c r="Y64" i="15"/>
  <c r="Y63" i="15"/>
  <c r="AA63" i="15" s="1"/>
  <c r="Y57" i="15"/>
  <c r="AA57" i="15" s="1"/>
  <c r="Y58" i="15"/>
  <c r="AA58" i="15" s="1"/>
  <c r="Y59" i="15"/>
  <c r="AA59" i="15" s="1"/>
  <c r="Y60" i="15"/>
  <c r="AA60" i="15" s="1"/>
  <c r="Y61" i="15"/>
  <c r="AA61" i="15" s="1"/>
  <c r="Y56" i="15"/>
  <c r="AA56" i="15" s="1"/>
  <c r="Y53" i="15"/>
  <c r="AA53" i="15" s="1"/>
  <c r="Y54" i="15"/>
  <c r="AA54" i="15" s="1"/>
  <c r="Y52" i="15"/>
  <c r="AA52" i="15" s="1"/>
  <c r="Y45" i="15"/>
  <c r="AA45" i="15" s="1"/>
  <c r="Y46" i="15"/>
  <c r="AA46" i="15" s="1"/>
  <c r="Y47" i="15"/>
  <c r="AA47" i="15" s="1"/>
  <c r="Y48" i="15"/>
  <c r="AA48" i="15" s="1"/>
  <c r="Y49" i="15"/>
  <c r="AA49" i="15" s="1"/>
  <c r="Y50" i="15"/>
  <c r="AA50" i="15" s="1"/>
  <c r="Y44" i="15"/>
  <c r="AA44" i="15" s="1"/>
  <c r="Y38" i="15"/>
  <c r="AA38" i="15" s="1"/>
  <c r="Y39" i="15"/>
  <c r="Y40" i="15"/>
  <c r="AA40" i="15" s="1"/>
  <c r="Y41" i="15"/>
  <c r="AA41" i="15" s="1"/>
  <c r="Y42" i="15"/>
  <c r="AA42" i="15" s="1"/>
  <c r="Y37" i="15"/>
  <c r="AA37" i="15" s="1"/>
  <c r="Y27" i="15"/>
  <c r="AA27" i="15" s="1"/>
  <c r="Y28" i="15"/>
  <c r="AA28" i="15" s="1"/>
  <c r="Y29" i="15"/>
  <c r="AA29" i="15" s="1"/>
  <c r="Y30" i="15"/>
  <c r="AA30" i="15" s="1"/>
  <c r="Y31" i="15"/>
  <c r="AA31" i="15" s="1"/>
  <c r="Y32" i="15"/>
  <c r="AA32" i="15" s="1"/>
  <c r="Y33" i="15"/>
  <c r="Y34" i="15"/>
  <c r="AA34" i="15" s="1"/>
  <c r="Y35" i="15"/>
  <c r="AA35" i="15" s="1"/>
  <c r="Y26" i="15"/>
  <c r="AA26" i="15" s="1"/>
  <c r="Y15" i="15"/>
  <c r="AA15" i="15" s="1"/>
  <c r="Y16" i="15"/>
  <c r="AA16" i="15" s="1"/>
  <c r="Y17" i="15"/>
  <c r="AA17" i="15" s="1"/>
  <c r="Y18" i="15"/>
  <c r="AA18" i="15" s="1"/>
  <c r="Y19" i="15"/>
  <c r="AA19" i="15" s="1"/>
  <c r="Y20" i="15"/>
  <c r="AA20" i="15" s="1"/>
  <c r="Y21" i="15"/>
  <c r="AA21" i="15" s="1"/>
  <c r="Y22" i="15"/>
  <c r="AA22" i="15" s="1"/>
  <c r="Y23" i="15"/>
  <c r="AA23" i="15" s="1"/>
  <c r="Y24" i="15"/>
  <c r="AA24" i="15" s="1"/>
  <c r="Y14" i="15"/>
  <c r="AA14" i="15" s="1"/>
  <c r="Y11" i="15"/>
  <c r="AA11" i="15" s="1"/>
  <c r="Y12" i="15"/>
  <c r="AA12" i="15" s="1"/>
  <c r="Z46" i="15"/>
  <c r="AG43" i="15"/>
  <c r="AH43" i="15"/>
  <c r="AI43" i="15"/>
  <c r="AJ43" i="15"/>
  <c r="AK43" i="15"/>
  <c r="AL43" i="15"/>
  <c r="AM43" i="15"/>
  <c r="AN43" i="15"/>
  <c r="AO43" i="15"/>
  <c r="AP43" i="15"/>
  <c r="AQ43" i="15"/>
  <c r="AR43" i="15"/>
  <c r="AS43" i="15"/>
  <c r="AT43" i="15"/>
  <c r="AU43" i="15"/>
  <c r="AV43" i="15"/>
  <c r="AW43" i="15"/>
  <c r="AX43" i="15"/>
  <c r="AG36" i="15"/>
  <c r="AH36" i="15"/>
  <c r="AI36" i="15"/>
  <c r="AJ36" i="15"/>
  <c r="AK36" i="15"/>
  <c r="AL36" i="15"/>
  <c r="AM36" i="15"/>
  <c r="AN36" i="15"/>
  <c r="AO36" i="15"/>
  <c r="AP36" i="15"/>
  <c r="AQ36" i="15"/>
  <c r="AR36" i="15"/>
  <c r="AS36" i="15"/>
  <c r="AT36" i="15"/>
  <c r="AU36" i="15"/>
  <c r="AV36" i="15"/>
  <c r="AW36" i="15"/>
  <c r="AX36" i="15"/>
  <c r="AG25" i="15"/>
  <c r="AH25" i="15"/>
  <c r="AI25" i="15"/>
  <c r="AJ25" i="15"/>
  <c r="AK25" i="15"/>
  <c r="AL25" i="15"/>
  <c r="AM25" i="15"/>
  <c r="AN25" i="15"/>
  <c r="AO25" i="15"/>
  <c r="AP25" i="15"/>
  <c r="AQ25" i="15"/>
  <c r="AR25" i="15"/>
  <c r="AS25" i="15"/>
  <c r="AT25" i="15"/>
  <c r="AU25" i="15"/>
  <c r="AV25" i="15"/>
  <c r="AW25" i="15"/>
  <c r="AX25" i="15"/>
  <c r="AG13" i="15"/>
  <c r="AH13" i="15"/>
  <c r="AI13" i="15"/>
  <c r="AJ13" i="15"/>
  <c r="AK13" i="15"/>
  <c r="AL13" i="15"/>
  <c r="AM13" i="15"/>
  <c r="AN13" i="15"/>
  <c r="AO13" i="15"/>
  <c r="AP13" i="15"/>
  <c r="AQ13" i="15"/>
  <c r="AR13" i="15"/>
  <c r="AS13" i="15"/>
  <c r="AT13" i="15"/>
  <c r="AU13" i="15"/>
  <c r="AV13" i="15"/>
  <c r="AW13" i="15"/>
  <c r="AX13" i="15"/>
  <c r="AA64" i="15" l="1"/>
  <c r="AA33" i="15"/>
  <c r="AA39" i="15"/>
  <c r="AT69" i="15"/>
  <c r="AF65" i="15" l="1"/>
  <c r="AG65" i="15"/>
  <c r="AH65" i="15"/>
  <c r="AI65" i="15"/>
  <c r="AJ65" i="15"/>
  <c r="AK65" i="15"/>
  <c r="AL65" i="15"/>
  <c r="AM65" i="15"/>
  <c r="AN65" i="15"/>
  <c r="AO65" i="15"/>
  <c r="AP65" i="15"/>
  <c r="AQ65" i="15"/>
  <c r="AR65" i="15"/>
  <c r="AS65" i="15"/>
  <c r="AT65" i="15"/>
  <c r="AU65" i="15"/>
  <c r="AV65" i="15"/>
  <c r="AW65" i="15"/>
  <c r="AX65" i="15"/>
  <c r="AF62" i="15"/>
  <c r="AG62" i="15"/>
  <c r="AH62" i="15"/>
  <c r="AI62" i="15"/>
  <c r="AJ62" i="15"/>
  <c r="AK62" i="15"/>
  <c r="AL62" i="15"/>
  <c r="AM62" i="15"/>
  <c r="AN62" i="15"/>
  <c r="AO62" i="15"/>
  <c r="AP62" i="15"/>
  <c r="AQ62" i="15"/>
  <c r="AR62" i="15"/>
  <c r="AS62" i="15"/>
  <c r="AT62" i="15"/>
  <c r="AU62" i="15"/>
  <c r="AV62" i="15"/>
  <c r="AW62" i="15"/>
  <c r="AX62" i="15"/>
  <c r="AF55" i="15"/>
  <c r="AG55" i="15"/>
  <c r="AH55" i="15"/>
  <c r="AI55" i="15"/>
  <c r="AJ55" i="15"/>
  <c r="AK55" i="15"/>
  <c r="AL55" i="15"/>
  <c r="AM55" i="15"/>
  <c r="AN55" i="15"/>
  <c r="AO55" i="15"/>
  <c r="AP55" i="15"/>
  <c r="AQ55" i="15"/>
  <c r="AR55" i="15"/>
  <c r="AS55" i="15"/>
  <c r="AT55" i="15"/>
  <c r="AU55" i="15"/>
  <c r="AV55" i="15"/>
  <c r="AW55" i="15"/>
  <c r="AX55" i="15"/>
  <c r="AF51" i="15"/>
  <c r="AG51" i="15"/>
  <c r="AH51" i="15"/>
  <c r="AI51" i="15"/>
  <c r="AJ51" i="15"/>
  <c r="AK51" i="15"/>
  <c r="AL51" i="15"/>
  <c r="AM51" i="15"/>
  <c r="AN51" i="15"/>
  <c r="AO51" i="15"/>
  <c r="AP51" i="15"/>
  <c r="AQ51" i="15"/>
  <c r="AR51" i="15"/>
  <c r="AS51" i="15"/>
  <c r="AT51" i="15"/>
  <c r="AU51" i="15"/>
  <c r="AV51" i="15"/>
  <c r="AW51" i="15"/>
  <c r="AF43" i="15"/>
  <c r="AF36" i="15"/>
  <c r="AF25" i="15"/>
  <c r="AF13" i="15"/>
  <c r="AY64" i="15" l="1"/>
  <c r="AE64" i="15" s="1"/>
  <c r="AY63" i="15"/>
  <c r="AE63" i="15" s="1"/>
  <c r="AY61" i="15"/>
  <c r="AE61" i="15" s="1"/>
  <c r="AY60" i="15"/>
  <c r="AE60" i="15" s="1"/>
  <c r="AY59" i="15"/>
  <c r="AE59" i="15" s="1"/>
  <c r="AY58" i="15"/>
  <c r="AE58" i="15" s="1"/>
  <c r="AY57" i="15"/>
  <c r="AE57" i="15" s="1"/>
  <c r="AY56" i="15"/>
  <c r="AE56" i="15" s="1"/>
  <c r="AY54" i="15"/>
  <c r="AE54" i="15" s="1"/>
  <c r="AY53" i="15"/>
  <c r="AE53" i="15" s="1"/>
  <c r="AY52" i="15"/>
  <c r="AE52" i="15" s="1"/>
  <c r="AY50" i="15"/>
  <c r="AE50" i="15" s="1"/>
  <c r="AY49" i="15"/>
  <c r="AE49" i="15" s="1"/>
  <c r="AY48" i="15"/>
  <c r="AE48" i="15" s="1"/>
  <c r="AY47" i="15"/>
  <c r="AE47" i="15" s="1"/>
  <c r="AY46" i="15"/>
  <c r="AE46" i="15" s="1"/>
  <c r="AY45" i="15"/>
  <c r="AE45" i="15" s="1"/>
  <c r="AY44" i="15"/>
  <c r="AE44" i="15" s="1"/>
  <c r="AY42" i="15"/>
  <c r="AE42" i="15" s="1"/>
  <c r="AY41" i="15"/>
  <c r="AE41" i="15" s="1"/>
  <c r="AY40" i="15"/>
  <c r="AE40" i="15" s="1"/>
  <c r="AY39" i="15"/>
  <c r="AE39" i="15" s="1"/>
  <c r="AY38" i="15"/>
  <c r="AE38" i="15" s="1"/>
  <c r="AY37" i="15"/>
  <c r="AE37" i="15" s="1"/>
  <c r="AY35" i="15"/>
  <c r="AE35" i="15" s="1"/>
  <c r="AY34" i="15"/>
  <c r="AE34" i="15" s="1"/>
  <c r="AY33" i="15"/>
  <c r="AE33" i="15" s="1"/>
  <c r="AY32" i="15"/>
  <c r="AE32" i="15" s="1"/>
  <c r="AY31" i="15"/>
  <c r="AE31" i="15" s="1"/>
  <c r="AY30" i="15"/>
  <c r="AE30" i="15" s="1"/>
  <c r="AY29" i="15"/>
  <c r="AE29" i="15" s="1"/>
  <c r="AY28" i="15"/>
  <c r="AE28" i="15" s="1"/>
  <c r="AY27" i="15"/>
  <c r="AE27" i="15" s="1"/>
  <c r="AY26" i="15"/>
  <c r="AE26" i="15" s="1"/>
  <c r="AY24" i="15"/>
  <c r="AE24" i="15" s="1"/>
  <c r="AY23" i="15"/>
  <c r="AE23" i="15" s="1"/>
  <c r="AY22" i="15"/>
  <c r="AE22" i="15" s="1"/>
  <c r="AY21" i="15"/>
  <c r="AE21" i="15" s="1"/>
  <c r="AY20" i="15"/>
  <c r="AE20" i="15" s="1"/>
  <c r="AY19" i="15"/>
  <c r="AE19" i="15" s="1"/>
  <c r="AY18" i="15"/>
  <c r="AE18" i="15" s="1"/>
  <c r="AY17" i="15"/>
  <c r="AE17" i="15" s="1"/>
  <c r="AY16" i="15"/>
  <c r="AE16" i="15" s="1"/>
  <c r="AY15" i="15"/>
  <c r="AE15" i="15" s="1"/>
  <c r="AY14" i="15"/>
  <c r="AE14" i="15" s="1"/>
  <c r="AY12" i="15"/>
  <c r="AE12" i="15" s="1"/>
  <c r="AY11" i="15"/>
  <c r="AE11" i="15" s="1"/>
  <c r="Z65" i="15" l="1"/>
  <c r="Z13" i="15"/>
  <c r="Y10" i="15"/>
  <c r="AA10" i="15" s="1"/>
  <c r="AA55" i="15" l="1"/>
  <c r="AA62" i="15"/>
  <c r="AA13" i="15"/>
  <c r="Z43" i="15"/>
  <c r="Z25" i="15"/>
  <c r="Z51" i="15"/>
  <c r="Z62" i="15"/>
  <c r="Z36" i="15"/>
  <c r="AA51" i="15"/>
  <c r="Z55" i="15"/>
  <c r="AA36" i="15"/>
  <c r="AA43" i="15"/>
  <c r="AA65" i="15"/>
  <c r="AA25" i="15"/>
  <c r="AY10" i="15"/>
  <c r="AE10" i="15" s="1"/>
  <c r="AY43" i="15" l="1"/>
  <c r="AY65" i="15"/>
  <c r="AY13" i="15"/>
  <c r="AY25" i="15"/>
  <c r="AY36" i="15"/>
  <c r="AY62" i="15"/>
  <c r="AY55" i="15"/>
  <c r="AY51" i="15"/>
  <c r="AE62" i="15"/>
  <c r="AE55" i="15"/>
  <c r="AE51" i="15"/>
  <c r="AE36" i="15"/>
  <c r="AE25" i="15"/>
  <c r="AE13" i="15"/>
  <c r="AE65" i="15" l="1"/>
  <c r="AE43" i="15"/>
</calcChain>
</file>

<file path=xl/sharedStrings.xml><?xml version="1.0" encoding="utf-8"?>
<sst xmlns="http://schemas.openxmlformats.org/spreadsheetml/2006/main" count="834" uniqueCount="221">
  <si>
    <t>LÍNEA ESTR.</t>
  </si>
  <si>
    <t>PROGRAMA</t>
  </si>
  <si>
    <t>OBJETIVO ESPECÍFICO</t>
  </si>
  <si>
    <t>PROYECTOS</t>
  </si>
  <si>
    <t>LOCALIZ. PROGR.</t>
  </si>
  <si>
    <t>Indicador de Producto</t>
  </si>
  <si>
    <t>TIPO DE META</t>
  </si>
  <si>
    <t>PRODUCTO ALCANZADO</t>
  </si>
  <si>
    <t>ACTIVIDADES</t>
  </si>
  <si>
    <t>CANT. PROG. DE LA ACTIVIDAD</t>
  </si>
  <si>
    <t>Costo Total Actividad 
(*)</t>
  </si>
  <si>
    <t>TIEMPO PROGRA-MADO (DÍAS)</t>
  </si>
  <si>
    <t>PROGRAMACIÓN ANUAL (MESES)</t>
  </si>
  <si>
    <t>ACUM.</t>
  </si>
  <si>
    <t>No.</t>
  </si>
  <si>
    <t>Nom.</t>
  </si>
  <si>
    <t>Und</t>
  </si>
  <si>
    <t>Cant.</t>
  </si>
  <si>
    <t>E</t>
  </si>
  <si>
    <t>F</t>
  </si>
  <si>
    <t>M</t>
  </si>
  <si>
    <t>A</t>
  </si>
  <si>
    <t>J</t>
  </si>
  <si>
    <t>S</t>
  </si>
  <si>
    <t>O</t>
  </si>
  <si>
    <t>N</t>
  </si>
  <si>
    <t>D</t>
  </si>
  <si>
    <t>VIG</t>
  </si>
  <si>
    <t>CUAT.</t>
  </si>
  <si>
    <t>Cantidad</t>
  </si>
  <si>
    <t>DIMENSIÓN         DEL DESARROLLO</t>
  </si>
  <si>
    <t>FUENTES DE COFINANCIACIÓN EN  MILES DE PESOS</t>
  </si>
  <si>
    <t>CÓDIGO DEL BPIM</t>
  </si>
  <si>
    <t>ÁREA MUNICIPAL</t>
  </si>
  <si>
    <t>TOTAL PROGRAMA</t>
  </si>
  <si>
    <t>RESPONSABLE ACTIVIDAD</t>
  </si>
  <si>
    <t>CUMPLIMIENTO DEL INDICADOR</t>
  </si>
  <si>
    <t xml:space="preserve"> META  PRODUCTO    2020 - 2023</t>
  </si>
  <si>
    <t>MUNICIPIO DE AMALFI.  Administración Municipal "La Gran Alianza por Amalfi"</t>
  </si>
  <si>
    <t xml:space="preserve">LÍNEA BASE
</t>
  </si>
  <si>
    <t xml:space="preserve">Incremento </t>
  </si>
  <si>
    <t xml:space="preserve">LÍNEA ESTRATÉGICA 3 </t>
  </si>
  <si>
    <t xml:space="preserve">COMPONENTE </t>
  </si>
  <si>
    <t>Secretaría de Desarrollo Economico Sostenible y Ambiental</t>
  </si>
  <si>
    <t>Incremento</t>
  </si>
  <si>
    <t xml:space="preserve">Mantenimiento </t>
  </si>
  <si>
    <t xml:space="preserve">LÍNEA ESTRATÉGICA 2 </t>
  </si>
  <si>
    <t>REACTIVACIÓN AGROPECUARIA</t>
  </si>
  <si>
    <t>ALIANZA POR LA REACTIVACIÓN ECONÓMICA</t>
  </si>
  <si>
    <t>APOYANDO NUESTROS MERCADOS</t>
  </si>
  <si>
    <t>Apoyar la producción y comercialización agropecuaria de los campesinos amalfitanos</t>
  </si>
  <si>
    <t>Mercados campesinos realizados.</t>
  </si>
  <si>
    <t xml:space="preserve">Acuerdo de voluntades realizados de promoción de consumo de los productos agropecuarios del municipio. </t>
  </si>
  <si>
    <t>Campañas de promoción del consumo de los productos cosechados en el municipio.</t>
  </si>
  <si>
    <t>CAMPO RENTABLE</t>
  </si>
  <si>
    <t>Mejorar la Rentabilidad de los diferentes sectores agropecuarios existentes en el municipio de Amalfi</t>
  </si>
  <si>
    <t>Líneas agropecuarias asistidas anualmente</t>
  </si>
  <si>
    <t>Transformación de nuevos productos agropecuarios producidos en el municipio</t>
  </si>
  <si>
    <t>Organizaciones agropecuarias con fortalecimiento socio empresarial</t>
  </si>
  <si>
    <t>Plan Agropecuario Municipal actualizado</t>
  </si>
  <si>
    <t>Plan Agropecuario Municipal Implementado</t>
  </si>
  <si>
    <t>Encuentros del consejo municipal de desarrollo rural</t>
  </si>
  <si>
    <t xml:space="preserve">Encuentros académicos, foros, en las líneas agropecuarias </t>
  </si>
  <si>
    <t>Ferias ganaderas realizadas</t>
  </si>
  <si>
    <t>Banco de semillas operando para la seguridad alimentaria  y con asistencia técnica</t>
  </si>
  <si>
    <t>Actualización Plan Ganadero Municipal</t>
  </si>
  <si>
    <t>Plan Ganadero Municipal Implementado</t>
  </si>
  <si>
    <t>33.33%</t>
  </si>
  <si>
    <t>66.66%</t>
  </si>
  <si>
    <t>LÍNEA ESTRATÉGICA 3</t>
  </si>
  <si>
    <t>CONSERVACIÓN Y PROTECCIÓN DE LOS RECURSOS NATURALES</t>
  </si>
  <si>
    <t>ALIANZA POR EL TERRITORIO Y EL BIENESTAR ANIMAL</t>
  </si>
  <si>
    <t>MEDIO AMBIENTE</t>
  </si>
  <si>
    <t>Promover todas aquellas actividades encaminadas a la protección del medio ambiente, tales como reforestación, restauración, limpieza y conservación.</t>
  </si>
  <si>
    <t>Predios públicos y privados adquiridos para la conservación, protección y restauración.</t>
  </si>
  <si>
    <t>Predios Beneficiados e Incentivados con exenciones al impuesto predial</t>
  </si>
  <si>
    <t>Bioexpedición realizada</t>
  </si>
  <si>
    <t>Microcuencas Zonificadas</t>
  </si>
  <si>
    <t>Plan ambiental educativos municipal implementados</t>
  </si>
  <si>
    <t xml:space="preserve">Plan ambiental municipal actualizado </t>
  </si>
  <si>
    <t xml:space="preserve">Plan ambiental municipal Implementado </t>
  </si>
  <si>
    <t xml:space="preserve">SILAP adoptado e implementado
</t>
  </si>
  <si>
    <t xml:space="preserve">Acompañamiento en recuperación o rehabilitación de Suelos degradados </t>
  </si>
  <si>
    <t xml:space="preserve">Plan de cambio climático elaborado </t>
  </si>
  <si>
    <t>SOMOS AMBIENTALISTAS</t>
  </si>
  <si>
    <t>Promover una cultura ambiental que permita el establecimiento de buenos hábitos y actitudes frente al cuidado y conservación del medio ambiente.</t>
  </si>
  <si>
    <t>Estufas Ecoeficientes Construidas e instaladas</t>
  </si>
  <si>
    <t>Toneladas de residuos sólidos registradas</t>
  </si>
  <si>
    <t>Proyectos Silvopastoriles y/o Agroforestales Implementados</t>
  </si>
  <si>
    <t>Huertas Agroecológicas Establecidas</t>
  </si>
  <si>
    <t xml:space="preserve">Jardín Botánico Intervenido </t>
  </si>
  <si>
    <t xml:space="preserve">Fortalecimiento al Vivero municipal </t>
  </si>
  <si>
    <t>EDUCACIÓN Y CULTURA AMBIENTAL</t>
  </si>
  <si>
    <t>Proporcionar las herramientas adecuadas a las comunidades para que adquieran mayor sensibilidad y conciencia acerca del medio ambiente.</t>
  </si>
  <si>
    <t>Estrategias realizadas para la promoción de negocios verdes y la producción sostenible</t>
  </si>
  <si>
    <t>Acciones para el fortalecimiento del Comité Interinstitucional de Educación Ambiental (CIDEAM)</t>
  </si>
  <si>
    <t xml:space="preserve">PRAE Institucionales fortalecidos y asistidos técnicamente, </t>
  </si>
  <si>
    <t>PROCEDA fortalecidos y asistidos técnicamente</t>
  </si>
  <si>
    <t>Cursos/ capacitaciones/ talleres realizados sobre medio ambiente</t>
  </si>
  <si>
    <t>Jornadas de promoción de estrategias de cultura ambiental con incidencia en el municipio</t>
  </si>
  <si>
    <t>Proyectos formulados e implementados en ciencia tecnología e innovación frente a la acción del cambio climático</t>
  </si>
  <si>
    <t>BIENESTAR ANIMAL</t>
  </si>
  <si>
    <t>FAUNA SILVESTRE</t>
  </si>
  <si>
    <t>Garantizar la preservación y conservación de la fauna silvestre nativa en el territorio Amalfitano, a través de estrategias de educación a la comunidad, cuyo fin consiste en entender el valor ecológico de éstas especies y el daño irreversible que experimenta el ecosistema al extraer un individuo de su entorno para que sea objeto de delitos como tráfico y caza</t>
  </si>
  <si>
    <t>Censo de fauna silvestre en cautiverio en la zona urbana realizado</t>
  </si>
  <si>
    <t xml:space="preserve">Foros/ campañas y eventos promoviendo el bienestar de la fauna silvestre </t>
  </si>
  <si>
    <t xml:space="preserve">Fauna silvestre evaluada y liberada en su entorno natural </t>
  </si>
  <si>
    <t>TOTAL PROGRAMA 3</t>
  </si>
  <si>
    <t>ANIMALES DE COMPAÑÍA</t>
  </si>
  <si>
    <t>Reconocer la importancia de los animales de compañía en las familias multiespecie reforzando lazos afectivos humano-animal basándose en las cinco libertades del bienestar animal, fomentando la tenencia responsable e incentivando el cuidado y la adopción de animales en situación de calle.</t>
  </si>
  <si>
    <t>Censo animales de compañía realizado</t>
  </si>
  <si>
    <t>Jornadas de esterilización realizadas</t>
  </si>
  <si>
    <t>Jornadas de adopción desparasitación, vacunación antirrábica implementadas</t>
  </si>
  <si>
    <t xml:space="preserve">Capacitaciones en tenencia responsable de animales de compañía </t>
  </si>
  <si>
    <t>Campañas en educación y prevención de zoonosis</t>
  </si>
  <si>
    <t>Campañas realizadas de promoción de adopción de animales callejeros</t>
  </si>
  <si>
    <t>ANIMALES CON FINES PRODUCTIVOS</t>
  </si>
  <si>
    <t>Reconocer a los animales que tienen fin zootécnico en nuestro municipio como parte fundamental en la realización de actividades agropecuarias que se ejecutan diariamente en el territorio Amalfitano, garantizando para ellos estrategias para aumentar su porcentaje productivo basados principalmente en educación y capacitación a propietarios</t>
  </si>
  <si>
    <t xml:space="preserve">Capacitaciones en bienestar animal en las líneas pecuarias del municipio realizadas  </t>
  </si>
  <si>
    <t xml:space="preserve">Parámetros de evaluación de las cinco libertades en las líneas  pecuarias del municipio establecidas </t>
  </si>
  <si>
    <t xml:space="preserve">Rural </t>
  </si>
  <si>
    <t>a</t>
  </si>
  <si>
    <t>urbano</t>
  </si>
  <si>
    <t>Fortalecimiento de la extensión agropecuaria para el mejoramiento de la productividad rural del municipio de Amalfi</t>
  </si>
  <si>
    <t>Fortalecimiento de la biodiversidad y la provisión de servicios ecosistémicos para satisfacer las necesidades básicas de la población del municipio de Amalfi</t>
  </si>
  <si>
    <t>PROGRAMA 1</t>
  </si>
  <si>
    <t>PROGRAMA 2</t>
  </si>
  <si>
    <t>PROGRAMA 3</t>
  </si>
  <si>
    <t xml:space="preserve"> META  PRODUCTO   2020</t>
  </si>
  <si>
    <t xml:space="preserve"> META  PRODUCTO   2022</t>
  </si>
  <si>
    <t xml:space="preserve"> META  PRODUCTO   2023</t>
  </si>
  <si>
    <t>Recursos Func.2021</t>
  </si>
  <si>
    <t>Cofinanciación Departamento 2021</t>
  </si>
  <si>
    <t>Cofinanciación Nación 2021</t>
  </si>
  <si>
    <t>Crédito 2021</t>
  </si>
  <si>
    <t>Otros 2021</t>
  </si>
  <si>
    <t>Fondo Local de Seguridad 2021</t>
  </si>
  <si>
    <t>Transferencias Ley 99 - 2021</t>
  </si>
  <si>
    <t>Recursos Propios 2021</t>
  </si>
  <si>
    <t>SGP Alimentación Escolar 2021</t>
  </si>
  <si>
    <t>SGP APSB 2021</t>
  </si>
  <si>
    <t>SGP Cultura 2021</t>
  </si>
  <si>
    <t>SGP Deporte 2021</t>
  </si>
  <si>
    <t>SGP Educación 2021</t>
  </si>
  <si>
    <t>SGP Libre Destinación 42% Mpios 4, 5 y 6 Cat 2021</t>
  </si>
  <si>
    <t>SGP Libre Inversión 2021</t>
  </si>
  <si>
    <t>SGP Municipios Río Magdalena 2021</t>
  </si>
  <si>
    <t xml:space="preserve"> SGP Salud 2021</t>
  </si>
  <si>
    <t>Fondo Local de Salud 2021</t>
  </si>
  <si>
    <t xml:space="preserve"> Regalías 2021</t>
  </si>
  <si>
    <t xml:space="preserve"> Total 2021 (miles)</t>
  </si>
  <si>
    <t>UND</t>
  </si>
  <si>
    <t>GB</t>
  </si>
  <si>
    <t>Porcentaje</t>
  </si>
  <si>
    <t>TON</t>
  </si>
  <si>
    <t>GL</t>
  </si>
  <si>
    <t>Protección y conservación de fauna silvestre y doméstica en el municipio de   Amalfi</t>
  </si>
  <si>
    <t>2021050310022 Territorial</t>
  </si>
  <si>
    <t>Desarrollo de jornadas de adopción, desparasitación y vacunación antirrábica en el  municipio de   Amalfi</t>
  </si>
  <si>
    <t>Apoyo a la promoción y adopción de animales en situación de calle en  el municipio  Amalfi</t>
  </si>
  <si>
    <t>Fortalecimiento de campañas de educación y prevención de zoonosis en el municipio de   Amalfi</t>
  </si>
  <si>
    <t>Capacitación en tenencia responsable de animales de compañia en el municipio de  Amalfi</t>
  </si>
  <si>
    <t>Fortalecimiento de la asistencia técnica  en la sanidad animal del componente pecuario del municipio de Amalfi    Amalfi</t>
  </si>
  <si>
    <t>X</t>
  </si>
  <si>
    <t xml:space="preserve">PLAN DE ACCIÓN ANUAL </t>
  </si>
  <si>
    <t>EVALUACIÓN FÍSICA Y FINANCIERA DE LOS PROGRAMAS</t>
  </si>
  <si>
    <t>Urbano</t>
  </si>
  <si>
    <t xml:space="preserve">Urbano </t>
  </si>
  <si>
    <t xml:space="preserve">Urbano  </t>
  </si>
  <si>
    <t>Urbano y  Rural</t>
  </si>
  <si>
    <t>SECRETARIA DE DESARROLLO, ECONOMICO, SOSTENIBLE Y AMBIENTAL VIGENCIA 2021-1</t>
  </si>
  <si>
    <t xml:space="preserve">FORMULA: META &gt; A LA PROGRAMACIÓN </t>
  </si>
  <si>
    <t xml:space="preserve"> META  PRODUCTO   PROGRAMADA 2021</t>
  </si>
  <si>
    <t xml:space="preserve">Se realizaron  dos  acuerdo de voluntades con comerciantes del municipio de Anorí y Vegachi  donde se envían semanalmente  productos como son: Plátano, lulo, tomate, cebolla, maracuyá, entre otros.
Se realizan preventas semanales de los productos que llegan al centro de acopio para promocionar el consumo local
Semanalmente estamos comercializando en el municipio alrededor de 2.469 Kg de productos como es el plátano, maracuyá, lulo, aguacate, cebolla, tomate y huevos entre otros.
Se tiene  la participación de 342 productores del campo amalfitano que sacan a comercializar  sus productos 
Se cuentas con  65 aliados o  comercializadores de  los productos locales. 
</t>
  </si>
  <si>
    <t xml:space="preserve">Realizamos campañas de consumo de los productos agrícolas con llamadas personalizadas semanalmente a legumbrerías y supermercados del municipio, para promocionar los productos del centro de acopio
En trabajo conjunto con el área de comunicaciones se han realizado campañas semanales de consumo de forma virtual por medio de las redes sociales de la alcaldia municipal, tanto para los mercados campesinos, como para los productos del centro de acopio
Se hace acompañamiento en la transformación de  productos del campo para la  comercialización  
En la feria agroempresarial  que se lleva a cabo cada mes.   
</t>
  </si>
  <si>
    <t xml:space="preserve"> Se hicieron transformaciones gastronómicas de los siguientes productos agrícolas: lulo,  guanábana , aguacate criollo  (guacamole), ají  (mermelada).
Se han realizado diferentes pruebas gastronómicas para el desarrollo de nuevos productos transformados, como: Mayonesa de maracuyá, patacones congelados, chips de plátano verde y maduro, mayonesa de cebolla de rama y cebolla de rama deshidratada
En el centro de acopio estamos incentivando a la creación de nuevos emprendimientos y la transformación de nuevos productos con valor agregado como: Conservas con orellanas, mermelada de piña, mermelada de lulo, aceite de coco prensado y chimichurri criollo.</t>
  </si>
  <si>
    <t>Se construyo propuesta para Actualización de plan Agropecuario municipal con la UdeA igualmente se levantó propuesta de actualización con un profesional experto en el tema
Se adelanto el marco lógico en donde se establece los datos referentes al sector agrícola, como sistemas de producción sembradas por vereda, hectáreas sembradas, uso de la tierra y producciones</t>
  </si>
  <si>
    <t xml:space="preserve">No se tiene adelantos por que estamos en la formulación del plan </t>
  </si>
  <si>
    <t xml:space="preserve">Se inicio con el proceso de reactivación CMDR cuyo  objetivo es fortalecerlo, mediante la formulación del plan de mejora que permita una participación efectiva de los diferentes actores sociales e institucionales en el desarrollo rural y agropecuario del municipio, conforme a los lineamientos del plan de desarrollo “La Gran Alianza por Amalfi”.
Se realizaron seis encuentros 1 virtual y 5  presencialesdonde se reactivo el CMDR, se aprobó el reglamento interno y se debatió la aprobación del reglamento del uso de las maquinaria agrícola 
Se contó con la participación de diferentes instituciones del municipio: ASOCOMUNAL, ASOCAM, ASOPAMA, SENA, Banco Agrario, representante de grupo mujeres rurales, Amalcofee, Asoprolula, grupo motor PDETS, entre otros con una participación  de  30 personas.
Se ha hecho el diligenciamiento de formularios para diferentes entidades que buscan aportar al tema, Agencia Desarrollo rural ADR y secretaria de Agricultura y Desarrollo rural de la gobernación de Antioquia </t>
  </si>
  <si>
    <t xml:space="preserve">En alianza con USAID se realizó encuentro de jóvenes cafeteros en el municipio con Prácticas en campo sobre el manejo integrado de plagas y enfermedades, reconocimiento de variedades, estimativos de cosecha y postcosecha.
Se realizarón  4 Escuelas ganaderas: Veredas Naranjitos, La Clara, La Aldea y la Vibora  En las cuales se han capacitado de forma teórico-practica 60 productores.
Se realizarón 17 Escuela de Campo Agricolas (ECAs) en temas de mecanizacion rural 
Se llevó a cabo foro de desarrollo Rural  "Con el Campo Somos Más" donde se contó con expositores como fue la Universidad Nacional, empresa Exportador de frutas, Finagro, conexión jaguar, entidades bancarias del municipio, entre otros, se contó con la participación de 220 personas entre presidentes y líderes de juntas de acción comunal. </t>
  </si>
  <si>
    <t xml:space="preserve">Se conforma banco de semillas con las siguientes variedades y cantidades: Semilla de frijol 1.200 kg, Maíz 880 kg, Plátano  1.600 colinos, 1200 frutales,  Cilantro 100 libras, 300  libras hortalizas entre (tomate, cebolla larga, cebolla huevo, repollo, zanahoria, lechuga, pimentón), Todas estas semillas han sido entregadas a más de 700 familias campesinas  amalfitanas  
Entrega de semillas de pancoger (frijol, Maíz y Plátano) a más 700 familias del área rural
Actualmente tenemos 185 productores vinculados al centro de acopio que se benefician con la venta de sus productos y programa de banco de semillas.
Se entregaron 19 kits de semilla  a 19 sedes educativas. (Semillas de hortalizas, frutales, cales y enmiendas, fertilizantes) 
</t>
  </si>
  <si>
    <t xml:space="preserve">Se realizó la formulación del plan ganadero de manera participativa con los actores del gremio donde  se construyó  sus ejes estratégicos, proyectos y plan de acción vigencia 2022-2026 </t>
  </si>
  <si>
    <t xml:space="preserve">Se realizaron  7 ferias ganaderas con el ingreso de 470 animales y comercializados 324 bovinos, se deja claridad que solo se han hecho tres por la difícil situación del COVID presentado en el municipio </t>
  </si>
  <si>
    <t xml:space="preserve">No se tiene adelantos en este año se formulo el plan </t>
  </si>
  <si>
    <t xml:space="preserve">Se beneficiaron 32 predios provenientes de 27 propietarios distribuidos en 22 veredas del municipio.
En total son 10.603,81 ha, de las cuales hay 5.632,44 ha destinadas para la protección de bosque y conservación de fauna y flora.
El valor total a pagar en el 2021 fue de $132.364.741 de los cuales se beneficiaron con un descuento equivalente a $56.230.378
</t>
  </si>
  <si>
    <t xml:space="preserve">
Se realizó acercamientos con la   fundación Guardianes de semilla  de árboles  nativos en vía de extinción de Antioquia, donde se trabaja  en  la  identificación de árboles rodales  para captar semilla para la venta y al mismo tiempo conservación de los especímenes.
Se compraron 8 cámaras trampa para la identificación de mamíferos especialmente el jaguar en las zonas alejadas del municipio que hacen parte del corredor de felinos, estas se  instalaron en las veredas Arenas Blancas, Tinitá, San Miguel y El Crucero Mata</t>
  </si>
  <si>
    <t xml:space="preserve">Se realizó en compañia  con Corantioquia la formulación e implementación del PORH de la quebrada La Víbora, allí se han realizado aforos al cuerpo de agua, análisis fisicoquímicos, levantamiento topográfico y análisis georreferenciados, actualmente se encuentra en la etapa final.
Se realizó levantamiento topográfico a tres predios en la vereda Monos, para trámite de zonificación para registro ante Reserva Natural de la Sociedad Civil.
</t>
  </si>
  <si>
    <t xml:space="preserve">La UdeA y Corantioquia formulo el plan el año 2020 y se vienen realizando  Acercamiento con el CIDEAM en articulación con Corantioquia donde se sustentó plan ante el concejo municipal contando con  la asistencia de todos los honorables concejales y cinco integrantes del CIDEAM.
Se adoptó mediante el decreto municipal 134 del 7 de diciembre del 2021
Se fortaleció el  Comité Interistucional de Educación Ambiental – CIDEAM
Se viene implementando el plan mediante acciones como son: Posicionamiento de la educación ambiental en las instituciones educativas del municipio, Fomento de la participación de las comunidades urbanas, rurales y del sector productivo en la gestión educativa ambiental, Iniciativa comunicacional como estrategia de formación de opinión y reflexión crítica en torno a lo educativo – ambiental, Educación ambiental para la gestión participativa del riesgo de desastres
 </t>
  </si>
  <si>
    <t>Se entrega documento con la propuesta metodológica para la actualización del Plan Ambiental Municipal (PAM) en la cual se hace una descripción del PAM vigente, objetivos, enfoques para la actualización, así como el método para identificar, estructurar y definir el problema, la forma para definir objetivo general y específicos, la identificación y definición de los criterios de decisión, la identificación de alternativas de solución y la forma en que ésta serán evaluadas
Se orientó la actualización del componente diagnóstico del Plan Ambiental Municipal, en sus componentes biofísico, espacial y socio cultural, asimismo se diseñó instrumento para la realización de grupos focales para la recolección de información primaria, y se deja ruta de trabajo para la actualización del componente estratégico del Plan.</t>
  </si>
  <si>
    <t xml:space="preserve"> No se tiene adelantos en este año se  trabaja por la formulación de el plan </t>
  </si>
  <si>
    <t xml:space="preserve">Elaboración del Plan de Acción Climática de la Secretaría de Desarrollo Económico Sostenible y Ambiental para el periodo constitucional de gobierno.
Elaboración de Instrumento de gestión y articulación del Plan de Desarrollo Territorial con la Declaratoria de Emergencia Climática del Departamento de Antioquia.
Gestión de Alianza con el Foro Mundial Ambiental (WWF) para la formulación e implementación del Programa “Amalfi Carbono neutro”,
Elaboración de los términos de referencia para realizar el inventario de emisiones de gases de efecto invernadero del municipio de Amalfi. 
Incorporación de criterios de gestión del cambio climático en procesos de actualización del Plan Ambiental Municipal y Plan Ganadero 
</t>
  </si>
  <si>
    <t xml:space="preserve">Se  ejecutó  en convenio con el  comité departamental  cafeteros la construcción de   90 estufas ecológicas e igual número de  huertos leñeros. 
Se firmó convenio con  el  comité departamental  cafeteros para la construcción de 100 estufas ecológicas e igual número de  huertos leñeros
</t>
  </si>
  <si>
    <t xml:space="preserve">Se viene implementando alianza productiva de 33 hectáreas en sistemas silvopastoriles con la participación del Ministerio de Agricultura, Gobernación de Antioquia, Secretaria de Agricultura y Desarrollo Rural. ASMUGAN y municipio.
Se viene trabajando en la implementación de 12has bajo sistemas de silvopastoriles que fueron priorizadas en las jornadas de acuerdo municipales con la Gobernación de Antioquia, Secretaria de Agricultura y Desarrollo Rural. </t>
  </si>
  <si>
    <t xml:space="preserve">El jardín botánico se realizó el montaje de un meliponario, con el objetivo de promover la importancia de estas especies en el ambiente.
Se realizó la construcción de esculturas de las especies de fauna más representativas en el municipio como el águila arpía, el jaguar, el oso de anteojos, la mariposa Pierella Helvina Amalfi, Ocelote, puma, iguana, oso perezoso, arrierito antioqueño, mico titi gris, mapana X 
Se realizó embellecimiento con la siembra de 1450 plantas ornamentales en jardineras realizadas con tejas basadas en figuras de animales nativos de nuestro territorio tales como Oso, Mariposas, El Jaguar, El Búho y el croquis del mapa del municipio de Amalfi.
Se realiza limpia y mantenimiento del sitio 
</t>
  </si>
  <si>
    <t>En Conjunto con la empresa de Aseo Amalfi S.A se recolectó 756 T/M.O de las cuales  249 T fueron recuperadas en materia orgánica 
Se capacitó 375  personas entre niños, jóvenes y adultos sobre el aprovechamiento y manejo adecuado de los residuos sólidos generados, se contó con entidades públicas (las tres instituciones educativas urbanas, la Administración Municipal y la comunidad del corregimiento de portachuelo). 
Se realizó cinco rutas recolectoras de residuos especiales (agroquímicos) en la zona rural del municipio, acompañados del comité de cafeteros, USAID, Corporación Campo Limpio, Amalfi S.A., ASOJAM entre otros
Se adquirió 30 puntos ecológicos que ayudan al proceso de separación  en  la fuente y recolección de residuos solidos</t>
  </si>
  <si>
    <t xml:space="preserve">Se realizó Adecuación del vivero municipal en sus instalaciones, zona de embolsado, zona  de germinación, zona de embolsado y sustratos, adecuación de camas de crecimiento y endurecimiento de plantas 
Se viene ejecutando convenio con EPM donde se tiene un embolsado de 56.506 y producción de material forestal 
45.000 plántulas en el vivero municipal
Con el material producido se han hecho 13 Jornadas de siembra masiva en sitios de importancia de recuperación y restauración 
Se viene  identificando y recolectando semillas de  especies nativas,  principales especies forestales endémicas y amenazadas en el municipio 
Se tienen contratarón 9 personas que realizan las labores de siembra y producción en el vivero municipal
</t>
  </si>
  <si>
    <t>Se realizaron cuatro plenarias con los actores activos del CIDEAM, tanto virtuales como presenciales, en los cuales se trabajaron el fortalecimiento de los comités, ejecución del plan de acción 2021 .
Se hace entrega de dotación ambiental para grupos  que conforman el CIDEAM</t>
  </si>
  <si>
    <t xml:space="preserve">Con el grupo ambiental “Los Guardianes de la Naturaleza”, se trabajó el tema de manejo de residuos sólidos enfocado en el aprovechamiento del material reciclable para la elaboración de huertas caseras y se realizó un taller teórico-practico de fotografía natural
Fortalecimiento de los grupos ambientales del municipio mediante la entrega de elementos de dotación como camisetas, gorras y chalecos que les permita identificarse ante la comunidad y que resalten e incentiven su labor
</t>
  </si>
  <si>
    <t xml:space="preserve">Se viene trabajando en el diagnóstico de 8 instituciones públicas de Amalfi  para la implementación de  energías limpias (energía fotovoltaica) estrategia de acción contra la mitigación del cambio climático  e implementación de ciencia y tecnología </t>
  </si>
  <si>
    <t>Se realizó censo de fauna silvestre en cautiverio donde se encontraron 13 animales entres los que tenemos,  7 loros Frenti-amarilla, 3 cotorras cabeza-azul  y 3 sinsontes,   el censo se llevó a cabo mediante  tomas barriales por zonas, con el apoyo del cuerpo de bomberos y cruz roja.</t>
  </si>
  <si>
    <t xml:space="preserve">• Se realizó la recuperación de Yaguarundí albino, único caso  en Colombia y solo un caso reportado en Suramérica (Brasil) que fue entregado a la corporación CORANTIOQUIA y que hoy vive en el parque de la conservación. 
• Se han liberado con la compañía de cuerpo de bomberos 65 animales silvestres y se han remitido a la corporación ambiental CORANTIOQUIA  6 individuos.
• Se hizo Gestión de elementos (materiales y herramientas) ante Corantioquia de elementos como son: 2 Guacales, guantes de carnaza, pinzas para sostener serpientes, guacales transportadores este material garantizar un buen manejo, bienestar y liberación de especies encontradas.
</t>
  </si>
  <si>
    <t>En articulación con la seccional de salud de Antioquia, en jornada de vacunación se realiza censo de animales contando con 1032 animales de compañía que se encuentran en la zona urbana.</t>
  </si>
  <si>
    <t xml:space="preserve">Mediante 5 tomas barriales (Villa delfina, sector las Torres, Sector la Granja, Pueblo Nuevo, matadero viejo se capacitó a la comunidad en tnenecia responsable donde se entregó material didáctico, elementos que contribuyen a la tenencia responsable de las mascotas, con una participación de 400 personas. </t>
  </si>
  <si>
    <t xml:space="preserve">Se han realizado 4 Escuelas ganaderas: Veredas Naranjitos, La Clara, La Aldea, Los Toros. La Vibora,  En las cuales se han capacitado de forma teórico-práctica productores sobre enfermedades que se trasmiten de los animales al ser humano (leptospirosis, brucelosis, tuberculosis, toxoplasmosis, cisticercosis, encefalitis equina, rabia,  entre otras)  
Se realizaron charlas en zona urbana donde se sensibilizaron propietarios de animales de compañía en prevención de enfermedades zoonóticas. leptospirosis, brucelosis, tuberculosis, toxoplasmosis, cisticercosis, encefalitis equina, rabia,  entre otras)
Se realizaron tomas barriales en el sector de las Torres, Parque de Pueblo Nuevo, La Granja, sector las Torres Matadero Viejo, Villadelfina. En las cuales se profundizó sobre enfermedades que se trasmiten de los animales al ser humano (leptospirosis, brucelosis, tuberculosis, toxoplasmosis, cisticercosis, encefalitis equina, rabia,  entre otras)  
</t>
  </si>
  <si>
    <t xml:space="preserve">
• Mediante el centro de acopio cada semana se lleva a cabo el mercado campesino  (13) con la participación de 342 productores, 65 aliados o  comercializadoras, 187 productos que vienen del  campo y unas ventas de  $111.792.002  millones de pesos 
• Mediante alianza ISA intercolombia se adecúa centro de acopio y se proyecta su dotación.
• Se viene montano la tienda campesina con la participación de emprendimiento de transformación que son comercializado en este centro 
Se realizaron 12 ferias empresariales, de manera presencial 10  y de manera virtual 2.  Para un total de ventas de $58.300.000. en productos locales
</t>
  </si>
  <si>
    <t xml:space="preserve">Se está realizando gestión con la Gobernación de Antioquia – Secretaría de Medio Ambiente, para la compra de 3 predios:
Predio Valparaíso: 160 Ha – Vereda La Pradera.
Predio Los Sauces: 187 Ha – Vereda Montebello.
Predio Santa Ana: 70 Ha – Vereda La Pradera.
Con EPM se avanza en la compra de tres predios ubicados en la vereda la Caracolí, predios de importancia hídrica y compensación de obras del 1% licencia ambiental Porce III. Se tiene promesa de compraventa 
Predios: Caracolí, Amagamiento largo, La Siberia que poseen un área de 1.640 has donde se tiene la promesa de compraventa 
</t>
  </si>
  <si>
    <t>Se reactivó la junta defensora de animales con la participación de grupos activistas, personería, educación, policía ambiental, concejo municipal, inspección de policía  
Se llevó a cabo 4 reuniones de junta defensora de animales con la participación de grupos activistas, personería, educación, policía ambiental, concejo municipal, inspección de policía, alcalde y Bomberos 
Mediante 5 tomas barriales (Villa delfina, sector las Torres, Sector la Granja, Pueblo Nuevo, matadero viejo se capacitó a la comunidad En el  bienestar animal  en componía con la junta defensora de animales
Se atendieron alrededor de 600 casos clínicos que mejoran el bienestar animal del municipio</t>
  </si>
  <si>
    <t xml:space="preserve">• Se realizó la semana del jaguar donde se realizaron charlas sobre conflicto felino-humano.
• Se han realizado 4 Escuelas ganaderas: Veredas Naranjitos, La Clara, La Aldea. En las cuales se han capacitado de forma teórico-práctica 40 productores en temas Los temas tratados son: Primeros Auxilios Veterinarios, uso adecuado medicamentos, suturas, hemorragias, intoxicaciones, atención de partos y accidente ofídico. Se trataron temas de bienestar animal en animales de compañía, de trabajo y fauna silvestre, tenencia responsable y enfermedades zoonóticas.
• Se realizó Jornada educativa en institución educativa Pbro Gerardo Montoya
• Se realizó Jornada de sensibilización sobre la fauna silvestre en vía extinción en conjunto con Corantioquia
</t>
  </si>
  <si>
    <t xml:space="preserve">Asistencia técnica a las diferentes cadenas productivas Café, cacao, plátano, frutales (Cítricos aguacate, piña, maracuyá) Pancoger maíz, fríjol, y hortalizas (lechuga, repollo, zanahoria, pimentón, cilantro, pepino, tomate y cebolla).
Atención de la cadena pecuaria mediante el mejoramiento genético (Diagnósticos reproductivos: 432, Inseminaciones: 43) y Atención casos clínicos veterinarios: 400 Casos
Se firmó dos alianzas productivas ante el ministerio de agricultura (ganadería bajo sistemas silvopastoril y cultivos de caña-repoblamiento de 40 hectáreas 
Se trabajó  en alianza con USAID en el fortalecimiento de la cadena productiva del cacao) (sostenimiento, fertilización y beneficio), el municipio hace entrega de 22 beneficiaderos  de cacao (fermentadores) por valor de 25 millones de pesos.
Se presento proyecto  ante  regalías  directas del municipio  para la implementacion de la cadena Agroindustria del cacao del municipio.
Se adquirió maquinaria verde  (tractor y aperos) 4 motoazadas,  2 guadañas y 2 Motosierra.
Se firmó convenio con EPM para el fortalecimiento de las cadenas productivas de cacao, caña. Café.
Se firmó convenio con la gobernación de Antioquia Secretaria de Agricultura y Desarrollo Rural para el fortalecimiento piscícola del municipio 
Se tiene convenio con el comité de cafeteros que busca aunar esfuerzos  en el  fortalecimiento de la Caficultura en el Municipio de Amalfi donde se ha hecho entrega de bonos de fertilización a 46 productores. 
Se fortalece la cadena de la caña mediante el  apoyo con la entrega  materiales, maderas  e insumos en la adecuación de los trapiches comunitarios la Aldea y  Risaralda.
se hizo la gestión para que el municipio fuera  incluido en la ejecución de convenio entre Fedepanela, FAO y gobernación para el mejoramiento del mercado de los trapiches del municipio
En convenio con ISA Inter Colombia se entregamos 2220 frutales de especies como son: Aguacate, Mango, limón Tahití, Naranja, Mandarino, zapote y Guanábano  en als diferentes veredas del municipio
 En alianza con ISA Inter Colombia y PNUD lse construyeron  4 invernaderos para la producción de frutas  tipo exportación de gulupa y para el mercado regional tomate, pepino y hortalizas de hoja en las vereda La Manguita, Montebello, La Manguita y la Animas
Se Firma convenio de tasa compensada con el Banco Agrario, sede Amalfi para el fortalecimiento de las cadenas agrícoals del municipio </t>
  </si>
  <si>
    <t>Realizamos la formulación del proyecto para la transformación y comercialización del cacao en el municipio, el cual beneficiará a los productores que hacen parte de las asociaciones de ASOCAM y ASOPROCAM
Estamos fortaleciendo la identidad y el reconocimiento, por medio de la creación de marca y logotipos de  emprendimientos y asociaciones que tienen como actividad principal la transformación de productos agropecuarios (Amalcoffee, 	Asoprolula, 	Dulces del campo, N-orellanas, Marca de Origen ) 
Mediante el programa campo emprende se viene acompañando las siguientes asociaciones: ASOPORCINA, ASPROAMALFI, ASMURAMA, Trapiche El Tesoro ASOPROPAL, ASOPACAMFII, ASPROBLANCA, ASOJAM, Asociación de mujeres cacaoteras de la Guayana
Se viene fortaleciendo el grupo de mercados campesinos donde se  trabajó en la construcción del reglamento del mercado mediante su junta directiva</t>
  </si>
  <si>
    <t>Inicio en la implementación de los programas y proyectos del plan educativo ambiental relacionados con el sistema local de áreas protegidas SILAP  y corredores biológicos como es la protección e inicio en la declaratoria de figuras de conservación Reservas naturales de la sociedad civil  
Se realizó levantamiento topográfico a un predio en la vereda Monos, para trámite de zonificación para registro ante Reserva Natural de la Sociedad Civil.
Con el objetivo de implementar la producción sostenible en el municipio se vienen  realizando certificaciones  mediante la cartográfica del SILAP, requisito para préstamos con el convenio del  banco Agrario sobre nuevas actividades productivas. 
Se  elaborarón  mapas cartográficos con las veredas, los predios y los tipos de suelo del municipio para socializar el SILAP en el área rural y urbana.
Se realizó liquidación del convenio 040-COV1906-103 con Corantioquia, presentando los estándares mínimos del Sistema de Gestión y Sistemas de Seguridad y Salud en el Trabajo (SG-SST)
Se firmo convenio con Mas bosques para el pago de incentivos a la conservación de e áreas estrategicas del SILAP</t>
  </si>
  <si>
    <t xml:space="preserve">Se han realizado 13 sembratones, una en zona urbana y once en la zona rural, en las veredas La Aldea, San Antonio, Tamara, Montebello, La Floresta, San Miguel, El Jardín, La Clara, Pocoró, Naranjal, Caracolí y Boquerón. se sembró alrededor de 2.500 árboles, algunas de las especies fueron Zurubio, Acacia, Piñón de oreja, Eugenios entre otros.
Se realizó  compra de maquinaria verde para el proceso de recuperación de suelos degradados 
Se ejecutó convenio  con ASOCOMUNAL para la recuperación de 7 hectáreas de importancia  ambiental en el municipio  mediante la  reforestación
Mediante el convenio realizado con RIA y La Gobernación de Antioquia se reforestación  20 Ha en el predio Los Encuentros, con especies mixtas  </t>
  </si>
  <si>
    <t xml:space="preserve">Se establecieron  360 huertas agroecológicas en el área urbana y rural donde se  incluyen las instituciones educativas, además se hizo entregas de kits para su implementación (semillas de hortalizas, semillas de frijol y maíz, semilla de plátanos, cales o enmiendas, fertilizantes orgánicos) 
En alianza con ISA Inter Colombia-PNUD  se establecieron 60 huertas de seguridad alimentaria donde también entregamos 60 kit de seguridad alimentaria (herramientas, semilla de frijol y maíz, Plátano semilla de hortalizas, manguera y frutales) 
En convenio  con el comité de cafeteros se establecieron 200 huertas de seguridad alimentaria donde entregaron  a 200 kit a igual número de familias,   que contenía (frijol, maíz, frutales, Semilla de plátano y hortalizas) 
En Convenio con la gobernación de Antioquia (MANA)  se establecieron 91 huertas de seguridad alimentaria con igual número de familias  donde se les entrego kits que contiene (plántulas de hortalizas, semillas de hortalizas, cales o enmiendas, manguera, mallas, herramientas y equipos para su implementación) </t>
  </si>
  <si>
    <t xml:space="preserve">Se acompaña proceso de apicultura que se ejecuta en convenio con ASOJAM, como estrategia de producción sostenible y negocio verde (miel, polen, propóleos)
Se v acompañando proceso de formulación de proyecto apícola con el ART para 103 familias amalfitanas.
se hace  sensibilización de 260 personas en mercado campesino y el día del servidor público para el no uso del plástico de un solo uso, allí se hizo hincapié en la temática de las 3 R. Estrategia eductaiva de mercados verdes
Se fimo convenio con la secretaria del medio ambiente del departamento y más Bosques  sobre PSA  para beneficiar a  20 predios ( familias con predios de importancia hídrica) estrategia de negociso verdes
 Se firma convenio con EPM par ale montaje de 20 apiarios  en el municipio como estrategia  de negocios  verdes en la producción sostenible
Se realizó un mercado verde en el marco de la Semana Ambiental “SOMOS ABEJAS” donde se promovieron productos verdes y el no uso del plástico de un solo uso.
Se instaló bio-vivero comunitario en la vereda La María en convenio con Corantioquia </t>
  </si>
  <si>
    <t>Se realizaron talleres con  las instituciones educativas urbanas donde se definieron los temas a trabajar en los  PRAES: 
• En  la I.E. Presbítero Gerardo Montoya M. el PRAES  se enfocó  al ahorro y uso eficiente del papel, 
• En la I.E. Eduardo Fernández Botero el objetivo del PRAES fue  huertas agroecológicas, 
• En  la I.E. Pueblo Nuevo el enfoque del PRAES fue el  manejo adecuado de residuos sólidos.
• Se trabajaron PRAES  en 14 instituciones educativas veredales, SEDES:  Mercedes Cambas Escobar, Encanto, La Manguita, La Paz, Raquel Santamaría Arango, San Agustín, Portachuelo, Salazar, El Jardín, Mondragón, San Julián, Ánimas, Carlos Santamaría Arango donde el tema principal fue las huertas agroecológicas.</t>
  </si>
  <si>
    <t>Se han realizado capacitaciones a más de 1569 personas del área urbana y rural sobre manejo integrado de residuos sólidos y su aprovechamiento, la temática de las 3 R, el nuevo código de colores, la separación en la fuente, entre otros.
Se han realizado 4 tomas barriales en los sectores de Pueblo Nuevo, La Granja, El Matadero Viejo y Villa delfina. En las cuales se abordaron temas de manejo de residuos sólidos, nuevo código de colores, eliminación de puntos críticos y ahorro y uso eficiente del agua; lo anterior mediante talleres educativos y actividades lúdicas. Se contó con la participación de 350 personas. 
Se realizó capacitación sobre manejo del recurso hídrico especialmente en acueductos y bocatomas rurales  en las veredas: Caracolí y El Guaico María, Pocoro El Puente, Boquerón, Risaralda, La Gómez, Manzanillo, Guayabito, San Agustín, María Teresa, La Guayana, San Miguel, San Antonio, Tamara, los temas tratados fueron:  Sostenibilidad ambiental con enfoque en recurso hídrico, Inducción al proceso de concesión de aguas, uso eficiente del recurso hídrico, Preservación y conservación de los recursos naturales, Manejo integral de residuos sólidos</t>
  </si>
  <si>
    <t xml:space="preserve"> Mediante las jornadas agropecuarias se realizan talleres para Fomentar el cuidado y preservación del recurso hídrico a través de los proyectos en educación ambiental.  Se trabaja con las tres instituciones educativas del área urbana para Fomentar la conservación de la naturaleza (preservar, restaurar y producción sostenible). Se realizan jornadas de capacitación para Promover campañas sobre el adecuado manejo de residuos sólidos y nuevo código de colores para la separación en la fuente. Con la corporación Corantioquia se promueven los canales de comunicación con las comunidades para atención oportuna de requerimiento ambientales en temas de podas y aprovechamiento forestal, permiso de concepción y vertimientos de aguas, tramites ambientales 
Se promueven mediante jornadas agropecuarios se realizan  siembras masivas  de árboles y cuidatòn
Se lleva a cabo la Conmemoración de eventos ambientales (día del árbol, día agua, día de los bosques, día de la eficiencia energética, día de la tierra,) . Se realiza Acompañamiento y fortalecimiento de la mesa ambiental municipal en a la construcción de su plan de acción 2021.
Se conmemora  Semana Ambiental 2021 "SOMOS ABEJA" con las siguientes actividades, Exposición de arte "manos creativas, Foro minero ambiental, Caminata ecológica, Ciclorruta, Carrusel educativo, Interactuando con la fauna, Mercado verde, Se conto con la participación de las instituciones educativas de la zona urbana, Amalfi S.A, Secretaria de Minas de Antioquia, Secretaria de Ambiente y Sostenibilidad de Antioquia, WWF, Fundación Panthera, un apicultor, bióloga especialista en felinos, scout, INDER Amalfi, Corantioquia, Mesa Ambiental, Mineros del municipio, barequeros, grupo de caminantes de Amalfi, comunidad en general, con un participación de 712 personas
En el marco de la Semana del Jaguar 2021 “Reduce la velocidad para proteger la biodiversidad de nuestro territorio" se realizaron las siguientes actividades: Apertura de la semana del Jaguar con talleres educativos sobre avistamiento de aves y felinos en las cuales participaron estudiantes y docentes de las instituciones educativas del área urbana, Inauguración de esculturas de fauna del municipio y exposición de plantas ornamentales en el jardín botánico, Siembra de jardín para el embellecimiento del jardín botánico, Actividades lúdico-pedagógicas de sensibilización frente a la protección y conservación de fauna silvestre en el municipio 
Se contó con la participación de las instituciones educativas de la zona urbana, Amalfi S.A, Fundación Panthera, Isa Intercolombia, Corantioquia, Mesa Ambiental, Guardianes de la naturaleza, PRAES del municipio y comunidad en general.
Se tuvo  una participación de 650 personas </t>
  </si>
  <si>
    <t>Se han realizado 31 Jornadas en zona rural veredas: El Tigrillo, La Aldea, Tamara, 
San Antonio, La Víbora, Montebello, Monos (Floresta), La Clara, La Gómez, El Jardín, Caracolí, Portachuelo, Pocoro, Naranjal, Los Toros, La Gardenia, La Areiza, El Retiro, La Guayana, San Agustín, La Picardía, El Cañal, Mondragón, El Silencio Monos, La Gurria, Crucero Mata, Pinto Limón, Tamara, La María, La Cristalina, La Pradera. 
Se han realizado 6 jornadas masivas de esterilización en zona urbana
Total animales esterilizados 1.079 individuos</t>
  </si>
  <si>
    <t>Se realizaron dos jornadas masivas de vacunación antirrábica que se ordena desde secretaria de salud departamental, en la primera se vacunaron 1032 animales, en la segunda se vacunaron 400 animales de compañía.
Se han realizado 30 Jornadas en las veredas: El Tigrillo, La Aldea, Tamara, San Antonio, Montebello, Monos (Floresta), La Clara, La Gómez, El Jardín, Caracolí, Portachuelo, Pocoro, Naranjal, Los Toros, La Gardenia, La Areiza, El Retiro, San Agustín, La Picardía, El Cañal, Mondragón, El Silencio Monos, La Gurria, Crucero Mata, Pinto Limón, Tamara, La María, La Cristalina, La Pradera. 
Dentro de la jornada se prestan servicios de desparasitación y vitaminización en equinos de trabajo impactando a 972 animales de trabajo. También se prestan servicios de valoración odontológica y limado de puntas o remolones en equinos de trabajo impactando 55 animales de trabajo</t>
  </si>
  <si>
    <t xml:space="preserve">Se realizó  tres campañas  de adopción donde se  entregarón  159 animales de compañía en articulación con grupos activistas por el bienestar animal en el municipio.
- 102 Felinos.
- 57 Caninos.  
</t>
  </si>
  <si>
    <t xml:space="preserve">•Se ha Socializado ley 1774 de 2016 principios de protección y bienestar animal  en las asistencia medico veterinarios realizadas por  al secretaria desarrollo económico sostenible y ambiental
Se Implementó el formato de asistencia técnica para medir el bienestar animal en las líneas pecuarias.
Se atendierón  4 casos remitidos por autoridades inspección de policía y policía ambiental   donde se evalúa  el  maltrato animal en las líneas pecuarias o de producción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</si>
</sst>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 #,##0_-;\-&quot;$&quot;\ * #,##0_-;_-&quot;$&quot;\ * &quot;-&quot;_-;_-@_-"/>
    <numFmt numFmtId="164" formatCode="0.0"/>
  </numFmts>
  <fonts count="17" x14ac:knownFonts="1">
    <font>
      <sz val="11"/>
      <color theme="1"/>
      <name val="Calibri"/>
      <family val="2"/>
      <scheme val="minor"/>
    </font>
    <font>
      <sz val="10"/>
      <name val="Arial"/>
      <family val="2"/>
    </font>
    <font>
      <b/>
      <sz val="10"/>
      <color theme="1"/>
      <name val="Arial"/>
      <family val="2"/>
    </font>
    <font>
      <sz val="10"/>
      <color theme="1"/>
      <name val="Arial"/>
      <family val="2"/>
    </font>
    <font>
      <b/>
      <sz val="9"/>
      <color theme="1"/>
      <name val="Arial"/>
      <family val="2"/>
    </font>
    <font>
      <sz val="11"/>
      <color theme="1"/>
      <name val="Calibri"/>
      <family val="2"/>
      <scheme val="minor"/>
    </font>
    <font>
      <sz val="9"/>
      <color theme="1"/>
      <name val="Arial"/>
      <family val="2"/>
    </font>
    <font>
      <b/>
      <sz val="11"/>
      <color theme="1"/>
      <name val="Calibri"/>
      <family val="2"/>
      <scheme val="minor"/>
    </font>
    <font>
      <b/>
      <sz val="12"/>
      <color theme="1"/>
      <name val="Arial"/>
      <family val="2"/>
    </font>
    <font>
      <sz val="12"/>
      <color theme="1"/>
      <name val="Arial"/>
      <family val="2"/>
    </font>
    <font>
      <sz val="9"/>
      <color theme="1"/>
      <name val="Calibri"/>
      <family val="2"/>
      <scheme val="minor"/>
    </font>
    <font>
      <sz val="10"/>
      <color theme="0"/>
      <name val="Arial"/>
      <family val="2"/>
    </font>
    <font>
      <sz val="10"/>
      <color rgb="FFFF0000"/>
      <name val="Arial"/>
      <family val="2"/>
    </font>
    <font>
      <b/>
      <sz val="9"/>
      <color rgb="FFFF0000"/>
      <name val="Arial"/>
      <family val="2"/>
    </font>
    <font>
      <b/>
      <sz val="10"/>
      <color rgb="FFFF0000"/>
      <name val="Arial"/>
      <family val="2"/>
    </font>
    <font>
      <sz val="11"/>
      <color theme="1"/>
      <name val="Arial"/>
      <family val="2"/>
    </font>
    <font>
      <sz val="8"/>
      <color theme="1"/>
      <name val="Arial"/>
      <family val="2"/>
    </font>
  </fonts>
  <fills count="8">
    <fill>
      <patternFill patternType="none"/>
    </fill>
    <fill>
      <patternFill patternType="gray125"/>
    </fill>
    <fill>
      <patternFill patternType="solid">
        <fgColor theme="5" tint="0.39997558519241921"/>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right style="medium">
        <color indexed="64"/>
      </right>
      <top/>
      <bottom/>
      <diagonal/>
    </border>
  </borders>
  <cellStyleXfs count="5">
    <xf numFmtId="0" fontId="0" fillId="0" borderId="0"/>
    <xf numFmtId="0" fontId="1" fillId="0" borderId="0"/>
    <xf numFmtId="9" fontId="1" fillId="0" borderId="0" applyFont="0" applyFill="0" applyBorder="0" applyAlignment="0" applyProtection="0"/>
    <xf numFmtId="9" fontId="5" fillId="0" borderId="0" applyFont="0" applyFill="0" applyBorder="0" applyAlignment="0" applyProtection="0"/>
    <xf numFmtId="42" fontId="5" fillId="0" borderId="0" applyFont="0" applyFill="0" applyBorder="0" applyAlignment="0" applyProtection="0"/>
  </cellStyleXfs>
  <cellXfs count="149">
    <xf numFmtId="0" fontId="0" fillId="0" borderId="0" xfId="0"/>
    <xf numFmtId="0" fontId="3" fillId="0" borderId="0" xfId="1" applyFont="1" applyFill="1" applyAlignment="1" applyProtection="1">
      <alignment horizontal="center" vertical="center"/>
      <protection locked="0"/>
    </xf>
    <xf numFmtId="0" fontId="3" fillId="0" borderId="0" xfId="1" applyFont="1" applyFill="1" applyAlignment="1" applyProtection="1">
      <alignment horizontal="center" vertical="center" wrapText="1"/>
      <protection locked="0"/>
    </xf>
    <xf numFmtId="0" fontId="2" fillId="0" borderId="0" xfId="1" applyFont="1" applyFill="1" applyAlignment="1" applyProtection="1">
      <alignment horizontal="center" vertical="center"/>
      <protection locked="0"/>
    </xf>
    <xf numFmtId="1" fontId="3" fillId="0" borderId="4" xfId="2" applyNumberFormat="1" applyFont="1" applyFill="1" applyBorder="1" applyAlignment="1" applyProtection="1">
      <alignment horizontal="center" vertical="center" wrapText="1"/>
    </xf>
    <xf numFmtId="0" fontId="9" fillId="0" borderId="0" xfId="1" applyFont="1" applyFill="1" applyAlignment="1" applyProtection="1">
      <alignment horizontal="center" vertical="center" wrapText="1"/>
      <protection locked="0"/>
    </xf>
    <xf numFmtId="9" fontId="3" fillId="0" borderId="0" xfId="3" applyNumberFormat="1" applyFont="1" applyFill="1" applyAlignment="1" applyProtection="1">
      <alignment horizontal="center" vertical="center"/>
      <protection locked="0"/>
    </xf>
    <xf numFmtId="0" fontId="6" fillId="0" borderId="0" xfId="1" applyFont="1" applyFill="1" applyAlignment="1" applyProtection="1">
      <alignment horizontal="center" vertical="center"/>
      <protection locked="0"/>
    </xf>
    <xf numFmtId="9" fontId="4" fillId="4" borderId="12" xfId="3" applyNumberFormat="1" applyFont="1" applyFill="1" applyBorder="1" applyAlignment="1" applyProtection="1">
      <alignment horizontal="center" vertical="center" wrapText="1" shrinkToFit="1"/>
      <protection locked="0"/>
    </xf>
    <xf numFmtId="1" fontId="3" fillId="0" borderId="1" xfId="2" applyNumberFormat="1" applyFont="1" applyFill="1" applyBorder="1" applyAlignment="1" applyProtection="1">
      <alignment horizontal="center" vertical="center" wrapText="1"/>
    </xf>
    <xf numFmtId="1" fontId="2" fillId="2" borderId="4" xfId="2" applyNumberFormat="1" applyFont="1" applyFill="1" applyBorder="1" applyAlignment="1" applyProtection="1">
      <alignment horizontal="center" vertical="center" wrapText="1"/>
    </xf>
    <xf numFmtId="9" fontId="2" fillId="2" borderId="1" xfId="3" applyNumberFormat="1" applyFont="1" applyFill="1" applyBorder="1" applyAlignment="1" applyProtection="1">
      <alignment horizontal="center" vertical="center" wrapText="1"/>
    </xf>
    <xf numFmtId="1" fontId="3" fillId="6" borderId="4" xfId="2" applyNumberFormat="1" applyFont="1" applyFill="1" applyBorder="1" applyAlignment="1" applyProtection="1">
      <alignment horizontal="center" vertical="center" wrapText="1"/>
    </xf>
    <xf numFmtId="1" fontId="3" fillId="0" borderId="1" xfId="1"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xf>
    <xf numFmtId="0" fontId="3" fillId="0" borderId="1" xfId="0" applyFont="1" applyBorder="1" applyAlignment="1" applyProtection="1">
      <alignment horizontal="center" vertical="center" wrapText="1"/>
    </xf>
    <xf numFmtId="0" fontId="3" fillId="0" borderId="5"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5" xfId="0" applyFont="1" applyFill="1" applyBorder="1" applyAlignment="1" applyProtection="1">
      <alignment horizontal="center" vertical="center"/>
    </xf>
    <xf numFmtId="9" fontId="3" fillId="0" borderId="1" xfId="0" applyNumberFormat="1" applyFont="1" applyFill="1" applyBorder="1" applyAlignment="1" applyProtection="1">
      <alignment horizontal="center" vertical="center"/>
    </xf>
    <xf numFmtId="9" fontId="3" fillId="0" borderId="1" xfId="0" applyNumberFormat="1" applyFont="1" applyBorder="1" applyAlignment="1" applyProtection="1">
      <alignment horizontal="center" vertical="center"/>
    </xf>
    <xf numFmtId="0" fontId="3" fillId="0" borderId="2" xfId="0" applyFont="1" applyBorder="1" applyAlignment="1" applyProtection="1">
      <alignment horizontal="center" vertical="center"/>
    </xf>
    <xf numFmtId="1" fontId="3" fillId="6" borderId="1" xfId="1" applyNumberFormat="1" applyFont="1" applyFill="1" applyBorder="1" applyAlignment="1" applyProtection="1">
      <alignment horizontal="center" vertical="center" wrapText="1"/>
    </xf>
    <xf numFmtId="0" fontId="3" fillId="6" borderId="1" xfId="0" applyFont="1" applyFill="1" applyBorder="1" applyAlignment="1" applyProtection="1">
      <alignment horizontal="center" vertical="center" wrapText="1"/>
    </xf>
    <xf numFmtId="0" fontId="3" fillId="6" borderId="1" xfId="0" applyFont="1" applyFill="1" applyBorder="1" applyAlignment="1" applyProtection="1">
      <alignment horizontal="center" vertical="center"/>
    </xf>
    <xf numFmtId="9" fontId="3" fillId="0" borderId="4" xfId="3" applyNumberFormat="1" applyFont="1" applyFill="1" applyBorder="1" applyAlignment="1" applyProtection="1">
      <alignment horizontal="center" vertical="center"/>
    </xf>
    <xf numFmtId="1" fontId="2" fillId="2" borderId="1" xfId="1" applyNumberFormat="1" applyFont="1" applyFill="1" applyBorder="1" applyAlignment="1" applyProtection="1">
      <alignment horizontal="center" vertical="center" wrapText="1"/>
    </xf>
    <xf numFmtId="1" fontId="3" fillId="6" borderId="1" xfId="2" applyNumberFormat="1" applyFont="1" applyFill="1" applyBorder="1" applyAlignment="1" applyProtection="1">
      <alignment horizontal="center" vertical="center" wrapText="1"/>
    </xf>
    <xf numFmtId="3" fontId="3" fillId="0" borderId="4" xfId="1" applyNumberFormat="1" applyFont="1" applyFill="1" applyBorder="1" applyAlignment="1" applyProtection="1">
      <alignment horizontal="center" vertical="center" wrapText="1"/>
    </xf>
    <xf numFmtId="3" fontId="2" fillId="2" borderId="4" xfId="1" applyNumberFormat="1" applyFont="1" applyFill="1" applyBorder="1" applyAlignment="1" applyProtection="1">
      <alignment horizontal="center" vertical="center" wrapText="1"/>
    </xf>
    <xf numFmtId="42" fontId="3" fillId="0" borderId="1" xfId="4" applyFont="1" applyFill="1" applyBorder="1" applyAlignment="1" applyProtection="1">
      <alignment horizontal="center" vertical="center"/>
    </xf>
    <xf numFmtId="42" fontId="3" fillId="0" borderId="0" xfId="1" applyNumberFormat="1" applyFont="1" applyFill="1" applyAlignment="1" applyProtection="1">
      <alignment horizontal="center" vertical="center"/>
      <protection locked="0"/>
    </xf>
    <xf numFmtId="42" fontId="11" fillId="0" borderId="0" xfId="1" applyNumberFormat="1" applyFont="1" applyFill="1" applyAlignment="1" applyProtection="1">
      <alignment horizontal="center" vertical="center"/>
      <protection locked="0"/>
    </xf>
    <xf numFmtId="0" fontId="12" fillId="0" borderId="0" xfId="1" applyFont="1" applyFill="1" applyAlignment="1" applyProtection="1">
      <alignment horizontal="center" vertical="center"/>
      <protection locked="0"/>
    </xf>
    <xf numFmtId="0" fontId="3" fillId="0" borderId="1" xfId="1"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xf>
    <xf numFmtId="0" fontId="12" fillId="0" borderId="1" xfId="0" applyFont="1" applyBorder="1" applyAlignment="1" applyProtection="1">
      <alignment horizontal="center" vertical="center"/>
    </xf>
    <xf numFmtId="0" fontId="3" fillId="0" borderId="4" xfId="1" applyFont="1" applyFill="1" applyBorder="1" applyAlignment="1" applyProtection="1">
      <alignment horizontal="center" vertical="center" wrapText="1"/>
    </xf>
    <xf numFmtId="3" fontId="3" fillId="0" borderId="1" xfId="1" applyNumberFormat="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3" fontId="2" fillId="2" borderId="1" xfId="1" applyNumberFormat="1" applyFont="1" applyFill="1" applyBorder="1" applyAlignment="1" applyProtection="1">
      <alignment horizontal="center" vertical="center" wrapText="1"/>
    </xf>
    <xf numFmtId="0" fontId="3" fillId="6" borderId="1" xfId="1" applyFont="1" applyFill="1" applyBorder="1" applyAlignment="1" applyProtection="1">
      <alignment horizontal="center" vertical="center" wrapText="1"/>
    </xf>
    <xf numFmtId="3" fontId="3" fillId="6" borderId="1" xfId="1" applyNumberFormat="1" applyFont="1" applyFill="1" applyBorder="1" applyAlignment="1" applyProtection="1">
      <alignment horizontal="center" vertical="center" wrapText="1"/>
    </xf>
    <xf numFmtId="1" fontId="3" fillId="0" borderId="4" xfId="1" applyNumberFormat="1" applyFont="1" applyFill="1" applyBorder="1" applyAlignment="1" applyProtection="1">
      <alignment horizontal="center" vertical="center" wrapText="1"/>
    </xf>
    <xf numFmtId="9" fontId="12" fillId="0" borderId="1" xfId="0" applyNumberFormat="1" applyFont="1" applyFill="1" applyBorder="1" applyAlignment="1" applyProtection="1">
      <alignment horizontal="center" vertical="center"/>
    </xf>
    <xf numFmtId="0" fontId="12" fillId="0" borderId="2" xfId="0" applyFont="1" applyBorder="1" applyAlignment="1" applyProtection="1">
      <alignment horizontal="center" vertical="center"/>
    </xf>
    <xf numFmtId="10" fontId="12" fillId="0" borderId="1" xfId="0" applyNumberFormat="1" applyFont="1" applyBorder="1" applyAlignment="1" applyProtection="1">
      <alignment horizontal="center" vertical="center"/>
    </xf>
    <xf numFmtId="10" fontId="3" fillId="0" borderId="1" xfId="0" applyNumberFormat="1" applyFont="1" applyBorder="1" applyAlignment="1" applyProtection="1">
      <alignment horizontal="center" vertical="center"/>
    </xf>
    <xf numFmtId="164" fontId="3" fillId="0" borderId="1" xfId="1" applyNumberFormat="1" applyFont="1" applyFill="1" applyBorder="1" applyAlignment="1" applyProtection="1">
      <alignment horizontal="center" vertical="center" wrapText="1"/>
    </xf>
    <xf numFmtId="0" fontId="12" fillId="6" borderId="1" xfId="0" applyFont="1" applyFill="1" applyBorder="1" applyAlignment="1" applyProtection="1">
      <alignment horizontal="center" vertical="center"/>
    </xf>
    <xf numFmtId="9" fontId="15" fillId="0" borderId="4" xfId="3" applyFont="1" applyFill="1" applyBorder="1" applyAlignment="1" applyProtection="1">
      <alignment horizontal="center" vertical="center"/>
    </xf>
    <xf numFmtId="0" fontId="5" fillId="0" borderId="0" xfId="0" applyFont="1" applyAlignment="1">
      <alignment horizontal="center"/>
    </xf>
    <xf numFmtId="0" fontId="10" fillId="0" borderId="0" xfId="0" applyFont="1" applyAlignment="1">
      <alignment horizontal="center"/>
    </xf>
    <xf numFmtId="0" fontId="3" fillId="7" borderId="0" xfId="1" applyFont="1" applyFill="1" applyAlignment="1" applyProtection="1">
      <alignment horizontal="center" vertical="center"/>
      <protection locked="0"/>
    </xf>
    <xf numFmtId="0" fontId="12" fillId="7" borderId="0" xfId="1" applyFont="1" applyFill="1" applyAlignment="1" applyProtection="1">
      <alignment horizontal="center" vertical="center"/>
      <protection locked="0"/>
    </xf>
    <xf numFmtId="9" fontId="3" fillId="7" borderId="0" xfId="3" applyNumberFormat="1" applyFont="1" applyFill="1" applyAlignment="1" applyProtection="1">
      <alignment horizontal="center" vertical="center"/>
      <protection locked="0"/>
    </xf>
    <xf numFmtId="0" fontId="3" fillId="0" borderId="0" xfId="1" applyFont="1" applyFill="1" applyBorder="1" applyAlignment="1" applyProtection="1">
      <alignment horizontal="center" vertical="center" textRotation="90" wrapText="1"/>
      <protection locked="0"/>
    </xf>
    <xf numFmtId="0" fontId="2" fillId="0" borderId="0" xfId="1" applyFont="1" applyFill="1" applyBorder="1" applyAlignment="1" applyProtection="1">
      <alignment horizontal="center" vertical="center" wrapText="1"/>
      <protection locked="0"/>
    </xf>
    <xf numFmtId="1" fontId="2" fillId="0" borderId="0" xfId="1" applyNumberFormat="1" applyFont="1" applyFill="1" applyBorder="1" applyAlignment="1" applyProtection="1">
      <alignment horizontal="center" vertical="center" wrapText="1"/>
      <protection locked="0"/>
    </xf>
    <xf numFmtId="1" fontId="14" fillId="0" borderId="0" xfId="1" applyNumberFormat="1" applyFont="1" applyFill="1" applyBorder="1" applyAlignment="1" applyProtection="1">
      <alignment horizontal="center" vertical="center" wrapText="1"/>
      <protection locked="0"/>
    </xf>
    <xf numFmtId="1" fontId="2" fillId="0" borderId="0" xfId="1" applyNumberFormat="1" applyFont="1" applyFill="1" applyBorder="1" applyAlignment="1" applyProtection="1">
      <alignment horizontal="center" vertical="center" wrapText="1"/>
    </xf>
    <xf numFmtId="1" fontId="2" fillId="0" borderId="0" xfId="2" applyNumberFormat="1" applyFont="1" applyFill="1" applyBorder="1" applyAlignment="1" applyProtection="1">
      <alignment horizontal="center" vertical="center" wrapText="1"/>
    </xf>
    <xf numFmtId="9" fontId="2" fillId="0" borderId="0" xfId="3" applyNumberFormat="1" applyFont="1" applyFill="1" applyBorder="1" applyAlignment="1" applyProtection="1">
      <alignment horizontal="center" vertical="center" wrapText="1"/>
    </xf>
    <xf numFmtId="3" fontId="2" fillId="0" borderId="0" xfId="1" applyNumberFormat="1" applyFont="1" applyFill="1" applyBorder="1" applyAlignment="1" applyProtection="1">
      <alignment horizontal="center" vertical="center" wrapText="1"/>
      <protection locked="0"/>
    </xf>
    <xf numFmtId="0" fontId="2" fillId="0" borderId="0" xfId="1" applyFont="1" applyFill="1" applyBorder="1" applyAlignment="1" applyProtection="1">
      <alignment horizontal="center" vertical="center" wrapText="1"/>
    </xf>
    <xf numFmtId="3" fontId="2" fillId="0" borderId="0" xfId="1" applyNumberFormat="1" applyFont="1" applyFill="1" applyBorder="1" applyAlignment="1" applyProtection="1">
      <alignment horizontal="center" vertical="center" wrapText="1"/>
    </xf>
    <xf numFmtId="0" fontId="2" fillId="0" borderId="0" xfId="0" applyFont="1" applyFill="1" applyAlignment="1" applyProtection="1">
      <alignment horizontal="center"/>
      <protection locked="0"/>
    </xf>
    <xf numFmtId="0" fontId="3" fillId="0" borderId="0" xfId="1" applyFont="1" applyFill="1" applyAlignment="1" applyProtection="1">
      <alignment horizontal="center" vertical="center"/>
      <protection locked="0"/>
    </xf>
    <xf numFmtId="0" fontId="5" fillId="0" borderId="0" xfId="0" applyFont="1" applyAlignment="1" applyProtection="1">
      <alignment horizontal="center"/>
      <protection locked="0"/>
    </xf>
    <xf numFmtId="0" fontId="3" fillId="0" borderId="20" xfId="1" applyFont="1" applyFill="1" applyBorder="1" applyAlignment="1" applyProtection="1">
      <alignment horizontal="center" vertical="center" textRotation="90" wrapText="1"/>
    </xf>
    <xf numFmtId="0" fontId="3" fillId="0" borderId="2" xfId="1" applyFont="1" applyFill="1" applyBorder="1" applyAlignment="1" applyProtection="1">
      <alignment horizontal="center" vertical="center" textRotation="90" wrapText="1"/>
    </xf>
    <xf numFmtId="0" fontId="3" fillId="0" borderId="3" xfId="1" applyFont="1" applyFill="1" applyBorder="1" applyAlignment="1" applyProtection="1">
      <alignment horizontal="center" vertical="center" textRotation="90" wrapText="1"/>
    </xf>
    <xf numFmtId="0" fontId="2" fillId="2" borderId="21" xfId="1" applyFont="1" applyFill="1" applyBorder="1" applyAlignment="1" applyProtection="1">
      <alignment horizontal="center" vertical="center" wrapText="1"/>
    </xf>
    <xf numFmtId="0" fontId="2" fillId="2" borderId="22" xfId="1" applyFont="1" applyFill="1" applyBorder="1" applyAlignment="1" applyProtection="1">
      <alignment horizontal="center" vertical="center" wrapText="1"/>
    </xf>
    <xf numFmtId="0" fontId="2" fillId="2" borderId="5" xfId="1" applyFont="1" applyFill="1" applyBorder="1" applyAlignment="1" applyProtection="1">
      <alignment horizontal="center" vertical="center" wrapText="1"/>
    </xf>
    <xf numFmtId="0" fontId="3" fillId="0" borderId="4" xfId="1" applyFont="1" applyFill="1" applyBorder="1" applyAlignment="1" applyProtection="1">
      <alignment horizontal="center" vertical="center" textRotation="90" wrapText="1"/>
    </xf>
    <xf numFmtId="0" fontId="4" fillId="0" borderId="1" xfId="1" applyFont="1" applyFill="1" applyBorder="1" applyAlignment="1" applyProtection="1">
      <alignment horizontal="center" vertical="center"/>
      <protection locked="0"/>
    </xf>
    <xf numFmtId="0" fontId="4" fillId="0" borderId="12" xfId="1" applyFont="1" applyFill="1" applyBorder="1" applyAlignment="1" applyProtection="1">
      <alignment horizontal="center" vertical="center"/>
      <protection locked="0"/>
    </xf>
    <xf numFmtId="42" fontId="7" fillId="5" borderId="3" xfId="4" applyFont="1" applyFill="1" applyBorder="1" applyAlignment="1">
      <alignment horizontal="center" vertical="center" wrapText="1"/>
    </xf>
    <xf numFmtId="42" fontId="7" fillId="5" borderId="4" xfId="4" applyFont="1" applyFill="1" applyBorder="1" applyAlignment="1">
      <alignment horizontal="center" vertical="center" wrapText="1"/>
    </xf>
    <xf numFmtId="0" fontId="4" fillId="0" borderId="7" xfId="1" applyFont="1" applyFill="1" applyBorder="1" applyAlignment="1" applyProtection="1">
      <alignment horizontal="center" vertical="center" wrapText="1" shrinkToFit="1"/>
      <protection locked="0"/>
    </xf>
    <xf numFmtId="0" fontId="4" fillId="0" borderId="1" xfId="1" applyFont="1" applyFill="1" applyBorder="1" applyAlignment="1" applyProtection="1">
      <alignment horizontal="center" vertical="center" wrapText="1" shrinkToFit="1"/>
      <protection locked="0"/>
    </xf>
    <xf numFmtId="0" fontId="4" fillId="0" borderId="3" xfId="1" applyFont="1" applyFill="1" applyBorder="1" applyAlignment="1" applyProtection="1">
      <alignment horizontal="center" vertical="center" wrapText="1" shrinkToFit="1"/>
      <protection locked="0"/>
    </xf>
    <xf numFmtId="0" fontId="4" fillId="3" borderId="7" xfId="1" applyFont="1" applyFill="1" applyBorder="1" applyAlignment="1" applyProtection="1">
      <alignment horizontal="center" vertical="center" wrapText="1" shrinkToFit="1"/>
      <protection locked="0"/>
    </xf>
    <xf numFmtId="0" fontId="4" fillId="3" borderId="1" xfId="1" applyFont="1" applyFill="1" applyBorder="1" applyAlignment="1" applyProtection="1">
      <alignment horizontal="center" vertical="center" wrapText="1" shrinkToFit="1"/>
      <protection locked="0"/>
    </xf>
    <xf numFmtId="0" fontId="4" fillId="3" borderId="3" xfId="1" applyFont="1" applyFill="1" applyBorder="1" applyAlignment="1" applyProtection="1">
      <alignment horizontal="center" vertical="center" wrapText="1" shrinkToFit="1"/>
      <protection locked="0"/>
    </xf>
    <xf numFmtId="0" fontId="4" fillId="0" borderId="20" xfId="1" applyFont="1" applyFill="1" applyBorder="1" applyAlignment="1" applyProtection="1">
      <alignment horizontal="center" vertical="center" wrapText="1"/>
      <protection locked="0"/>
    </xf>
    <xf numFmtId="0" fontId="4" fillId="0" borderId="2" xfId="1" applyFont="1" applyFill="1" applyBorder="1" applyAlignment="1" applyProtection="1">
      <alignment horizontal="center" vertical="center" wrapText="1"/>
      <protection locked="0"/>
    </xf>
    <xf numFmtId="0" fontId="4" fillId="0" borderId="23" xfId="1" applyFont="1" applyFill="1" applyBorder="1" applyAlignment="1" applyProtection="1">
      <alignment horizontal="center" vertical="center" wrapText="1"/>
      <protection locked="0"/>
    </xf>
    <xf numFmtId="0" fontId="4" fillId="0" borderId="7" xfId="1" applyFont="1" applyFill="1" applyBorder="1" applyAlignment="1" applyProtection="1">
      <alignment horizontal="center" vertical="center" wrapText="1"/>
      <protection locked="0"/>
    </xf>
    <xf numFmtId="0" fontId="4" fillId="0" borderId="1" xfId="1" applyFont="1" applyFill="1" applyBorder="1" applyAlignment="1" applyProtection="1">
      <alignment horizontal="center" vertical="center" wrapText="1"/>
      <protection locked="0"/>
    </xf>
    <xf numFmtId="0" fontId="4" fillId="0" borderId="12" xfId="1" applyFont="1" applyFill="1" applyBorder="1" applyAlignment="1" applyProtection="1">
      <alignment horizontal="center" vertical="center" wrapText="1"/>
      <protection locked="0"/>
    </xf>
    <xf numFmtId="0" fontId="8" fillId="0" borderId="0" xfId="1" applyFont="1" applyFill="1" applyAlignment="1" applyProtection="1">
      <alignment horizontal="center" vertical="center" wrapText="1"/>
      <protection locked="0"/>
    </xf>
    <xf numFmtId="0" fontId="8" fillId="0" borderId="0" xfId="1" applyFont="1" applyFill="1" applyBorder="1" applyAlignment="1" applyProtection="1">
      <alignment horizontal="center" vertical="center" wrapText="1"/>
      <protection locked="0"/>
    </xf>
    <xf numFmtId="0" fontId="8" fillId="0" borderId="24" xfId="1" applyFont="1" applyFill="1" applyBorder="1" applyAlignment="1" applyProtection="1">
      <alignment horizontal="center" vertical="center" wrapText="1"/>
      <protection locked="0"/>
    </xf>
    <xf numFmtId="0" fontId="4" fillId="0" borderId="6" xfId="1" applyFont="1" applyFill="1" applyBorder="1" applyAlignment="1" applyProtection="1">
      <alignment horizontal="center" vertical="center" wrapText="1"/>
      <protection locked="0"/>
    </xf>
    <xf numFmtId="0" fontId="4" fillId="0" borderId="9" xfId="1" applyFont="1" applyFill="1" applyBorder="1" applyAlignment="1" applyProtection="1">
      <alignment horizontal="center" vertical="center" wrapText="1"/>
      <protection locked="0"/>
    </xf>
    <xf numFmtId="0" fontId="4" fillId="0" borderId="7" xfId="1" applyFont="1" applyFill="1" applyBorder="1" applyAlignment="1" applyProtection="1">
      <alignment horizontal="center" vertical="center" textRotation="90" wrapText="1"/>
      <protection locked="0"/>
    </xf>
    <xf numFmtId="0" fontId="4" fillId="0" borderId="1" xfId="1" applyFont="1" applyFill="1" applyBorder="1" applyAlignment="1" applyProtection="1">
      <alignment horizontal="center" vertical="center" textRotation="90" wrapText="1"/>
      <protection locked="0"/>
    </xf>
    <xf numFmtId="0" fontId="4" fillId="0" borderId="3" xfId="1" applyFont="1" applyFill="1" applyBorder="1" applyAlignment="1" applyProtection="1">
      <alignment horizontal="center" vertical="center" textRotation="90" wrapText="1"/>
      <protection locked="0"/>
    </xf>
    <xf numFmtId="0" fontId="6" fillId="0" borderId="9" xfId="1" applyFont="1" applyFill="1" applyBorder="1" applyAlignment="1" applyProtection="1">
      <alignment horizontal="center" vertical="center" wrapText="1"/>
      <protection locked="0"/>
    </xf>
    <xf numFmtId="0" fontId="6" fillId="0" borderId="11" xfId="1" applyFont="1" applyFill="1" applyBorder="1" applyAlignment="1" applyProtection="1">
      <alignment horizontal="center" vertical="center" wrapText="1"/>
      <protection locked="0"/>
    </xf>
    <xf numFmtId="0" fontId="6" fillId="0" borderId="1" xfId="1" applyFont="1" applyFill="1" applyBorder="1" applyAlignment="1" applyProtection="1">
      <alignment horizontal="center" vertical="center" wrapText="1"/>
      <protection locked="0"/>
    </xf>
    <xf numFmtId="0" fontId="6" fillId="0" borderId="3" xfId="1" applyFont="1" applyFill="1" applyBorder="1" applyAlignment="1" applyProtection="1">
      <alignment horizontal="center" vertical="center" wrapText="1"/>
      <protection locked="0"/>
    </xf>
    <xf numFmtId="0" fontId="6" fillId="0" borderId="2" xfId="1" applyFont="1" applyFill="1" applyBorder="1" applyAlignment="1" applyProtection="1">
      <alignment horizontal="center" vertical="center" wrapText="1"/>
      <protection locked="0"/>
    </xf>
    <xf numFmtId="0" fontId="4" fillId="4" borderId="7" xfId="1" applyFont="1" applyFill="1" applyBorder="1" applyAlignment="1" applyProtection="1">
      <alignment horizontal="center" vertical="center" wrapText="1" shrinkToFit="1"/>
      <protection locked="0"/>
    </xf>
    <xf numFmtId="0" fontId="4" fillId="0" borderId="14" xfId="1" applyFont="1" applyFill="1" applyBorder="1" applyAlignment="1" applyProtection="1">
      <alignment horizontal="center" vertical="center"/>
      <protection locked="0"/>
    </xf>
    <xf numFmtId="0" fontId="4" fillId="0" borderId="15" xfId="1" applyFont="1" applyFill="1" applyBorder="1" applyAlignment="1" applyProtection="1">
      <alignment horizontal="center" vertical="center"/>
      <protection locked="0"/>
    </xf>
    <xf numFmtId="0" fontId="4" fillId="0" borderId="16" xfId="1" applyFont="1" applyFill="1" applyBorder="1" applyAlignment="1" applyProtection="1">
      <alignment horizontal="center" vertical="center"/>
      <protection locked="0"/>
    </xf>
    <xf numFmtId="0" fontId="4" fillId="0" borderId="17" xfId="1" applyFont="1" applyFill="1" applyBorder="1" applyAlignment="1" applyProtection="1">
      <alignment horizontal="center" vertical="center"/>
      <protection locked="0"/>
    </xf>
    <xf numFmtId="0" fontId="4" fillId="0" borderId="18" xfId="1" applyFont="1" applyFill="1" applyBorder="1" applyAlignment="1" applyProtection="1">
      <alignment horizontal="center" vertical="center"/>
      <protection locked="0"/>
    </xf>
    <xf numFmtId="0" fontId="4" fillId="0" borderId="19" xfId="1" applyFont="1" applyFill="1" applyBorder="1" applyAlignment="1" applyProtection="1">
      <alignment horizontal="center" vertical="center"/>
      <protection locked="0"/>
    </xf>
    <xf numFmtId="0" fontId="6" fillId="0" borderId="12" xfId="1" applyFont="1" applyFill="1" applyBorder="1" applyAlignment="1" applyProtection="1">
      <alignment horizontal="center" vertical="center" wrapText="1"/>
      <protection locked="0"/>
    </xf>
    <xf numFmtId="0" fontId="3" fillId="0" borderId="0" xfId="1" applyFont="1" applyFill="1" applyAlignment="1" applyProtection="1">
      <alignment horizontal="center" vertical="center"/>
      <protection locked="0"/>
    </xf>
    <xf numFmtId="0" fontId="4" fillId="0" borderId="10" xfId="1" applyFont="1" applyFill="1" applyBorder="1" applyAlignment="1" applyProtection="1">
      <alignment horizontal="center" vertical="center"/>
      <protection locked="0"/>
    </xf>
    <xf numFmtId="0" fontId="4" fillId="0" borderId="13" xfId="1" applyFont="1" applyFill="1" applyBorder="1" applyAlignment="1" applyProtection="1">
      <alignment horizontal="center" vertical="center"/>
      <protection locked="0"/>
    </xf>
    <xf numFmtId="0" fontId="4" fillId="4" borderId="1" xfId="1" applyFont="1" applyFill="1" applyBorder="1" applyAlignment="1" applyProtection="1">
      <alignment horizontal="center" vertical="center" wrapText="1" shrinkToFit="1"/>
      <protection locked="0"/>
    </xf>
    <xf numFmtId="0" fontId="4" fillId="4" borderId="12" xfId="1" applyFont="1" applyFill="1" applyBorder="1" applyAlignment="1" applyProtection="1">
      <alignment horizontal="center" vertical="center" wrapText="1" shrinkToFit="1"/>
      <protection locked="0"/>
    </xf>
    <xf numFmtId="9" fontId="4" fillId="4" borderId="1" xfId="3" applyNumberFormat="1" applyFont="1" applyFill="1" applyBorder="1" applyAlignment="1" applyProtection="1">
      <alignment horizontal="center" vertical="center" wrapText="1" shrinkToFit="1"/>
      <protection locked="0"/>
    </xf>
    <xf numFmtId="0" fontId="13" fillId="3" borderId="7" xfId="1" applyFont="1" applyFill="1" applyBorder="1" applyAlignment="1" applyProtection="1">
      <alignment horizontal="center" vertical="center" wrapText="1" shrinkToFit="1"/>
      <protection locked="0"/>
    </xf>
    <xf numFmtId="0" fontId="13" fillId="3" borderId="1" xfId="1" applyFont="1" applyFill="1" applyBorder="1" applyAlignment="1" applyProtection="1">
      <alignment horizontal="center" vertical="center" wrapText="1" shrinkToFit="1"/>
      <protection locked="0"/>
    </xf>
    <xf numFmtId="0" fontId="13" fillId="3" borderId="3" xfId="1" applyFont="1" applyFill="1" applyBorder="1" applyAlignment="1" applyProtection="1">
      <alignment horizontal="center" vertical="center" wrapText="1" shrinkToFit="1"/>
      <protection locked="0"/>
    </xf>
    <xf numFmtId="0" fontId="4" fillId="4" borderId="3" xfId="1" applyFont="1" applyFill="1" applyBorder="1" applyAlignment="1" applyProtection="1">
      <alignment horizontal="center" vertical="center" wrapText="1" shrinkToFit="1"/>
      <protection locked="0"/>
    </xf>
    <xf numFmtId="0" fontId="4" fillId="0" borderId="3" xfId="1" applyFont="1" applyFill="1" applyBorder="1" applyAlignment="1" applyProtection="1">
      <alignment horizontal="center" vertical="center" wrapText="1"/>
      <protection locked="0"/>
    </xf>
    <xf numFmtId="0" fontId="4" fillId="0" borderId="8" xfId="1" applyFont="1" applyFill="1" applyBorder="1" applyAlignment="1" applyProtection="1">
      <alignment horizontal="center" vertical="center" wrapText="1"/>
      <protection locked="0"/>
    </xf>
    <xf numFmtId="0" fontId="4" fillId="0" borderId="10" xfId="1" applyFont="1" applyFill="1" applyBorder="1" applyAlignment="1" applyProtection="1">
      <alignment horizontal="center" vertical="center" wrapText="1"/>
      <protection locked="0"/>
    </xf>
    <xf numFmtId="0" fontId="13" fillId="4" borderId="3" xfId="1" applyFont="1" applyFill="1" applyBorder="1" applyAlignment="1" applyProtection="1">
      <alignment horizontal="center" vertical="center" wrapText="1" shrinkToFit="1"/>
      <protection locked="0"/>
    </xf>
    <xf numFmtId="0" fontId="13" fillId="4" borderId="2" xfId="1" applyFont="1" applyFill="1" applyBorder="1" applyAlignment="1" applyProtection="1">
      <alignment horizontal="center" vertical="center" wrapText="1" shrinkToFit="1"/>
      <protection locked="0"/>
    </xf>
    <xf numFmtId="0" fontId="3" fillId="0" borderId="0" xfId="1" applyFont="1" applyFill="1" applyAlignment="1" applyProtection="1">
      <alignment horizontal="center" vertical="center"/>
    </xf>
    <xf numFmtId="1" fontId="12" fillId="0" borderId="1" xfId="2" applyNumberFormat="1" applyFont="1" applyFill="1" applyBorder="1" applyAlignment="1" applyProtection="1">
      <alignment horizontal="center" vertical="center" wrapText="1"/>
    </xf>
    <xf numFmtId="0" fontId="3" fillId="0" borderId="0" xfId="0" applyFont="1" applyFill="1" applyAlignment="1" applyProtection="1">
      <alignment horizontal="center"/>
    </xf>
    <xf numFmtId="0" fontId="3" fillId="0" borderId="0" xfId="0" applyFont="1" applyAlignment="1" applyProtection="1">
      <alignment horizontal="center"/>
    </xf>
    <xf numFmtId="1" fontId="12" fillId="0" borderId="1" xfId="1" applyNumberFormat="1" applyFont="1" applyFill="1" applyBorder="1" applyAlignment="1" applyProtection="1">
      <alignment horizontal="center" vertical="center" wrapText="1"/>
    </xf>
    <xf numFmtId="0" fontId="2" fillId="0" borderId="0" xfId="1" applyFont="1" applyFill="1" applyAlignment="1" applyProtection="1">
      <alignment horizontal="center" vertical="center"/>
    </xf>
    <xf numFmtId="0" fontId="3" fillId="2" borderId="1" xfId="1" applyFont="1" applyFill="1" applyBorder="1" applyAlignment="1" applyProtection="1">
      <alignment horizontal="center" vertical="center" textRotation="90" wrapText="1"/>
    </xf>
    <xf numFmtId="1" fontId="14" fillId="2" borderId="1" xfId="1" applyNumberFormat="1" applyFont="1" applyFill="1" applyBorder="1" applyAlignment="1" applyProtection="1">
      <alignment horizontal="center" vertical="center" wrapText="1"/>
    </xf>
    <xf numFmtId="0" fontId="2" fillId="2" borderId="0" xfId="0" applyFont="1" applyFill="1" applyAlignment="1" applyProtection="1">
      <alignment horizontal="center"/>
    </xf>
    <xf numFmtId="0" fontId="2" fillId="2" borderId="0" xfId="1" applyFont="1" applyFill="1" applyAlignment="1" applyProtection="1">
      <alignment horizontal="center" vertical="center"/>
    </xf>
    <xf numFmtId="0" fontId="16" fillId="0" borderId="4" xfId="1" applyFont="1" applyFill="1" applyBorder="1" applyAlignment="1" applyProtection="1">
      <alignment horizontal="center" vertical="center" wrapText="1"/>
    </xf>
    <xf numFmtId="2" fontId="12" fillId="0" borderId="1" xfId="1" applyNumberFormat="1" applyFont="1" applyFill="1" applyBorder="1" applyAlignment="1" applyProtection="1">
      <alignment horizontal="center" vertical="center" wrapText="1"/>
    </xf>
    <xf numFmtId="0" fontId="3" fillId="0" borderId="4" xfId="1" applyFont="1" applyFill="1" applyBorder="1" applyAlignment="1" applyProtection="1">
      <alignment horizontal="center" vertical="center"/>
    </xf>
    <xf numFmtId="2" fontId="12" fillId="0" borderId="1" xfId="2" applyNumberFormat="1" applyFont="1" applyFill="1" applyBorder="1" applyAlignment="1" applyProtection="1">
      <alignment horizontal="center" vertical="center" wrapText="1"/>
    </xf>
    <xf numFmtId="0" fontId="6" fillId="0" borderId="1" xfId="1" applyFont="1" applyFill="1" applyBorder="1" applyAlignment="1" applyProtection="1">
      <alignment horizontal="center" vertical="center" wrapText="1"/>
    </xf>
    <xf numFmtId="1" fontId="12" fillId="6" borderId="1" xfId="2" applyNumberFormat="1" applyFont="1" applyFill="1" applyBorder="1" applyAlignment="1" applyProtection="1">
      <alignment horizontal="center" vertical="center" wrapText="1"/>
    </xf>
    <xf numFmtId="0" fontId="3" fillId="6" borderId="0" xfId="0" applyFont="1" applyFill="1" applyAlignment="1" applyProtection="1">
      <alignment horizontal="center"/>
    </xf>
    <xf numFmtId="0" fontId="3" fillId="6" borderId="0" xfId="1" applyFont="1" applyFill="1" applyAlignment="1" applyProtection="1">
      <alignment horizontal="center" vertical="center"/>
    </xf>
    <xf numFmtId="0" fontId="6" fillId="0" borderId="4" xfId="1" applyFont="1" applyFill="1" applyBorder="1" applyAlignment="1" applyProtection="1">
      <alignment horizontal="center" vertical="center" wrapText="1"/>
    </xf>
    <xf numFmtId="0" fontId="16" fillId="0" borderId="1" xfId="1" applyFont="1" applyFill="1" applyBorder="1" applyAlignment="1" applyProtection="1">
      <alignment horizontal="center" vertical="center" wrapText="1"/>
    </xf>
  </cellXfs>
  <cellStyles count="5">
    <cellStyle name="Moneda [0]" xfId="4" builtinId="7"/>
    <cellStyle name="Normal" xfId="0" builtinId="0"/>
    <cellStyle name="Normal 2" xfId="1" xr:uid="{00000000-0005-0000-0000-000002000000}"/>
    <cellStyle name="Porcentaje" xfId="3" builtinId="5"/>
    <cellStyle name="Porcentaje 2" xfId="2" xr:uid="{00000000-0005-0000-0000-000004000000}"/>
  </cellStyles>
  <dxfs count="248">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theme="9"/>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00FF00"/>
        </patternFill>
      </fill>
    </dxf>
    <dxf>
      <fill>
        <patternFill>
          <bgColor rgb="FFFF0000"/>
        </patternFill>
      </fill>
    </dxf>
  </dxfs>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76"/>
  <sheetViews>
    <sheetView showGridLines="0" tabSelected="1" topLeftCell="AB1" zoomScale="75" zoomScaleNormal="75" zoomScaleSheetLayoutView="80" workbookViewId="0">
      <pane ySplit="9" topLeftCell="A10" activePane="bottomLeft" state="frozen"/>
      <selection pane="bottomLeft" activeCell="AB10" sqref="AB10"/>
    </sheetView>
  </sheetViews>
  <sheetFormatPr baseColWidth="10" defaultColWidth="0.109375" defaultRowHeight="18" customHeight="1" x14ac:dyDescent="0.3"/>
  <cols>
    <col min="1" max="1" width="9" style="1" customWidth="1"/>
    <col min="2" max="5" width="6.5546875" style="2" customWidth="1"/>
    <col min="6" max="6" width="8.109375" style="1" bestFit="1" customWidth="1"/>
    <col min="7" max="7" width="13" style="1" customWidth="1"/>
    <col min="8" max="8" width="9.6640625" style="1" customWidth="1"/>
    <col min="9" max="9" width="4" style="1" bestFit="1" customWidth="1"/>
    <col min="10" max="10" width="31.88671875" style="2" customWidth="1"/>
    <col min="11" max="11" width="16.33203125" style="1" customWidth="1"/>
    <col min="12" max="12" width="18.6640625" style="1" customWidth="1"/>
    <col min="13" max="13" width="28.88671875" style="1" customWidth="1"/>
    <col min="14" max="14" width="15.6640625" style="1" customWidth="1"/>
    <col min="15" max="16" width="13.109375" style="1" customWidth="1"/>
    <col min="17" max="17" width="13.109375" style="1" hidden="1" customWidth="1"/>
    <col min="18" max="18" width="13.109375" style="34" customWidth="1"/>
    <col min="19" max="20" width="13.109375" style="1" hidden="1" customWidth="1"/>
    <col min="21" max="21" width="6.5546875" style="1" customWidth="1"/>
    <col min="22" max="22" width="7.109375" style="34" customWidth="1"/>
    <col min="23" max="24" width="6.5546875" style="1" hidden="1" customWidth="1"/>
    <col min="25" max="25" width="8.109375" style="1" customWidth="1"/>
    <col min="26" max="27" width="12.33203125" style="6" customWidth="1"/>
    <col min="28" max="28" width="99.6640625" style="2" customWidth="1"/>
    <col min="29" max="30" width="9" style="1" customWidth="1"/>
    <col min="31" max="31" width="19.5546875" style="1" customWidth="1"/>
    <col min="32" max="32" width="16.88671875" style="1" customWidth="1"/>
    <col min="33" max="35" width="14.44140625" style="1" hidden="1" customWidth="1"/>
    <col min="36" max="36" width="14.44140625" style="1" customWidth="1"/>
    <col min="37" max="37" width="14.44140625" style="1" hidden="1" customWidth="1"/>
    <col min="38" max="39" width="14.44140625" style="1" customWidth="1"/>
    <col min="40" max="45" width="14.44140625" style="1" hidden="1" customWidth="1"/>
    <col min="46" max="46" width="16.5546875" style="1" customWidth="1"/>
    <col min="47" max="50" width="14.44140625" style="1" hidden="1" customWidth="1"/>
    <col min="51" max="51" width="16.88671875" style="1" customWidth="1"/>
    <col min="52" max="52" width="19.88671875" style="1" customWidth="1"/>
    <col min="53" max="53" width="12.33203125" style="1" customWidth="1"/>
    <col min="54" max="65" width="4.5546875" style="1" customWidth="1"/>
    <col min="66" max="83" width="0.109375" style="52"/>
    <col min="84" max="16384" width="0.109375" style="1"/>
  </cols>
  <sheetData>
    <row r="1" spans="1:83" ht="18" customHeight="1" x14ac:dyDescent="0.3">
      <c r="B1" s="93" t="s">
        <v>164</v>
      </c>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row>
    <row r="2" spans="1:83" ht="18" customHeight="1" x14ac:dyDescent="0.3">
      <c r="B2" s="93" t="s">
        <v>165</v>
      </c>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row>
    <row r="3" spans="1:83" ht="18" customHeight="1" x14ac:dyDescent="0.3">
      <c r="B3" s="93" t="s">
        <v>170</v>
      </c>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row>
    <row r="4" spans="1:83" ht="18" customHeight="1" x14ac:dyDescent="0.3">
      <c r="B4" s="1"/>
      <c r="C4" s="5"/>
      <c r="D4" s="5"/>
      <c r="E4" s="94" t="s">
        <v>38</v>
      </c>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5"/>
    </row>
    <row r="5" spans="1:83" ht="18" customHeight="1" thickBot="1" x14ac:dyDescent="0.35">
      <c r="F5" s="3"/>
      <c r="G5" s="3"/>
    </row>
    <row r="6" spans="1:83" s="7" customFormat="1" ht="15" customHeight="1" x14ac:dyDescent="0.25">
      <c r="B6" s="96" t="s">
        <v>0</v>
      </c>
      <c r="C6" s="90"/>
      <c r="D6" s="87" t="s">
        <v>42</v>
      </c>
      <c r="E6" s="90" t="s">
        <v>1</v>
      </c>
      <c r="F6" s="90"/>
      <c r="G6" s="90" t="s">
        <v>30</v>
      </c>
      <c r="H6" s="98" t="s">
        <v>2</v>
      </c>
      <c r="I6" s="90" t="s">
        <v>3</v>
      </c>
      <c r="J6" s="90"/>
      <c r="K6" s="90" t="s">
        <v>32</v>
      </c>
      <c r="L6" s="81" t="s">
        <v>4</v>
      </c>
      <c r="M6" s="81" t="s">
        <v>5</v>
      </c>
      <c r="N6" s="81" t="s">
        <v>6</v>
      </c>
      <c r="O6" s="81" t="s">
        <v>39</v>
      </c>
      <c r="P6" s="84" t="s">
        <v>37</v>
      </c>
      <c r="Q6" s="81" t="s">
        <v>128</v>
      </c>
      <c r="R6" s="120" t="s">
        <v>172</v>
      </c>
      <c r="S6" s="84" t="s">
        <v>129</v>
      </c>
      <c r="T6" s="84" t="s">
        <v>130</v>
      </c>
      <c r="U6" s="106" t="s">
        <v>7</v>
      </c>
      <c r="V6" s="106"/>
      <c r="W6" s="106"/>
      <c r="X6" s="106"/>
      <c r="Y6" s="106"/>
      <c r="Z6" s="106"/>
      <c r="AA6" s="106"/>
      <c r="AB6" s="90" t="s">
        <v>8</v>
      </c>
      <c r="AC6" s="90" t="s">
        <v>9</v>
      </c>
      <c r="AD6" s="90"/>
      <c r="AE6" s="90" t="s">
        <v>10</v>
      </c>
      <c r="AF6" s="87" t="s">
        <v>131</v>
      </c>
      <c r="AG6" s="107" t="s">
        <v>31</v>
      </c>
      <c r="AH6" s="108"/>
      <c r="AI6" s="108"/>
      <c r="AJ6" s="108"/>
      <c r="AK6" s="108"/>
      <c r="AL6" s="108"/>
      <c r="AM6" s="108"/>
      <c r="AN6" s="108"/>
      <c r="AO6" s="108"/>
      <c r="AP6" s="108"/>
      <c r="AQ6" s="108"/>
      <c r="AR6" s="108"/>
      <c r="AS6" s="108"/>
      <c r="AT6" s="108"/>
      <c r="AU6" s="108"/>
      <c r="AV6" s="108"/>
      <c r="AW6" s="108"/>
      <c r="AX6" s="108"/>
      <c r="AY6" s="109"/>
      <c r="AZ6" s="87" t="s">
        <v>35</v>
      </c>
      <c r="BA6" s="90" t="s">
        <v>11</v>
      </c>
      <c r="BB6" s="90" t="s">
        <v>12</v>
      </c>
      <c r="BC6" s="90"/>
      <c r="BD6" s="90"/>
      <c r="BE6" s="90"/>
      <c r="BF6" s="90"/>
      <c r="BG6" s="90"/>
      <c r="BH6" s="90"/>
      <c r="BI6" s="90"/>
      <c r="BJ6" s="90"/>
      <c r="BK6" s="90"/>
      <c r="BL6" s="90"/>
      <c r="BM6" s="125"/>
      <c r="BN6" s="53"/>
      <c r="BO6" s="53"/>
      <c r="BP6" s="53"/>
      <c r="BQ6" s="53"/>
      <c r="BR6" s="53"/>
      <c r="BS6" s="53"/>
      <c r="BT6" s="53"/>
      <c r="BU6" s="53"/>
      <c r="BV6" s="53"/>
      <c r="BW6" s="53"/>
      <c r="BX6" s="53"/>
      <c r="BY6" s="53"/>
      <c r="BZ6" s="53"/>
      <c r="CA6" s="53"/>
      <c r="CB6" s="53"/>
      <c r="CC6" s="53"/>
      <c r="CD6" s="53"/>
      <c r="CE6" s="53"/>
    </row>
    <row r="7" spans="1:83" s="7" customFormat="1" ht="22.2" customHeight="1" x14ac:dyDescent="0.25">
      <c r="B7" s="97"/>
      <c r="C7" s="91"/>
      <c r="D7" s="88"/>
      <c r="E7" s="91"/>
      <c r="F7" s="91"/>
      <c r="G7" s="91"/>
      <c r="H7" s="99"/>
      <c r="I7" s="91"/>
      <c r="J7" s="91"/>
      <c r="K7" s="91"/>
      <c r="L7" s="82"/>
      <c r="M7" s="82"/>
      <c r="N7" s="82"/>
      <c r="O7" s="82"/>
      <c r="P7" s="85"/>
      <c r="Q7" s="82"/>
      <c r="R7" s="121"/>
      <c r="S7" s="85"/>
      <c r="T7" s="85"/>
      <c r="U7" s="82">
        <v>2020</v>
      </c>
      <c r="V7" s="127">
        <v>2021</v>
      </c>
      <c r="W7" s="117">
        <v>2022</v>
      </c>
      <c r="X7" s="117">
        <v>2023</v>
      </c>
      <c r="Y7" s="117" t="s">
        <v>13</v>
      </c>
      <c r="Z7" s="119" t="s">
        <v>36</v>
      </c>
      <c r="AA7" s="119"/>
      <c r="AB7" s="91"/>
      <c r="AC7" s="91"/>
      <c r="AD7" s="91"/>
      <c r="AE7" s="91"/>
      <c r="AF7" s="88"/>
      <c r="AG7" s="110"/>
      <c r="AH7" s="111"/>
      <c r="AI7" s="111"/>
      <c r="AJ7" s="111"/>
      <c r="AK7" s="111"/>
      <c r="AL7" s="111"/>
      <c r="AM7" s="111"/>
      <c r="AN7" s="111"/>
      <c r="AO7" s="111"/>
      <c r="AP7" s="111"/>
      <c r="AQ7" s="111"/>
      <c r="AR7" s="111"/>
      <c r="AS7" s="111"/>
      <c r="AT7" s="111"/>
      <c r="AU7" s="111"/>
      <c r="AV7" s="111"/>
      <c r="AW7" s="111"/>
      <c r="AX7" s="111"/>
      <c r="AY7" s="112"/>
      <c r="AZ7" s="88"/>
      <c r="BA7" s="91"/>
      <c r="BB7" s="91"/>
      <c r="BC7" s="91"/>
      <c r="BD7" s="91"/>
      <c r="BE7" s="91"/>
      <c r="BF7" s="91"/>
      <c r="BG7" s="91"/>
      <c r="BH7" s="91"/>
      <c r="BI7" s="91"/>
      <c r="BJ7" s="91"/>
      <c r="BK7" s="91"/>
      <c r="BL7" s="91"/>
      <c r="BM7" s="126"/>
      <c r="BN7" s="53"/>
      <c r="BO7" s="53"/>
      <c r="BP7" s="53"/>
      <c r="BQ7" s="53"/>
      <c r="BR7" s="53"/>
      <c r="BS7" s="53"/>
      <c r="BT7" s="53"/>
      <c r="BU7" s="53"/>
      <c r="BV7" s="53"/>
      <c r="BW7" s="53"/>
      <c r="BX7" s="53"/>
      <c r="BY7" s="53"/>
      <c r="BZ7" s="53"/>
      <c r="CA7" s="53"/>
      <c r="CB7" s="53"/>
      <c r="CC7" s="53"/>
      <c r="CD7" s="53"/>
      <c r="CE7" s="53"/>
    </row>
    <row r="8" spans="1:83" s="7" customFormat="1" ht="12" customHeight="1" x14ac:dyDescent="0.25">
      <c r="B8" s="101" t="s">
        <v>14</v>
      </c>
      <c r="C8" s="103" t="s">
        <v>15</v>
      </c>
      <c r="D8" s="88"/>
      <c r="E8" s="103" t="s">
        <v>14</v>
      </c>
      <c r="F8" s="103" t="s">
        <v>15</v>
      </c>
      <c r="G8" s="104" t="s">
        <v>15</v>
      </c>
      <c r="H8" s="99"/>
      <c r="I8" s="103" t="s">
        <v>14</v>
      </c>
      <c r="J8" s="103" t="s">
        <v>15</v>
      </c>
      <c r="K8" s="91"/>
      <c r="L8" s="103" t="s">
        <v>33</v>
      </c>
      <c r="M8" s="82"/>
      <c r="N8" s="82"/>
      <c r="O8" s="82"/>
      <c r="P8" s="85"/>
      <c r="Q8" s="82"/>
      <c r="R8" s="121"/>
      <c r="S8" s="85"/>
      <c r="T8" s="85"/>
      <c r="U8" s="82"/>
      <c r="V8" s="128"/>
      <c r="W8" s="117"/>
      <c r="X8" s="117"/>
      <c r="Y8" s="117"/>
      <c r="Z8" s="119"/>
      <c r="AA8" s="119"/>
      <c r="AB8" s="91"/>
      <c r="AC8" s="103" t="s">
        <v>16</v>
      </c>
      <c r="AD8" s="103" t="s">
        <v>17</v>
      </c>
      <c r="AE8" s="91"/>
      <c r="AF8" s="88"/>
      <c r="AG8" s="79" t="s">
        <v>132</v>
      </c>
      <c r="AH8" s="79" t="s">
        <v>133</v>
      </c>
      <c r="AI8" s="79" t="s">
        <v>134</v>
      </c>
      <c r="AJ8" s="79" t="s">
        <v>135</v>
      </c>
      <c r="AK8" s="79" t="s">
        <v>136</v>
      </c>
      <c r="AL8" s="79" t="s">
        <v>137</v>
      </c>
      <c r="AM8" s="79" t="s">
        <v>138</v>
      </c>
      <c r="AN8" s="79" t="s">
        <v>139</v>
      </c>
      <c r="AO8" s="79" t="s">
        <v>140</v>
      </c>
      <c r="AP8" s="79" t="s">
        <v>141</v>
      </c>
      <c r="AQ8" s="79" t="s">
        <v>142</v>
      </c>
      <c r="AR8" s="79" t="s">
        <v>143</v>
      </c>
      <c r="AS8" s="79" t="s">
        <v>144</v>
      </c>
      <c r="AT8" s="79" t="s">
        <v>145</v>
      </c>
      <c r="AU8" s="79" t="s">
        <v>146</v>
      </c>
      <c r="AV8" s="79" t="s">
        <v>147</v>
      </c>
      <c r="AW8" s="79" t="s">
        <v>148</v>
      </c>
      <c r="AX8" s="79" t="s">
        <v>149</v>
      </c>
      <c r="AY8" s="79" t="s">
        <v>150</v>
      </c>
      <c r="AZ8" s="88"/>
      <c r="BA8" s="91"/>
      <c r="BB8" s="77" t="s">
        <v>18</v>
      </c>
      <c r="BC8" s="77" t="s">
        <v>19</v>
      </c>
      <c r="BD8" s="77" t="s">
        <v>20</v>
      </c>
      <c r="BE8" s="77" t="s">
        <v>21</v>
      </c>
      <c r="BF8" s="77" t="s">
        <v>20</v>
      </c>
      <c r="BG8" s="77" t="s">
        <v>22</v>
      </c>
      <c r="BH8" s="77" t="s">
        <v>22</v>
      </c>
      <c r="BI8" s="77" t="s">
        <v>21</v>
      </c>
      <c r="BJ8" s="77" t="s">
        <v>23</v>
      </c>
      <c r="BK8" s="77" t="s">
        <v>24</v>
      </c>
      <c r="BL8" s="77" t="s">
        <v>25</v>
      </c>
      <c r="BM8" s="115" t="s">
        <v>26</v>
      </c>
      <c r="BN8" s="53"/>
      <c r="BO8" s="53"/>
      <c r="BP8" s="53"/>
      <c r="BQ8" s="53"/>
      <c r="BR8" s="53"/>
      <c r="BS8" s="53"/>
      <c r="BT8" s="53"/>
      <c r="BU8" s="53"/>
      <c r="BV8" s="53"/>
      <c r="BW8" s="53"/>
      <c r="BX8" s="53"/>
      <c r="BY8" s="53"/>
      <c r="BZ8" s="53"/>
      <c r="CA8" s="53"/>
      <c r="CB8" s="53"/>
      <c r="CC8" s="53"/>
      <c r="CD8" s="53"/>
      <c r="CE8" s="53"/>
    </row>
    <row r="9" spans="1:83" s="7" customFormat="1" ht="60" customHeight="1" thickBot="1" x14ac:dyDescent="0.3">
      <c r="B9" s="102"/>
      <c r="C9" s="104"/>
      <c r="D9" s="88"/>
      <c r="E9" s="104"/>
      <c r="F9" s="104"/>
      <c r="G9" s="105"/>
      <c r="H9" s="100"/>
      <c r="I9" s="104"/>
      <c r="J9" s="104"/>
      <c r="K9" s="124"/>
      <c r="L9" s="104"/>
      <c r="M9" s="83"/>
      <c r="N9" s="83"/>
      <c r="O9" s="83"/>
      <c r="P9" s="86"/>
      <c r="Q9" s="83"/>
      <c r="R9" s="122"/>
      <c r="S9" s="86"/>
      <c r="T9" s="86"/>
      <c r="U9" s="83"/>
      <c r="V9" s="128"/>
      <c r="W9" s="123"/>
      <c r="X9" s="118"/>
      <c r="Y9" s="118"/>
      <c r="Z9" s="8" t="s">
        <v>27</v>
      </c>
      <c r="AA9" s="8" t="s">
        <v>28</v>
      </c>
      <c r="AB9" s="92"/>
      <c r="AC9" s="113"/>
      <c r="AD9" s="113" t="s">
        <v>29</v>
      </c>
      <c r="AE9" s="92"/>
      <c r="AF9" s="89"/>
      <c r="AG9" s="80"/>
      <c r="AH9" s="80"/>
      <c r="AI9" s="80"/>
      <c r="AJ9" s="80"/>
      <c r="AK9" s="80"/>
      <c r="AL9" s="80"/>
      <c r="AM9" s="80"/>
      <c r="AN9" s="80"/>
      <c r="AO9" s="80"/>
      <c r="AP9" s="80"/>
      <c r="AQ9" s="80"/>
      <c r="AR9" s="80"/>
      <c r="AS9" s="80"/>
      <c r="AT9" s="80"/>
      <c r="AU9" s="80"/>
      <c r="AV9" s="80"/>
      <c r="AW9" s="80"/>
      <c r="AX9" s="80"/>
      <c r="AY9" s="80"/>
      <c r="AZ9" s="89"/>
      <c r="BA9" s="92"/>
      <c r="BB9" s="78"/>
      <c r="BC9" s="78"/>
      <c r="BD9" s="78"/>
      <c r="BE9" s="78"/>
      <c r="BF9" s="78"/>
      <c r="BG9" s="78"/>
      <c r="BH9" s="78"/>
      <c r="BI9" s="78"/>
      <c r="BJ9" s="78"/>
      <c r="BK9" s="78"/>
      <c r="BL9" s="78"/>
      <c r="BM9" s="116"/>
      <c r="BN9" s="53"/>
      <c r="BO9" s="53"/>
      <c r="BP9" s="53"/>
      <c r="BQ9" s="53"/>
      <c r="BR9" s="53"/>
      <c r="BS9" s="53"/>
      <c r="BT9" s="53"/>
      <c r="BU9" s="53"/>
      <c r="BV9" s="53"/>
      <c r="BW9" s="53"/>
      <c r="BX9" s="53"/>
      <c r="BY9" s="53"/>
      <c r="BZ9" s="53"/>
      <c r="CA9" s="53"/>
      <c r="CB9" s="53"/>
      <c r="CC9" s="53"/>
      <c r="CD9" s="53"/>
      <c r="CE9" s="53"/>
    </row>
    <row r="10" spans="1:83" s="129" customFormat="1" ht="148.19999999999999" customHeight="1" x14ac:dyDescent="0.25">
      <c r="B10" s="70" t="s">
        <v>46</v>
      </c>
      <c r="C10" s="72" t="s">
        <v>48</v>
      </c>
      <c r="D10" s="72" t="s">
        <v>47</v>
      </c>
      <c r="E10" s="72" t="s">
        <v>125</v>
      </c>
      <c r="F10" s="72" t="s">
        <v>49</v>
      </c>
      <c r="G10" s="72"/>
      <c r="H10" s="72" t="s">
        <v>50</v>
      </c>
      <c r="I10" s="35">
        <v>1</v>
      </c>
      <c r="J10" s="35" t="s">
        <v>123</v>
      </c>
      <c r="K10" s="13">
        <v>2020050310014</v>
      </c>
      <c r="L10" s="13" t="s">
        <v>120</v>
      </c>
      <c r="M10" s="14" t="s">
        <v>51</v>
      </c>
      <c r="N10" s="14" t="s">
        <v>45</v>
      </c>
      <c r="O10" s="15">
        <v>40</v>
      </c>
      <c r="P10" s="15">
        <v>40</v>
      </c>
      <c r="Q10" s="15">
        <v>38</v>
      </c>
      <c r="R10" s="36">
        <v>10</v>
      </c>
      <c r="S10" s="15">
        <v>10</v>
      </c>
      <c r="T10" s="15">
        <v>12</v>
      </c>
      <c r="U10" s="9">
        <v>12</v>
      </c>
      <c r="V10" s="130">
        <v>25</v>
      </c>
      <c r="W10" s="9"/>
      <c r="X10" s="4"/>
      <c r="Y10" s="4">
        <f>SUM(U10:X10)</f>
        <v>37</v>
      </c>
      <c r="Z10" s="26">
        <f>IF(V10&gt;R10,100%,(V10/R10))</f>
        <v>1</v>
      </c>
      <c r="AA10" s="51">
        <f>Y10/SUM(Q10:T10)</f>
        <v>0.52857142857142858</v>
      </c>
      <c r="AB10" s="38" t="s">
        <v>204</v>
      </c>
      <c r="AC10" s="38" t="s">
        <v>151</v>
      </c>
      <c r="AD10" s="29">
        <v>10</v>
      </c>
      <c r="AE10" s="29">
        <f>+AY10</f>
        <v>48650000</v>
      </c>
      <c r="AF10" s="31">
        <v>0</v>
      </c>
      <c r="AG10" s="15">
        <v>0</v>
      </c>
      <c r="AH10" s="31">
        <v>0</v>
      </c>
      <c r="AI10" s="31">
        <v>0</v>
      </c>
      <c r="AJ10" s="31">
        <v>5000000</v>
      </c>
      <c r="AK10" s="31">
        <v>0</v>
      </c>
      <c r="AL10" s="31">
        <v>8400000</v>
      </c>
      <c r="AM10" s="31">
        <v>0</v>
      </c>
      <c r="AN10" s="31">
        <v>0</v>
      </c>
      <c r="AO10" s="31">
        <v>0</v>
      </c>
      <c r="AP10" s="31">
        <v>0</v>
      </c>
      <c r="AQ10" s="31">
        <v>0</v>
      </c>
      <c r="AR10" s="31">
        <v>0</v>
      </c>
      <c r="AS10" s="31">
        <v>0</v>
      </c>
      <c r="AT10" s="31">
        <v>35250000</v>
      </c>
      <c r="AU10" s="31">
        <v>0</v>
      </c>
      <c r="AV10" s="31">
        <v>0</v>
      </c>
      <c r="AW10" s="31">
        <v>0</v>
      </c>
      <c r="AX10" s="31">
        <v>0</v>
      </c>
      <c r="AY10" s="31">
        <f>SUM(AF10:AX10)</f>
        <v>48650000</v>
      </c>
      <c r="AZ10" s="14" t="s">
        <v>43</v>
      </c>
      <c r="BA10" s="44">
        <v>300</v>
      </c>
      <c r="BB10" s="38" t="s">
        <v>163</v>
      </c>
      <c r="BC10" s="38" t="s">
        <v>163</v>
      </c>
      <c r="BD10" s="38" t="s">
        <v>163</v>
      </c>
      <c r="BE10" s="38" t="s">
        <v>163</v>
      </c>
      <c r="BF10" s="38" t="s">
        <v>163</v>
      </c>
      <c r="BG10" s="38" t="s">
        <v>163</v>
      </c>
      <c r="BH10" s="38" t="s">
        <v>163</v>
      </c>
      <c r="BI10" s="38" t="s">
        <v>163</v>
      </c>
      <c r="BJ10" s="38" t="s">
        <v>163</v>
      </c>
      <c r="BK10" s="38" t="s">
        <v>163</v>
      </c>
      <c r="BL10" s="38" t="s">
        <v>163</v>
      </c>
      <c r="BM10" s="38" t="s">
        <v>163</v>
      </c>
      <c r="BN10" s="38">
        <v>12</v>
      </c>
      <c r="BO10" s="131"/>
      <c r="BP10" s="131"/>
      <c r="BQ10" s="131"/>
      <c r="BR10" s="131"/>
      <c r="BS10" s="131"/>
      <c r="BT10" s="131"/>
      <c r="BU10" s="131"/>
      <c r="BV10" s="131"/>
      <c r="BW10" s="131"/>
      <c r="BX10" s="131"/>
      <c r="BY10" s="131"/>
      <c r="BZ10" s="131"/>
      <c r="CA10" s="131"/>
      <c r="CB10" s="131"/>
      <c r="CC10" s="131"/>
      <c r="CD10" s="131"/>
      <c r="CE10" s="131"/>
    </row>
    <row r="11" spans="1:83" s="129" customFormat="1" ht="140.25" customHeight="1" x14ac:dyDescent="0.25">
      <c r="B11" s="71"/>
      <c r="C11" s="71"/>
      <c r="D11" s="71"/>
      <c r="E11" s="71"/>
      <c r="F11" s="71"/>
      <c r="G11" s="71"/>
      <c r="H11" s="71"/>
      <c r="I11" s="35">
        <v>2</v>
      </c>
      <c r="J11" s="35" t="s">
        <v>123</v>
      </c>
      <c r="K11" s="13">
        <v>2020050310014</v>
      </c>
      <c r="L11" s="13" t="s">
        <v>167</v>
      </c>
      <c r="M11" s="14" t="s">
        <v>52</v>
      </c>
      <c r="N11" s="16" t="s">
        <v>44</v>
      </c>
      <c r="O11" s="17">
        <v>0</v>
      </c>
      <c r="P11" s="18">
        <v>4</v>
      </c>
      <c r="Q11" s="18">
        <v>1</v>
      </c>
      <c r="R11" s="37">
        <v>1</v>
      </c>
      <c r="S11" s="18">
        <v>1</v>
      </c>
      <c r="T11" s="18">
        <v>1</v>
      </c>
      <c r="U11" s="13">
        <v>1</v>
      </c>
      <c r="V11" s="130">
        <v>2</v>
      </c>
      <c r="W11" s="9"/>
      <c r="X11" s="4"/>
      <c r="Y11" s="4">
        <f t="shared" ref="Y11:Y64" si="0">SUM(U11:X11)</f>
        <v>3</v>
      </c>
      <c r="Z11" s="26">
        <f>IF(V11&gt;R11,100%,(V11/R11))</f>
        <v>1</v>
      </c>
      <c r="AA11" s="26">
        <f>IF(ISERROR(Y11/P11),"",Y11/P11)</f>
        <v>0.75</v>
      </c>
      <c r="AB11" s="38" t="s">
        <v>173</v>
      </c>
      <c r="AC11" s="35" t="s">
        <v>151</v>
      </c>
      <c r="AD11" s="39">
        <v>2</v>
      </c>
      <c r="AE11" s="29">
        <f>+AY11</f>
        <v>32250000</v>
      </c>
      <c r="AF11" s="31">
        <v>1000000</v>
      </c>
      <c r="AG11" s="15">
        <v>0</v>
      </c>
      <c r="AH11" s="31">
        <v>0</v>
      </c>
      <c r="AI11" s="31">
        <v>0</v>
      </c>
      <c r="AJ11" s="31">
        <v>0</v>
      </c>
      <c r="AK11" s="31">
        <v>0</v>
      </c>
      <c r="AL11" s="31"/>
      <c r="AM11" s="31">
        <v>0</v>
      </c>
      <c r="AN11" s="31">
        <v>0</v>
      </c>
      <c r="AO11" s="31">
        <v>0</v>
      </c>
      <c r="AP11" s="31">
        <v>0</v>
      </c>
      <c r="AQ11" s="31">
        <v>0</v>
      </c>
      <c r="AR11" s="31">
        <v>0</v>
      </c>
      <c r="AS11" s="31">
        <v>0</v>
      </c>
      <c r="AT11" s="31">
        <v>31250000</v>
      </c>
      <c r="AU11" s="31">
        <v>0</v>
      </c>
      <c r="AV11" s="31">
        <v>0</v>
      </c>
      <c r="AW11" s="31">
        <v>0</v>
      </c>
      <c r="AX11" s="31">
        <v>0</v>
      </c>
      <c r="AY11" s="31">
        <f>SUM(AF11:AX11)</f>
        <v>32250000</v>
      </c>
      <c r="AZ11" s="16" t="s">
        <v>43</v>
      </c>
      <c r="BA11" s="13">
        <v>48</v>
      </c>
      <c r="BB11" s="35"/>
      <c r="BC11" s="38"/>
      <c r="BD11" s="38" t="s">
        <v>163</v>
      </c>
      <c r="BE11" s="38"/>
      <c r="BF11" s="38" t="s">
        <v>163</v>
      </c>
      <c r="BG11" s="38"/>
      <c r="BH11" s="38" t="s">
        <v>163</v>
      </c>
      <c r="BI11" s="38" t="s">
        <v>163</v>
      </c>
      <c r="BJ11" s="38" t="s">
        <v>163</v>
      </c>
      <c r="BK11" s="38" t="s">
        <v>163</v>
      </c>
      <c r="BL11" s="38" t="s">
        <v>163</v>
      </c>
      <c r="BM11" s="38" t="s">
        <v>163</v>
      </c>
      <c r="BN11" s="131"/>
      <c r="BO11" s="131"/>
      <c r="BP11" s="131"/>
      <c r="BQ11" s="131"/>
      <c r="BR11" s="131"/>
      <c r="BS11" s="131"/>
      <c r="BT11" s="132"/>
      <c r="BU11" s="132"/>
      <c r="BV11" s="132"/>
      <c r="BW11" s="132"/>
      <c r="BX11" s="132"/>
      <c r="BY11" s="132"/>
      <c r="BZ11" s="132"/>
      <c r="CA11" s="132"/>
      <c r="CB11" s="132"/>
      <c r="CC11" s="132"/>
      <c r="CD11" s="132"/>
      <c r="CE11" s="132"/>
    </row>
    <row r="12" spans="1:83" s="129" customFormat="1" ht="140.25" customHeight="1" x14ac:dyDescent="0.25">
      <c r="B12" s="71"/>
      <c r="C12" s="71"/>
      <c r="D12" s="71"/>
      <c r="E12" s="71"/>
      <c r="F12" s="71"/>
      <c r="G12" s="71"/>
      <c r="H12" s="71"/>
      <c r="I12" s="35">
        <v>3</v>
      </c>
      <c r="J12" s="35" t="s">
        <v>123</v>
      </c>
      <c r="K12" s="13">
        <v>2020050310014</v>
      </c>
      <c r="L12" s="13" t="s">
        <v>167</v>
      </c>
      <c r="M12" s="14" t="s">
        <v>53</v>
      </c>
      <c r="N12" s="14" t="s">
        <v>44</v>
      </c>
      <c r="O12" s="19">
        <v>0</v>
      </c>
      <c r="P12" s="15">
        <v>8</v>
      </c>
      <c r="Q12" s="15">
        <v>2</v>
      </c>
      <c r="R12" s="36">
        <v>2</v>
      </c>
      <c r="S12" s="15">
        <v>2</v>
      </c>
      <c r="T12" s="15">
        <v>2</v>
      </c>
      <c r="U12" s="13">
        <v>2</v>
      </c>
      <c r="V12" s="133">
        <v>2</v>
      </c>
      <c r="W12" s="13"/>
      <c r="X12" s="13"/>
      <c r="Y12" s="4">
        <f t="shared" si="0"/>
        <v>4</v>
      </c>
      <c r="Z12" s="26">
        <f>IF(ISERROR(V12/R12),"",V12/R12)</f>
        <v>1</v>
      </c>
      <c r="AA12" s="26">
        <f>IF(ISERROR(Y12/P12),"",Y12/P12)</f>
        <v>0.5</v>
      </c>
      <c r="AB12" s="35" t="s">
        <v>174</v>
      </c>
      <c r="AC12" s="35" t="s">
        <v>151</v>
      </c>
      <c r="AD12" s="39">
        <v>2</v>
      </c>
      <c r="AE12" s="29">
        <f>+AY12</f>
        <v>25875000</v>
      </c>
      <c r="AF12" s="31">
        <v>0</v>
      </c>
      <c r="AG12" s="15">
        <v>0</v>
      </c>
      <c r="AH12" s="31">
        <v>0</v>
      </c>
      <c r="AI12" s="31">
        <v>0</v>
      </c>
      <c r="AJ12" s="31">
        <v>0</v>
      </c>
      <c r="AK12" s="31">
        <v>0</v>
      </c>
      <c r="AL12" s="31">
        <v>17400000</v>
      </c>
      <c r="AM12" s="31">
        <v>0</v>
      </c>
      <c r="AN12" s="31">
        <v>0</v>
      </c>
      <c r="AO12" s="31">
        <v>0</v>
      </c>
      <c r="AP12" s="31">
        <v>0</v>
      </c>
      <c r="AQ12" s="31">
        <v>0</v>
      </c>
      <c r="AR12" s="31">
        <v>0</v>
      </c>
      <c r="AS12" s="31">
        <v>0</v>
      </c>
      <c r="AT12" s="31">
        <v>8475000</v>
      </c>
      <c r="AU12" s="31">
        <v>0</v>
      </c>
      <c r="AV12" s="31">
        <v>0</v>
      </c>
      <c r="AW12" s="31">
        <v>0</v>
      </c>
      <c r="AX12" s="31">
        <v>0</v>
      </c>
      <c r="AY12" s="31">
        <f>SUM(AF12:AX12)</f>
        <v>25875000</v>
      </c>
      <c r="AZ12" s="14" t="s">
        <v>43</v>
      </c>
      <c r="BA12" s="13">
        <v>120</v>
      </c>
      <c r="BB12" s="35"/>
      <c r="BC12" s="38"/>
      <c r="BD12" s="38" t="s">
        <v>163</v>
      </c>
      <c r="BE12" s="38"/>
      <c r="BF12" s="38" t="s">
        <v>163</v>
      </c>
      <c r="BG12" s="38"/>
      <c r="BH12" s="38" t="s">
        <v>163</v>
      </c>
      <c r="BI12" s="38" t="s">
        <v>163</v>
      </c>
      <c r="BJ12" s="38" t="s">
        <v>163</v>
      </c>
      <c r="BK12" s="38" t="s">
        <v>163</v>
      </c>
      <c r="BL12" s="38" t="s">
        <v>163</v>
      </c>
      <c r="BM12" s="38" t="s">
        <v>163</v>
      </c>
      <c r="BN12" s="131"/>
      <c r="BO12" s="131"/>
      <c r="BP12" s="131"/>
      <c r="BQ12" s="131"/>
      <c r="BR12" s="131"/>
      <c r="BS12" s="131"/>
      <c r="BT12" s="131"/>
      <c r="BU12" s="131"/>
      <c r="BV12" s="131"/>
      <c r="BW12" s="131"/>
      <c r="BX12" s="131"/>
      <c r="BY12" s="131"/>
      <c r="BZ12" s="131"/>
      <c r="CA12" s="131"/>
      <c r="CB12" s="131"/>
      <c r="CC12" s="131"/>
      <c r="CD12" s="131"/>
      <c r="CE12" s="131"/>
    </row>
    <row r="13" spans="1:83" s="138" customFormat="1" ht="29.25" customHeight="1" x14ac:dyDescent="0.25">
      <c r="A13" s="134"/>
      <c r="B13" s="135"/>
      <c r="C13" s="135"/>
      <c r="D13" s="135"/>
      <c r="E13" s="73" t="s">
        <v>34</v>
      </c>
      <c r="F13" s="74"/>
      <c r="G13" s="74"/>
      <c r="H13" s="74"/>
      <c r="I13" s="74"/>
      <c r="J13" s="74"/>
      <c r="K13" s="74"/>
      <c r="L13" s="74"/>
      <c r="M13" s="74"/>
      <c r="N13" s="74"/>
      <c r="O13" s="74"/>
      <c r="P13" s="74"/>
      <c r="Q13" s="74"/>
      <c r="R13" s="74"/>
      <c r="S13" s="74"/>
      <c r="T13" s="75"/>
      <c r="U13" s="27"/>
      <c r="V13" s="136"/>
      <c r="W13" s="27"/>
      <c r="X13" s="27"/>
      <c r="Y13" s="10"/>
      <c r="Z13" s="11">
        <f>AVERAGE(Z10:Z12)</f>
        <v>1</v>
      </c>
      <c r="AA13" s="11">
        <f>AVERAGE(AA10:AA12)</f>
        <v>0.59285714285714286</v>
      </c>
      <c r="AB13" s="41"/>
      <c r="AC13" s="40"/>
      <c r="AD13" s="41"/>
      <c r="AE13" s="30">
        <f>SUM(AE10:AE12)</f>
        <v>106775000</v>
      </c>
      <c r="AF13" s="30">
        <f t="shared" ref="AF13:AX13" si="1">SUM(AF10:AF12)</f>
        <v>1000000</v>
      </c>
      <c r="AG13" s="30">
        <f t="shared" si="1"/>
        <v>0</v>
      </c>
      <c r="AH13" s="30">
        <f t="shared" si="1"/>
        <v>0</v>
      </c>
      <c r="AI13" s="30">
        <f t="shared" si="1"/>
        <v>0</v>
      </c>
      <c r="AJ13" s="30">
        <f t="shared" si="1"/>
        <v>5000000</v>
      </c>
      <c r="AK13" s="30">
        <f t="shared" si="1"/>
        <v>0</v>
      </c>
      <c r="AL13" s="30">
        <f t="shared" si="1"/>
        <v>25800000</v>
      </c>
      <c r="AM13" s="30">
        <f t="shared" si="1"/>
        <v>0</v>
      </c>
      <c r="AN13" s="30">
        <f t="shared" si="1"/>
        <v>0</v>
      </c>
      <c r="AO13" s="30">
        <f t="shared" si="1"/>
        <v>0</v>
      </c>
      <c r="AP13" s="30">
        <f t="shared" si="1"/>
        <v>0</v>
      </c>
      <c r="AQ13" s="30">
        <f t="shared" si="1"/>
        <v>0</v>
      </c>
      <c r="AR13" s="30">
        <f t="shared" si="1"/>
        <v>0</v>
      </c>
      <c r="AS13" s="30">
        <f t="shared" si="1"/>
        <v>0</v>
      </c>
      <c r="AT13" s="30">
        <f t="shared" si="1"/>
        <v>74975000</v>
      </c>
      <c r="AU13" s="30">
        <f t="shared" si="1"/>
        <v>0</v>
      </c>
      <c r="AV13" s="30">
        <f t="shared" si="1"/>
        <v>0</v>
      </c>
      <c r="AW13" s="30">
        <f t="shared" si="1"/>
        <v>0</v>
      </c>
      <c r="AX13" s="30">
        <f t="shared" si="1"/>
        <v>0</v>
      </c>
      <c r="AY13" s="30">
        <f>SUM(AY10:AY12)</f>
        <v>106775000</v>
      </c>
      <c r="AZ13" s="30"/>
      <c r="BA13" s="30"/>
      <c r="BB13" s="30"/>
      <c r="BC13" s="30"/>
      <c r="BD13" s="30"/>
      <c r="BE13" s="30"/>
      <c r="BF13" s="30"/>
      <c r="BG13" s="30"/>
      <c r="BH13" s="30"/>
      <c r="BI13" s="30"/>
      <c r="BJ13" s="30"/>
      <c r="BK13" s="30"/>
      <c r="BL13" s="30"/>
      <c r="BM13" s="30"/>
      <c r="BN13" s="137"/>
      <c r="BO13" s="137"/>
      <c r="BP13" s="137"/>
      <c r="BQ13" s="137"/>
      <c r="BR13" s="137"/>
      <c r="BS13" s="137"/>
      <c r="BT13" s="137"/>
      <c r="BU13" s="137"/>
      <c r="BV13" s="137"/>
      <c r="BW13" s="137"/>
      <c r="BX13" s="137"/>
      <c r="BY13" s="137"/>
      <c r="BZ13" s="137"/>
      <c r="CA13" s="137"/>
      <c r="CB13" s="137"/>
      <c r="CC13" s="137"/>
      <c r="CD13" s="137"/>
      <c r="CE13" s="137"/>
    </row>
    <row r="14" spans="1:83" s="129" customFormat="1" ht="274.8" customHeight="1" x14ac:dyDescent="0.25">
      <c r="B14" s="72" t="s">
        <v>46</v>
      </c>
      <c r="C14" s="72" t="s">
        <v>48</v>
      </c>
      <c r="D14" s="72" t="s">
        <v>47</v>
      </c>
      <c r="E14" s="72" t="s">
        <v>126</v>
      </c>
      <c r="F14" s="72" t="s">
        <v>54</v>
      </c>
      <c r="G14" s="72"/>
      <c r="H14" s="72" t="s">
        <v>55</v>
      </c>
      <c r="I14" s="35">
        <v>1</v>
      </c>
      <c r="J14" s="35" t="s">
        <v>123</v>
      </c>
      <c r="K14" s="13">
        <v>2020050310014</v>
      </c>
      <c r="L14" s="13" t="s">
        <v>169</v>
      </c>
      <c r="M14" s="14" t="s">
        <v>56</v>
      </c>
      <c r="N14" s="14" t="s">
        <v>44</v>
      </c>
      <c r="O14" s="19">
        <v>6</v>
      </c>
      <c r="P14" s="15">
        <v>8</v>
      </c>
      <c r="Q14" s="15">
        <v>2</v>
      </c>
      <c r="R14" s="36">
        <v>2</v>
      </c>
      <c r="S14" s="15">
        <v>2</v>
      </c>
      <c r="T14" s="15">
        <v>2</v>
      </c>
      <c r="U14" s="9">
        <v>2</v>
      </c>
      <c r="V14" s="130">
        <v>5</v>
      </c>
      <c r="W14" s="9"/>
      <c r="X14" s="4"/>
      <c r="Y14" s="4">
        <f t="shared" si="0"/>
        <v>7</v>
      </c>
      <c r="Z14" s="26">
        <f>IF(V14&gt;R14,100%,(V14/R14))</f>
        <v>1</v>
      </c>
      <c r="AA14" s="26">
        <f>IF(ISERROR(Y14/P14),"",Y14/P14)</f>
        <v>0.875</v>
      </c>
      <c r="AB14" s="139" t="s">
        <v>208</v>
      </c>
      <c r="AC14" s="38" t="s">
        <v>151</v>
      </c>
      <c r="AD14" s="29">
        <v>4</v>
      </c>
      <c r="AE14" s="29">
        <f t="shared" ref="AE14:AE24" si="2">+AY14</f>
        <v>3943988097</v>
      </c>
      <c r="AF14" s="31">
        <v>0</v>
      </c>
      <c r="AG14" s="15">
        <v>0</v>
      </c>
      <c r="AH14" s="31">
        <v>0</v>
      </c>
      <c r="AI14" s="31">
        <v>0</v>
      </c>
      <c r="AJ14" s="31">
        <f>1176000000+630000000+1800000000</f>
        <v>3606000000</v>
      </c>
      <c r="AK14" s="31">
        <v>0</v>
      </c>
      <c r="AL14" s="31">
        <f>127727119+22627750</f>
        <v>150354869</v>
      </c>
      <c r="AM14" s="31">
        <v>0</v>
      </c>
      <c r="AN14" s="31">
        <v>0</v>
      </c>
      <c r="AO14" s="31">
        <v>0</v>
      </c>
      <c r="AP14" s="31">
        <v>0</v>
      </c>
      <c r="AQ14" s="31">
        <v>0</v>
      </c>
      <c r="AR14" s="31">
        <v>0</v>
      </c>
      <c r="AS14" s="31">
        <v>0</v>
      </c>
      <c r="AT14" s="31">
        <f>187633228</f>
        <v>187633228</v>
      </c>
      <c r="AU14" s="31">
        <v>0</v>
      </c>
      <c r="AV14" s="31">
        <v>0</v>
      </c>
      <c r="AW14" s="31">
        <v>0</v>
      </c>
      <c r="AX14" s="31">
        <v>0</v>
      </c>
      <c r="AY14" s="31">
        <f t="shared" ref="AY14:AY24" si="3">SUM(AF14:AX14)</f>
        <v>3943988097</v>
      </c>
      <c r="AZ14" s="14" t="s">
        <v>43</v>
      </c>
      <c r="BA14" s="44">
        <v>340</v>
      </c>
      <c r="BB14" s="38"/>
      <c r="BC14" s="38"/>
      <c r="BD14" s="38" t="s">
        <v>163</v>
      </c>
      <c r="BE14" s="38" t="s">
        <v>163</v>
      </c>
      <c r="BF14" s="38" t="s">
        <v>163</v>
      </c>
      <c r="BG14" s="38" t="s">
        <v>163</v>
      </c>
      <c r="BH14" s="38" t="s">
        <v>163</v>
      </c>
      <c r="BI14" s="38" t="s">
        <v>163</v>
      </c>
      <c r="BJ14" s="38" t="s">
        <v>163</v>
      </c>
      <c r="BK14" s="38" t="s">
        <v>163</v>
      </c>
      <c r="BL14" s="38" t="s">
        <v>163</v>
      </c>
      <c r="BM14" s="38" t="s">
        <v>163</v>
      </c>
      <c r="BN14" s="131"/>
      <c r="BO14" s="131"/>
      <c r="BP14" s="131"/>
      <c r="BQ14" s="131"/>
      <c r="BR14" s="131"/>
      <c r="BS14" s="131"/>
      <c r="BT14" s="131"/>
      <c r="BU14" s="131"/>
      <c r="BV14" s="131"/>
      <c r="BW14" s="131"/>
      <c r="BX14" s="131"/>
      <c r="BY14" s="131"/>
      <c r="BZ14" s="131"/>
      <c r="CA14" s="131"/>
      <c r="CB14" s="131"/>
      <c r="CC14" s="131"/>
      <c r="CD14" s="131"/>
      <c r="CE14" s="131"/>
    </row>
    <row r="15" spans="1:83" s="129" customFormat="1" ht="140.25" customHeight="1" x14ac:dyDescent="0.25">
      <c r="B15" s="71"/>
      <c r="C15" s="71"/>
      <c r="D15" s="71"/>
      <c r="E15" s="71"/>
      <c r="F15" s="71"/>
      <c r="G15" s="71"/>
      <c r="H15" s="71"/>
      <c r="I15" s="35">
        <v>2</v>
      </c>
      <c r="J15" s="35" t="s">
        <v>123</v>
      </c>
      <c r="K15" s="13">
        <v>2020050310014</v>
      </c>
      <c r="L15" s="13" t="s">
        <v>169</v>
      </c>
      <c r="M15" s="14" t="s">
        <v>57</v>
      </c>
      <c r="N15" s="16" t="s">
        <v>44</v>
      </c>
      <c r="O15" s="17">
        <v>1</v>
      </c>
      <c r="P15" s="18">
        <v>4</v>
      </c>
      <c r="Q15" s="18">
        <v>1</v>
      </c>
      <c r="R15" s="37">
        <v>1</v>
      </c>
      <c r="S15" s="18">
        <v>1</v>
      </c>
      <c r="T15" s="18">
        <v>1</v>
      </c>
      <c r="U15" s="13">
        <v>1</v>
      </c>
      <c r="V15" s="130">
        <v>1</v>
      </c>
      <c r="W15" s="9"/>
      <c r="X15" s="4"/>
      <c r="Y15" s="4">
        <f t="shared" si="0"/>
        <v>2</v>
      </c>
      <c r="Z15" s="26">
        <f>IF(ISERROR(V15/R15),"",V15/R15)</f>
        <v>1</v>
      </c>
      <c r="AA15" s="26">
        <f t="shared" ref="AA15:AA64" si="4">IF(ISERROR(Y15/P15),"",Y15/P15)</f>
        <v>0.5</v>
      </c>
      <c r="AB15" s="35" t="s">
        <v>175</v>
      </c>
      <c r="AC15" s="35" t="s">
        <v>151</v>
      </c>
      <c r="AD15" s="39">
        <v>2</v>
      </c>
      <c r="AE15" s="29">
        <f t="shared" si="2"/>
        <v>53000000</v>
      </c>
      <c r="AF15" s="31">
        <v>3000000</v>
      </c>
      <c r="AG15" s="15">
        <v>0</v>
      </c>
      <c r="AH15" s="31">
        <v>0</v>
      </c>
      <c r="AI15" s="31">
        <v>0</v>
      </c>
      <c r="AJ15" s="31">
        <v>50000000</v>
      </c>
      <c r="AK15" s="31">
        <v>0</v>
      </c>
      <c r="AL15" s="31">
        <v>0</v>
      </c>
      <c r="AM15" s="31">
        <v>0</v>
      </c>
      <c r="AN15" s="31">
        <v>0</v>
      </c>
      <c r="AO15" s="31">
        <v>0</v>
      </c>
      <c r="AP15" s="31">
        <v>0</v>
      </c>
      <c r="AQ15" s="31">
        <v>0</v>
      </c>
      <c r="AR15" s="31">
        <v>0</v>
      </c>
      <c r="AS15" s="31">
        <v>0</v>
      </c>
      <c r="AT15" s="31">
        <v>0</v>
      </c>
      <c r="AU15" s="31">
        <v>0</v>
      </c>
      <c r="AV15" s="31">
        <v>0</v>
      </c>
      <c r="AW15" s="31">
        <v>0</v>
      </c>
      <c r="AX15" s="31">
        <v>0</v>
      </c>
      <c r="AY15" s="31">
        <f t="shared" si="3"/>
        <v>53000000</v>
      </c>
      <c r="AZ15" s="16" t="s">
        <v>43</v>
      </c>
      <c r="BA15" s="44">
        <v>120</v>
      </c>
      <c r="BB15" s="35"/>
      <c r="BC15" s="38"/>
      <c r="BD15" s="38" t="s">
        <v>163</v>
      </c>
      <c r="BE15" s="38"/>
      <c r="BF15" s="38" t="s">
        <v>163</v>
      </c>
      <c r="BG15" s="38" t="s">
        <v>163</v>
      </c>
      <c r="BH15" s="38"/>
      <c r="BI15" s="38" t="s">
        <v>163</v>
      </c>
      <c r="BJ15" s="38" t="s">
        <v>163</v>
      </c>
      <c r="BK15" s="38" t="s">
        <v>163</v>
      </c>
      <c r="BL15" s="38" t="s">
        <v>163</v>
      </c>
      <c r="BM15" s="38" t="s">
        <v>163</v>
      </c>
      <c r="BN15" s="131"/>
      <c r="BO15" s="131"/>
      <c r="BP15" s="131"/>
      <c r="BQ15" s="131"/>
      <c r="BR15" s="131"/>
      <c r="BS15" s="131"/>
      <c r="BT15" s="132"/>
      <c r="BU15" s="132"/>
      <c r="BV15" s="132"/>
      <c r="BW15" s="132"/>
      <c r="BX15" s="132"/>
      <c r="BY15" s="132"/>
      <c r="BZ15" s="132"/>
      <c r="CA15" s="132"/>
      <c r="CB15" s="132"/>
      <c r="CC15" s="132"/>
      <c r="CD15" s="132"/>
      <c r="CE15" s="132"/>
    </row>
    <row r="16" spans="1:83" s="129" customFormat="1" ht="178.2" customHeight="1" x14ac:dyDescent="0.25">
      <c r="B16" s="71"/>
      <c r="C16" s="71"/>
      <c r="D16" s="71"/>
      <c r="E16" s="71"/>
      <c r="F16" s="71"/>
      <c r="G16" s="71"/>
      <c r="H16" s="71"/>
      <c r="I16" s="35">
        <v>3</v>
      </c>
      <c r="J16" s="35" t="s">
        <v>123</v>
      </c>
      <c r="K16" s="13">
        <v>2020050310014</v>
      </c>
      <c r="L16" s="13" t="s">
        <v>120</v>
      </c>
      <c r="M16" s="14" t="s">
        <v>58</v>
      </c>
      <c r="N16" s="16" t="s">
        <v>44</v>
      </c>
      <c r="O16" s="17">
        <v>0</v>
      </c>
      <c r="P16" s="18">
        <v>4</v>
      </c>
      <c r="Q16" s="18">
        <v>1</v>
      </c>
      <c r="R16" s="37">
        <v>1</v>
      </c>
      <c r="S16" s="18">
        <v>1</v>
      </c>
      <c r="T16" s="18">
        <v>1</v>
      </c>
      <c r="U16" s="13">
        <v>1</v>
      </c>
      <c r="V16" s="133">
        <v>2</v>
      </c>
      <c r="W16" s="13"/>
      <c r="X16" s="13"/>
      <c r="Y16" s="4">
        <f t="shared" si="0"/>
        <v>3</v>
      </c>
      <c r="Z16" s="26">
        <f>IF(V16&gt;R16,100%,(V16/R16))</f>
        <v>1</v>
      </c>
      <c r="AA16" s="26">
        <f t="shared" si="4"/>
        <v>0.75</v>
      </c>
      <c r="AB16" s="38" t="s">
        <v>209</v>
      </c>
      <c r="AC16" s="35" t="s">
        <v>151</v>
      </c>
      <c r="AD16" s="39">
        <v>2</v>
      </c>
      <c r="AE16" s="29">
        <f t="shared" si="2"/>
        <v>45229200</v>
      </c>
      <c r="AF16" s="31">
        <v>0</v>
      </c>
      <c r="AG16" s="15">
        <v>0</v>
      </c>
      <c r="AH16" s="31">
        <v>0</v>
      </c>
      <c r="AI16" s="31">
        <v>0</v>
      </c>
      <c r="AJ16" s="31">
        <v>0</v>
      </c>
      <c r="AK16" s="31">
        <v>0</v>
      </c>
      <c r="AL16" s="31">
        <v>0</v>
      </c>
      <c r="AM16" s="31">
        <v>0</v>
      </c>
      <c r="AN16" s="31">
        <v>0</v>
      </c>
      <c r="AO16" s="31">
        <v>0</v>
      </c>
      <c r="AP16" s="31">
        <v>0</v>
      </c>
      <c r="AQ16" s="31">
        <v>0</v>
      </c>
      <c r="AR16" s="31">
        <v>0</v>
      </c>
      <c r="AS16" s="31"/>
      <c r="AT16" s="31">
        <v>45229200</v>
      </c>
      <c r="AU16" s="31">
        <v>0</v>
      </c>
      <c r="AV16" s="31">
        <v>0</v>
      </c>
      <c r="AW16" s="31">
        <v>0</v>
      </c>
      <c r="AX16" s="31">
        <v>0</v>
      </c>
      <c r="AY16" s="31">
        <f t="shared" si="3"/>
        <v>45229200</v>
      </c>
      <c r="AZ16" s="16" t="s">
        <v>43</v>
      </c>
      <c r="BA16" s="13">
        <v>360</v>
      </c>
      <c r="BB16" s="35"/>
      <c r="BC16" s="38" t="s">
        <v>163</v>
      </c>
      <c r="BD16" s="38" t="s">
        <v>163</v>
      </c>
      <c r="BE16" s="38" t="s">
        <v>163</v>
      </c>
      <c r="BF16" s="38" t="s">
        <v>163</v>
      </c>
      <c r="BG16" s="38" t="s">
        <v>163</v>
      </c>
      <c r="BH16" s="38" t="s">
        <v>163</v>
      </c>
      <c r="BI16" s="38" t="s">
        <v>163</v>
      </c>
      <c r="BJ16" s="38" t="s">
        <v>163</v>
      </c>
      <c r="BK16" s="38" t="s">
        <v>163</v>
      </c>
      <c r="BL16" s="38" t="s">
        <v>163</v>
      </c>
      <c r="BM16" s="38" t="s">
        <v>163</v>
      </c>
      <c r="BN16" s="131"/>
      <c r="BO16" s="131"/>
      <c r="BP16" s="131"/>
      <c r="BQ16" s="131"/>
      <c r="BR16" s="131"/>
      <c r="BS16" s="131"/>
      <c r="BT16" s="132"/>
      <c r="BU16" s="132"/>
      <c r="BV16" s="132"/>
      <c r="BW16" s="132"/>
      <c r="BX16" s="132"/>
      <c r="BY16" s="132"/>
      <c r="BZ16" s="132"/>
      <c r="CA16" s="132"/>
      <c r="CB16" s="132"/>
      <c r="CC16" s="132"/>
      <c r="CD16" s="132"/>
      <c r="CE16" s="132"/>
    </row>
    <row r="17" spans="1:83" s="129" customFormat="1" ht="81.599999999999994" customHeight="1" x14ac:dyDescent="0.25">
      <c r="B17" s="71"/>
      <c r="C17" s="71"/>
      <c r="D17" s="71"/>
      <c r="E17" s="71"/>
      <c r="F17" s="71"/>
      <c r="G17" s="71"/>
      <c r="H17" s="71"/>
      <c r="I17" s="35">
        <v>4</v>
      </c>
      <c r="J17" s="35" t="s">
        <v>123</v>
      </c>
      <c r="K17" s="13">
        <v>2020050310014</v>
      </c>
      <c r="L17" s="13" t="s">
        <v>169</v>
      </c>
      <c r="M17" s="14" t="s">
        <v>59</v>
      </c>
      <c r="N17" s="14" t="s">
        <v>45</v>
      </c>
      <c r="O17" s="19">
        <v>1</v>
      </c>
      <c r="P17" s="19">
        <v>1</v>
      </c>
      <c r="Q17" s="15">
        <v>1</v>
      </c>
      <c r="R17" s="36">
        <v>1</v>
      </c>
      <c r="S17" s="15">
        <v>0</v>
      </c>
      <c r="T17" s="15">
        <v>0</v>
      </c>
      <c r="U17" s="13">
        <v>0</v>
      </c>
      <c r="V17" s="133">
        <v>1</v>
      </c>
      <c r="W17" s="13"/>
      <c r="X17" s="13"/>
      <c r="Y17" s="4">
        <f t="shared" si="0"/>
        <v>1</v>
      </c>
      <c r="Z17" s="26">
        <f t="shared" ref="Z17:Z24" si="5">IF(ISERROR(V17/R17),"",V17/R17)</f>
        <v>1</v>
      </c>
      <c r="AA17" s="51">
        <f>Y17/SUM(Q17:T17)</f>
        <v>0.5</v>
      </c>
      <c r="AB17" s="35" t="s">
        <v>176</v>
      </c>
      <c r="AC17" s="35" t="s">
        <v>151</v>
      </c>
      <c r="AD17" s="39">
        <v>1</v>
      </c>
      <c r="AE17" s="29">
        <f t="shared" si="2"/>
        <v>500000</v>
      </c>
      <c r="AF17" s="31">
        <v>500000</v>
      </c>
      <c r="AG17" s="15">
        <v>0</v>
      </c>
      <c r="AH17" s="31">
        <v>0</v>
      </c>
      <c r="AI17" s="31">
        <v>0</v>
      </c>
      <c r="AJ17" s="31">
        <v>0</v>
      </c>
      <c r="AK17" s="31">
        <v>0</v>
      </c>
      <c r="AL17" s="31">
        <v>0</v>
      </c>
      <c r="AM17" s="31">
        <v>0</v>
      </c>
      <c r="AN17" s="31">
        <v>0</v>
      </c>
      <c r="AO17" s="31">
        <v>0</v>
      </c>
      <c r="AP17" s="31">
        <v>0</v>
      </c>
      <c r="AQ17" s="31">
        <v>0</v>
      </c>
      <c r="AR17" s="31">
        <v>0</v>
      </c>
      <c r="AS17" s="31">
        <v>0</v>
      </c>
      <c r="AT17" s="31">
        <v>0</v>
      </c>
      <c r="AU17" s="31">
        <v>0</v>
      </c>
      <c r="AV17" s="31">
        <v>0</v>
      </c>
      <c r="AW17" s="31">
        <v>0</v>
      </c>
      <c r="AX17" s="31">
        <v>0</v>
      </c>
      <c r="AY17" s="31">
        <f t="shared" si="3"/>
        <v>500000</v>
      </c>
      <c r="AZ17" s="14" t="s">
        <v>43</v>
      </c>
      <c r="BA17" s="13">
        <v>90</v>
      </c>
      <c r="BB17" s="35"/>
      <c r="BC17" s="38"/>
      <c r="BD17" s="38" t="s">
        <v>163</v>
      </c>
      <c r="BE17" s="38" t="s">
        <v>163</v>
      </c>
      <c r="BF17" s="38"/>
      <c r="BG17" s="38" t="s">
        <v>163</v>
      </c>
      <c r="BH17" s="38"/>
      <c r="BI17" s="38"/>
      <c r="BJ17" s="38" t="s">
        <v>163</v>
      </c>
      <c r="BK17" s="38" t="s">
        <v>163</v>
      </c>
      <c r="BL17" s="38"/>
      <c r="BM17" s="38" t="s">
        <v>163</v>
      </c>
      <c r="BN17" s="131"/>
      <c r="BO17" s="131"/>
      <c r="BP17" s="131"/>
      <c r="BQ17" s="131"/>
      <c r="BR17" s="131"/>
      <c r="BS17" s="131"/>
      <c r="BT17" s="131"/>
      <c r="BU17" s="131"/>
      <c r="BV17" s="131"/>
      <c r="BW17" s="131"/>
      <c r="BX17" s="131"/>
      <c r="BY17" s="131"/>
      <c r="BZ17" s="131"/>
      <c r="CA17" s="131"/>
      <c r="CB17" s="131"/>
      <c r="CC17" s="131"/>
      <c r="CD17" s="131"/>
      <c r="CE17" s="131"/>
    </row>
    <row r="18" spans="1:83" s="129" customFormat="1" ht="54" customHeight="1" x14ac:dyDescent="0.25">
      <c r="B18" s="71"/>
      <c r="C18" s="71"/>
      <c r="D18" s="71"/>
      <c r="E18" s="71"/>
      <c r="F18" s="71"/>
      <c r="G18" s="71"/>
      <c r="H18" s="71"/>
      <c r="I18" s="35">
        <v>5</v>
      </c>
      <c r="J18" s="35" t="s">
        <v>123</v>
      </c>
      <c r="K18" s="13">
        <v>2020050310014</v>
      </c>
      <c r="L18" s="13" t="s">
        <v>120</v>
      </c>
      <c r="M18" s="14" t="s">
        <v>60</v>
      </c>
      <c r="N18" s="14" t="s">
        <v>40</v>
      </c>
      <c r="O18" s="19">
        <v>0</v>
      </c>
      <c r="P18" s="20">
        <v>1</v>
      </c>
      <c r="Q18" s="20">
        <v>0</v>
      </c>
      <c r="R18" s="45" t="s">
        <v>67</v>
      </c>
      <c r="S18" s="20" t="s">
        <v>68</v>
      </c>
      <c r="T18" s="20">
        <v>1</v>
      </c>
      <c r="U18" s="13">
        <v>0</v>
      </c>
      <c r="V18" s="140"/>
      <c r="W18" s="13"/>
      <c r="X18" s="13"/>
      <c r="Y18" s="4">
        <f t="shared" si="0"/>
        <v>0</v>
      </c>
      <c r="Z18" s="26" t="str">
        <f t="shared" si="5"/>
        <v/>
      </c>
      <c r="AA18" s="26">
        <f t="shared" si="4"/>
        <v>0</v>
      </c>
      <c r="AB18" s="35" t="s">
        <v>177</v>
      </c>
      <c r="AC18" s="35" t="s">
        <v>152</v>
      </c>
      <c r="AD18" s="39" t="s">
        <v>67</v>
      </c>
      <c r="AE18" s="29">
        <f t="shared" si="2"/>
        <v>0</v>
      </c>
      <c r="AF18" s="31">
        <v>0</v>
      </c>
      <c r="AG18" s="15">
        <v>0</v>
      </c>
      <c r="AH18" s="31">
        <v>0</v>
      </c>
      <c r="AI18" s="31">
        <v>0</v>
      </c>
      <c r="AJ18" s="31">
        <v>0</v>
      </c>
      <c r="AK18" s="31">
        <v>0</v>
      </c>
      <c r="AL18" s="31">
        <v>0</v>
      </c>
      <c r="AM18" s="31">
        <v>0</v>
      </c>
      <c r="AN18" s="31">
        <v>0</v>
      </c>
      <c r="AO18" s="31">
        <v>0</v>
      </c>
      <c r="AP18" s="31">
        <v>0</v>
      </c>
      <c r="AQ18" s="31">
        <v>0</v>
      </c>
      <c r="AR18" s="31">
        <v>0</v>
      </c>
      <c r="AS18" s="31">
        <v>0</v>
      </c>
      <c r="AT18" s="31">
        <v>0</v>
      </c>
      <c r="AU18" s="31">
        <v>0</v>
      </c>
      <c r="AV18" s="31">
        <v>0</v>
      </c>
      <c r="AW18" s="31">
        <v>0</v>
      </c>
      <c r="AX18" s="31">
        <v>0</v>
      </c>
      <c r="AY18" s="31">
        <f t="shared" si="3"/>
        <v>0</v>
      </c>
      <c r="AZ18" s="14" t="s">
        <v>43</v>
      </c>
      <c r="BA18" s="13">
        <v>0</v>
      </c>
      <c r="BB18" s="35"/>
      <c r="BC18" s="38"/>
      <c r="BD18" s="38"/>
      <c r="BE18" s="38"/>
      <c r="BF18" s="38"/>
      <c r="BG18" s="38"/>
      <c r="BH18" s="38"/>
      <c r="BI18" s="38"/>
      <c r="BJ18" s="38"/>
      <c r="BK18" s="38"/>
      <c r="BL18" s="38"/>
      <c r="BM18" s="141"/>
      <c r="BN18" s="131"/>
      <c r="BO18" s="131"/>
      <c r="BP18" s="131"/>
      <c r="BQ18" s="131"/>
      <c r="BR18" s="131"/>
      <c r="BS18" s="131"/>
      <c r="BT18" s="131"/>
      <c r="BU18" s="131"/>
      <c r="BV18" s="131"/>
      <c r="BW18" s="131"/>
      <c r="BX18" s="131"/>
      <c r="BY18" s="131"/>
      <c r="BZ18" s="131"/>
      <c r="CA18" s="131"/>
      <c r="CB18" s="131"/>
      <c r="CC18" s="131"/>
      <c r="CD18" s="131"/>
      <c r="CE18" s="131"/>
    </row>
    <row r="19" spans="1:83" s="129" customFormat="1" ht="180" customHeight="1" x14ac:dyDescent="0.25">
      <c r="B19" s="71"/>
      <c r="C19" s="71"/>
      <c r="D19" s="71"/>
      <c r="E19" s="71"/>
      <c r="F19" s="71"/>
      <c r="G19" s="71"/>
      <c r="H19" s="71"/>
      <c r="I19" s="35">
        <v>6</v>
      </c>
      <c r="J19" s="35" t="s">
        <v>123</v>
      </c>
      <c r="K19" s="13">
        <v>2020050310014</v>
      </c>
      <c r="L19" s="13" t="s">
        <v>167</v>
      </c>
      <c r="M19" s="14" t="s">
        <v>61</v>
      </c>
      <c r="N19" s="14" t="s">
        <v>44</v>
      </c>
      <c r="O19" s="19">
        <v>2</v>
      </c>
      <c r="P19" s="15">
        <v>20</v>
      </c>
      <c r="Q19" s="15">
        <v>2</v>
      </c>
      <c r="R19" s="36">
        <v>6</v>
      </c>
      <c r="S19" s="15">
        <v>6</v>
      </c>
      <c r="T19" s="15">
        <v>6</v>
      </c>
      <c r="U19" s="13">
        <v>2</v>
      </c>
      <c r="V19" s="133">
        <v>6</v>
      </c>
      <c r="W19" s="13"/>
      <c r="X19" s="13"/>
      <c r="Y19" s="4">
        <f t="shared" si="0"/>
        <v>8</v>
      </c>
      <c r="Z19" s="26">
        <f t="shared" si="5"/>
        <v>1</v>
      </c>
      <c r="AA19" s="26">
        <f t="shared" si="4"/>
        <v>0.4</v>
      </c>
      <c r="AB19" s="35" t="s">
        <v>178</v>
      </c>
      <c r="AC19" s="35" t="s">
        <v>151</v>
      </c>
      <c r="AD19" s="39">
        <v>6</v>
      </c>
      <c r="AE19" s="29">
        <f t="shared" si="2"/>
        <v>5000000</v>
      </c>
      <c r="AF19" s="31">
        <v>5000000</v>
      </c>
      <c r="AG19" s="15">
        <v>0</v>
      </c>
      <c r="AH19" s="31">
        <v>0</v>
      </c>
      <c r="AI19" s="31">
        <v>0</v>
      </c>
      <c r="AJ19" s="31">
        <v>0</v>
      </c>
      <c r="AK19" s="31">
        <v>0</v>
      </c>
      <c r="AL19" s="31">
        <v>0</v>
      </c>
      <c r="AM19" s="31">
        <v>0</v>
      </c>
      <c r="AN19" s="31">
        <v>0</v>
      </c>
      <c r="AO19" s="31">
        <v>0</v>
      </c>
      <c r="AP19" s="31">
        <v>0</v>
      </c>
      <c r="AQ19" s="31">
        <v>0</v>
      </c>
      <c r="AR19" s="31">
        <v>0</v>
      </c>
      <c r="AS19" s="31">
        <v>0</v>
      </c>
      <c r="AT19" s="31">
        <v>0</v>
      </c>
      <c r="AU19" s="31">
        <v>0</v>
      </c>
      <c r="AV19" s="31">
        <v>0</v>
      </c>
      <c r="AW19" s="31">
        <v>0</v>
      </c>
      <c r="AX19" s="31">
        <v>0</v>
      </c>
      <c r="AY19" s="31">
        <f t="shared" si="3"/>
        <v>5000000</v>
      </c>
      <c r="AZ19" s="14" t="s">
        <v>43</v>
      </c>
      <c r="BA19" s="13">
        <v>20</v>
      </c>
      <c r="BB19" s="35"/>
      <c r="BC19" s="35"/>
      <c r="BD19" s="38"/>
      <c r="BE19" s="35" t="s">
        <v>163</v>
      </c>
      <c r="BF19" s="38" t="s">
        <v>163</v>
      </c>
      <c r="BG19" s="35"/>
      <c r="BH19" s="35"/>
      <c r="BI19" s="35" t="s">
        <v>163</v>
      </c>
      <c r="BJ19" s="35"/>
      <c r="BK19" s="35" t="s">
        <v>163</v>
      </c>
      <c r="BL19" s="35" t="s">
        <v>163</v>
      </c>
      <c r="BM19" s="35" t="s">
        <v>163</v>
      </c>
      <c r="BN19" s="131"/>
      <c r="BO19" s="131"/>
      <c r="BP19" s="131"/>
      <c r="BQ19" s="131"/>
      <c r="BR19" s="131"/>
      <c r="BS19" s="131"/>
      <c r="BT19" s="131"/>
      <c r="BU19" s="131"/>
      <c r="BV19" s="131"/>
      <c r="BW19" s="131"/>
      <c r="BX19" s="131"/>
      <c r="BY19" s="131"/>
      <c r="BZ19" s="131"/>
      <c r="CA19" s="131"/>
      <c r="CB19" s="131"/>
      <c r="CC19" s="131"/>
      <c r="CD19" s="131"/>
      <c r="CE19" s="131"/>
    </row>
    <row r="20" spans="1:83" s="129" customFormat="1" ht="140.25" customHeight="1" x14ac:dyDescent="0.25">
      <c r="B20" s="71"/>
      <c r="C20" s="71"/>
      <c r="D20" s="71"/>
      <c r="E20" s="71"/>
      <c r="F20" s="71"/>
      <c r="G20" s="71"/>
      <c r="H20" s="71"/>
      <c r="I20" s="35">
        <v>7</v>
      </c>
      <c r="J20" s="35" t="s">
        <v>123</v>
      </c>
      <c r="K20" s="13">
        <v>2020050310014</v>
      </c>
      <c r="L20" s="13" t="s">
        <v>169</v>
      </c>
      <c r="M20" s="14" t="s">
        <v>62</v>
      </c>
      <c r="N20" s="16" t="s">
        <v>44</v>
      </c>
      <c r="O20" s="17">
        <v>4</v>
      </c>
      <c r="P20" s="18">
        <v>7</v>
      </c>
      <c r="Q20" s="18">
        <v>1</v>
      </c>
      <c r="R20" s="37">
        <v>2</v>
      </c>
      <c r="S20" s="18">
        <v>2</v>
      </c>
      <c r="T20" s="18">
        <v>2</v>
      </c>
      <c r="U20" s="13">
        <v>2</v>
      </c>
      <c r="V20" s="133">
        <v>5</v>
      </c>
      <c r="W20" s="13"/>
      <c r="X20" s="13"/>
      <c r="Y20" s="4">
        <f t="shared" si="0"/>
        <v>7</v>
      </c>
      <c r="Z20" s="26">
        <f>IF(V20&gt;R20,100%,(V20/R20))</f>
        <v>1</v>
      </c>
      <c r="AA20" s="26">
        <f t="shared" si="4"/>
        <v>1</v>
      </c>
      <c r="AB20" s="35" t="s">
        <v>179</v>
      </c>
      <c r="AC20" s="35" t="s">
        <v>151</v>
      </c>
      <c r="AD20" s="39">
        <v>5</v>
      </c>
      <c r="AE20" s="29">
        <f t="shared" si="2"/>
        <v>5000000</v>
      </c>
      <c r="AF20" s="31">
        <v>5000000</v>
      </c>
      <c r="AG20" s="15">
        <v>0</v>
      </c>
      <c r="AH20" s="31">
        <v>0</v>
      </c>
      <c r="AI20" s="31">
        <v>0</v>
      </c>
      <c r="AJ20" s="31">
        <v>0</v>
      </c>
      <c r="AK20" s="31">
        <v>0</v>
      </c>
      <c r="AL20" s="31">
        <v>0</v>
      </c>
      <c r="AM20" s="31">
        <v>0</v>
      </c>
      <c r="AN20" s="31">
        <v>0</v>
      </c>
      <c r="AO20" s="31">
        <v>0</v>
      </c>
      <c r="AP20" s="31">
        <v>0</v>
      </c>
      <c r="AQ20" s="31">
        <v>0</v>
      </c>
      <c r="AR20" s="31">
        <v>0</v>
      </c>
      <c r="AS20" s="31">
        <v>0</v>
      </c>
      <c r="AT20" s="31">
        <v>0</v>
      </c>
      <c r="AU20" s="31">
        <v>0</v>
      </c>
      <c r="AV20" s="31">
        <v>0</v>
      </c>
      <c r="AW20" s="31">
        <v>0</v>
      </c>
      <c r="AX20" s="31">
        <v>0</v>
      </c>
      <c r="AY20" s="31">
        <f t="shared" si="3"/>
        <v>5000000</v>
      </c>
      <c r="AZ20" s="16" t="s">
        <v>43</v>
      </c>
      <c r="BA20" s="13">
        <v>20</v>
      </c>
      <c r="BB20" s="35"/>
      <c r="BC20" s="35"/>
      <c r="BD20" s="38" t="s">
        <v>163</v>
      </c>
      <c r="BE20" s="35"/>
      <c r="BF20" s="38" t="s">
        <v>163</v>
      </c>
      <c r="BG20" s="35" t="s">
        <v>163</v>
      </c>
      <c r="BH20" s="35"/>
      <c r="BI20" s="35" t="s">
        <v>163</v>
      </c>
      <c r="BJ20" s="35" t="s">
        <v>163</v>
      </c>
      <c r="BK20" s="35"/>
      <c r="BL20" s="35" t="s">
        <v>163</v>
      </c>
      <c r="BM20" s="35"/>
      <c r="BN20" s="131"/>
      <c r="BO20" s="131"/>
      <c r="BP20" s="131"/>
      <c r="BQ20" s="131"/>
      <c r="BR20" s="131"/>
      <c r="BS20" s="131"/>
      <c r="BT20" s="132"/>
      <c r="BU20" s="132"/>
      <c r="BV20" s="132"/>
      <c r="BW20" s="132"/>
      <c r="BX20" s="132"/>
      <c r="BY20" s="132"/>
      <c r="BZ20" s="132"/>
      <c r="CA20" s="132"/>
      <c r="CB20" s="132"/>
      <c r="CC20" s="132"/>
      <c r="CD20" s="132"/>
      <c r="CE20" s="132"/>
    </row>
    <row r="21" spans="1:83" s="129" customFormat="1" ht="81.599999999999994" customHeight="1" x14ac:dyDescent="0.25">
      <c r="B21" s="71"/>
      <c r="C21" s="71"/>
      <c r="D21" s="71"/>
      <c r="E21" s="71"/>
      <c r="F21" s="71"/>
      <c r="G21" s="71"/>
      <c r="H21" s="71"/>
      <c r="I21" s="35">
        <v>8</v>
      </c>
      <c r="J21" s="35" t="s">
        <v>123</v>
      </c>
      <c r="K21" s="13">
        <v>2020050310014</v>
      </c>
      <c r="L21" s="13" t="s">
        <v>166</v>
      </c>
      <c r="M21" s="14" t="s">
        <v>63</v>
      </c>
      <c r="N21" s="14" t="s">
        <v>45</v>
      </c>
      <c r="O21" s="15">
        <v>40</v>
      </c>
      <c r="P21" s="15">
        <v>40</v>
      </c>
      <c r="Q21" s="15">
        <v>4</v>
      </c>
      <c r="R21" s="36">
        <v>12</v>
      </c>
      <c r="S21" s="15">
        <v>12</v>
      </c>
      <c r="T21" s="15">
        <v>12</v>
      </c>
      <c r="U21" s="13">
        <v>4</v>
      </c>
      <c r="V21" s="133">
        <v>7</v>
      </c>
      <c r="W21" s="13"/>
      <c r="X21" s="13"/>
      <c r="Y21" s="4">
        <f t="shared" si="0"/>
        <v>11</v>
      </c>
      <c r="Z21" s="26">
        <f t="shared" si="5"/>
        <v>0.58333333333333337</v>
      </c>
      <c r="AA21" s="51">
        <f>Y21/SUM(Q21:T21)</f>
        <v>0.27500000000000002</v>
      </c>
      <c r="AB21" s="35" t="s">
        <v>182</v>
      </c>
      <c r="AC21" s="35" t="s">
        <v>151</v>
      </c>
      <c r="AD21" s="39">
        <v>8</v>
      </c>
      <c r="AE21" s="29">
        <f t="shared" si="2"/>
        <v>4000000</v>
      </c>
      <c r="AF21" s="31">
        <v>4000000</v>
      </c>
      <c r="AG21" s="15">
        <v>0</v>
      </c>
      <c r="AH21" s="31">
        <v>0</v>
      </c>
      <c r="AI21" s="31">
        <v>0</v>
      </c>
      <c r="AJ21" s="31">
        <v>0</v>
      </c>
      <c r="AK21" s="31">
        <v>0</v>
      </c>
      <c r="AL21" s="31">
        <v>0</v>
      </c>
      <c r="AM21" s="31">
        <v>0</v>
      </c>
      <c r="AN21" s="31">
        <v>0</v>
      </c>
      <c r="AO21" s="31">
        <v>0</v>
      </c>
      <c r="AP21" s="31">
        <v>0</v>
      </c>
      <c r="AQ21" s="31">
        <v>0</v>
      </c>
      <c r="AR21" s="31">
        <v>0</v>
      </c>
      <c r="AS21" s="31">
        <v>0</v>
      </c>
      <c r="AT21" s="31">
        <v>0</v>
      </c>
      <c r="AU21" s="31">
        <v>0</v>
      </c>
      <c r="AV21" s="31">
        <v>0</v>
      </c>
      <c r="AW21" s="31">
        <v>0</v>
      </c>
      <c r="AX21" s="31">
        <v>0</v>
      </c>
      <c r="AY21" s="31">
        <f t="shared" si="3"/>
        <v>4000000</v>
      </c>
      <c r="AZ21" s="14" t="s">
        <v>43</v>
      </c>
      <c r="BA21" s="13">
        <v>14</v>
      </c>
      <c r="BB21" s="35"/>
      <c r="BC21" s="35" t="s">
        <v>163</v>
      </c>
      <c r="BD21" s="38" t="s">
        <v>163</v>
      </c>
      <c r="BE21" s="35"/>
      <c r="BF21" s="38"/>
      <c r="BG21" s="35"/>
      <c r="BH21" s="35"/>
      <c r="BI21" s="35" t="s">
        <v>163</v>
      </c>
      <c r="BJ21" s="35" t="s">
        <v>163</v>
      </c>
      <c r="BK21" s="35" t="s">
        <v>163</v>
      </c>
      <c r="BL21" s="35" t="s">
        <v>163</v>
      </c>
      <c r="BM21" s="35" t="s">
        <v>163</v>
      </c>
      <c r="BN21" s="131"/>
      <c r="BO21" s="131"/>
      <c r="BP21" s="131"/>
      <c r="BQ21" s="131"/>
      <c r="BR21" s="131"/>
      <c r="BS21" s="131"/>
      <c r="BT21" s="131"/>
      <c r="BU21" s="131"/>
      <c r="BV21" s="131"/>
      <c r="BW21" s="131"/>
      <c r="BX21" s="131"/>
      <c r="BY21" s="131"/>
      <c r="BZ21" s="131"/>
      <c r="CA21" s="131"/>
      <c r="CB21" s="131"/>
      <c r="CC21" s="131"/>
      <c r="CD21" s="131"/>
      <c r="CE21" s="131"/>
    </row>
    <row r="22" spans="1:83" s="129" customFormat="1" ht="140.25" customHeight="1" x14ac:dyDescent="0.25">
      <c r="B22" s="71"/>
      <c r="C22" s="71"/>
      <c r="D22" s="71"/>
      <c r="E22" s="71"/>
      <c r="F22" s="71"/>
      <c r="G22" s="71"/>
      <c r="H22" s="71"/>
      <c r="I22" s="35">
        <v>9</v>
      </c>
      <c r="J22" s="35" t="s">
        <v>123</v>
      </c>
      <c r="K22" s="13">
        <v>2020050310014</v>
      </c>
      <c r="L22" s="13" t="s">
        <v>169</v>
      </c>
      <c r="M22" s="14" t="s">
        <v>64</v>
      </c>
      <c r="N22" s="14" t="s">
        <v>45</v>
      </c>
      <c r="O22" s="17">
        <v>1</v>
      </c>
      <c r="P22" s="18">
        <v>1</v>
      </c>
      <c r="Q22" s="18">
        <v>1</v>
      </c>
      <c r="R22" s="37">
        <v>1</v>
      </c>
      <c r="S22" s="18">
        <v>1</v>
      </c>
      <c r="T22" s="18">
        <v>1</v>
      </c>
      <c r="U22" s="13">
        <v>1</v>
      </c>
      <c r="V22" s="133">
        <v>1</v>
      </c>
      <c r="W22" s="13"/>
      <c r="X22" s="13"/>
      <c r="Y22" s="4">
        <f t="shared" si="0"/>
        <v>2</v>
      </c>
      <c r="Z22" s="26">
        <f t="shared" si="5"/>
        <v>1</v>
      </c>
      <c r="AA22" s="51">
        <f>Y22/SUM(Q22:T22)</f>
        <v>0.5</v>
      </c>
      <c r="AB22" s="35" t="s">
        <v>180</v>
      </c>
      <c r="AC22" s="35" t="s">
        <v>151</v>
      </c>
      <c r="AD22" s="39">
        <v>1</v>
      </c>
      <c r="AE22" s="29">
        <f t="shared" si="2"/>
        <v>78500000</v>
      </c>
      <c r="AF22" s="31">
        <v>0</v>
      </c>
      <c r="AG22" s="15">
        <v>0</v>
      </c>
      <c r="AH22" s="31">
        <v>0</v>
      </c>
      <c r="AI22" s="31">
        <v>0</v>
      </c>
      <c r="AJ22" s="31">
        <v>60000000</v>
      </c>
      <c r="AK22" s="31">
        <v>0</v>
      </c>
      <c r="AL22" s="31">
        <v>0</v>
      </c>
      <c r="AM22" s="31">
        <v>0</v>
      </c>
      <c r="AN22" s="31">
        <v>0</v>
      </c>
      <c r="AO22" s="31">
        <v>0</v>
      </c>
      <c r="AP22" s="31">
        <v>0</v>
      </c>
      <c r="AQ22" s="31">
        <v>0</v>
      </c>
      <c r="AR22" s="31">
        <v>0</v>
      </c>
      <c r="AS22" s="31">
        <v>0</v>
      </c>
      <c r="AT22" s="31">
        <v>18500000</v>
      </c>
      <c r="AU22" s="31">
        <v>0</v>
      </c>
      <c r="AV22" s="31">
        <v>0</v>
      </c>
      <c r="AW22" s="31">
        <v>0</v>
      </c>
      <c r="AX22" s="31">
        <v>0</v>
      </c>
      <c r="AY22" s="31">
        <f t="shared" si="3"/>
        <v>78500000</v>
      </c>
      <c r="AZ22" s="16" t="s">
        <v>43</v>
      </c>
      <c r="BA22" s="13">
        <v>300</v>
      </c>
      <c r="BB22" s="35"/>
      <c r="BC22" s="38"/>
      <c r="BD22" s="38" t="s">
        <v>163</v>
      </c>
      <c r="BE22" s="35" t="s">
        <v>163</v>
      </c>
      <c r="BF22" s="38" t="s">
        <v>163</v>
      </c>
      <c r="BG22" s="35" t="s">
        <v>163</v>
      </c>
      <c r="BH22" s="35" t="s">
        <v>163</v>
      </c>
      <c r="BI22" s="38" t="s">
        <v>163</v>
      </c>
      <c r="BJ22" s="35" t="s">
        <v>163</v>
      </c>
      <c r="BK22" s="35" t="s">
        <v>163</v>
      </c>
      <c r="BL22" s="35" t="s">
        <v>163</v>
      </c>
      <c r="BM22" s="38" t="s">
        <v>163</v>
      </c>
      <c r="BN22" s="131"/>
      <c r="BO22" s="131"/>
      <c r="BP22" s="131"/>
      <c r="BQ22" s="131"/>
      <c r="BR22" s="131"/>
      <c r="BS22" s="131"/>
      <c r="BT22" s="132"/>
      <c r="BU22" s="132"/>
      <c r="BV22" s="132"/>
      <c r="BW22" s="132"/>
      <c r="BX22" s="132"/>
      <c r="BY22" s="132"/>
      <c r="BZ22" s="132"/>
      <c r="CA22" s="132"/>
      <c r="CB22" s="132"/>
      <c r="CC22" s="132"/>
      <c r="CD22" s="132"/>
      <c r="CE22" s="132"/>
    </row>
    <row r="23" spans="1:83" s="129" customFormat="1" ht="67.8" customHeight="1" x14ac:dyDescent="0.25">
      <c r="B23" s="71"/>
      <c r="C23" s="71"/>
      <c r="D23" s="71"/>
      <c r="E23" s="71"/>
      <c r="F23" s="71"/>
      <c r="G23" s="71"/>
      <c r="H23" s="71"/>
      <c r="I23" s="35">
        <v>10</v>
      </c>
      <c r="J23" s="35" t="s">
        <v>123</v>
      </c>
      <c r="K23" s="13">
        <v>2020050310014</v>
      </c>
      <c r="L23" s="13" t="s">
        <v>169</v>
      </c>
      <c r="M23" s="14" t="s">
        <v>65</v>
      </c>
      <c r="N23" s="14" t="s">
        <v>45</v>
      </c>
      <c r="O23" s="17">
        <v>1</v>
      </c>
      <c r="P23" s="17">
        <v>1</v>
      </c>
      <c r="Q23" s="18">
        <v>1</v>
      </c>
      <c r="R23" s="37">
        <v>1</v>
      </c>
      <c r="S23" s="18">
        <v>0</v>
      </c>
      <c r="T23" s="18">
        <v>0</v>
      </c>
      <c r="U23" s="13">
        <v>0</v>
      </c>
      <c r="V23" s="133">
        <v>1</v>
      </c>
      <c r="W23" s="13"/>
      <c r="X23" s="13"/>
      <c r="Y23" s="4">
        <f t="shared" si="0"/>
        <v>1</v>
      </c>
      <c r="Z23" s="26">
        <f t="shared" si="5"/>
        <v>1</v>
      </c>
      <c r="AA23" s="51">
        <f>Y23/SUM(Q23:T23)</f>
        <v>0.5</v>
      </c>
      <c r="AB23" s="35" t="s">
        <v>181</v>
      </c>
      <c r="AC23" s="35" t="s">
        <v>151</v>
      </c>
      <c r="AD23" s="39">
        <v>1</v>
      </c>
      <c r="AE23" s="29">
        <f t="shared" si="2"/>
        <v>4000000</v>
      </c>
      <c r="AF23" s="31">
        <v>4000000</v>
      </c>
      <c r="AG23" s="15">
        <v>0</v>
      </c>
      <c r="AH23" s="31">
        <v>0</v>
      </c>
      <c r="AI23" s="31">
        <v>0</v>
      </c>
      <c r="AJ23" s="31">
        <v>0</v>
      </c>
      <c r="AK23" s="31">
        <v>0</v>
      </c>
      <c r="AL23" s="31">
        <v>0</v>
      </c>
      <c r="AM23" s="31">
        <v>0</v>
      </c>
      <c r="AN23" s="31">
        <v>0</v>
      </c>
      <c r="AO23" s="31">
        <v>0</v>
      </c>
      <c r="AP23" s="31">
        <v>0</v>
      </c>
      <c r="AQ23" s="31">
        <v>0</v>
      </c>
      <c r="AR23" s="31">
        <v>0</v>
      </c>
      <c r="AS23" s="31">
        <v>0</v>
      </c>
      <c r="AT23" s="31">
        <v>0</v>
      </c>
      <c r="AU23" s="31">
        <v>0</v>
      </c>
      <c r="AV23" s="31">
        <v>0</v>
      </c>
      <c r="AW23" s="31">
        <v>0</v>
      </c>
      <c r="AX23" s="31">
        <v>0</v>
      </c>
      <c r="AY23" s="31">
        <f t="shared" si="3"/>
        <v>4000000</v>
      </c>
      <c r="AZ23" s="16" t="s">
        <v>43</v>
      </c>
      <c r="BA23" s="13">
        <v>120</v>
      </c>
      <c r="BB23" s="35"/>
      <c r="BC23" s="38" t="s">
        <v>163</v>
      </c>
      <c r="BD23" s="38" t="s">
        <v>163</v>
      </c>
      <c r="BE23" s="35" t="s">
        <v>163</v>
      </c>
      <c r="BF23" s="38"/>
      <c r="BG23" s="38"/>
      <c r="BH23" s="38" t="s">
        <v>163</v>
      </c>
      <c r="BI23" s="38"/>
      <c r="BJ23" s="38" t="s">
        <v>163</v>
      </c>
      <c r="BK23" s="38" t="s">
        <v>163</v>
      </c>
      <c r="BL23" s="38" t="s">
        <v>163</v>
      </c>
      <c r="BM23" s="38" t="s">
        <v>163</v>
      </c>
      <c r="BN23" s="131"/>
      <c r="BO23" s="131"/>
      <c r="BP23" s="131"/>
      <c r="BQ23" s="131"/>
      <c r="BR23" s="131"/>
      <c r="BS23" s="131"/>
      <c r="BT23" s="132"/>
      <c r="BU23" s="132"/>
      <c r="BV23" s="132"/>
      <c r="BW23" s="132"/>
      <c r="BX23" s="132"/>
      <c r="BY23" s="132"/>
      <c r="BZ23" s="132"/>
      <c r="CA23" s="132"/>
      <c r="CB23" s="132"/>
      <c r="CC23" s="132"/>
      <c r="CD23" s="132"/>
      <c r="CE23" s="132"/>
    </row>
    <row r="24" spans="1:83" s="129" customFormat="1" ht="67.8" customHeight="1" x14ac:dyDescent="0.25">
      <c r="B24" s="76"/>
      <c r="C24" s="71"/>
      <c r="D24" s="71"/>
      <c r="E24" s="71"/>
      <c r="F24" s="71"/>
      <c r="G24" s="71"/>
      <c r="H24" s="71"/>
      <c r="I24" s="35">
        <v>11</v>
      </c>
      <c r="J24" s="35" t="s">
        <v>123</v>
      </c>
      <c r="K24" s="13">
        <v>2020050310014</v>
      </c>
      <c r="L24" s="13" t="s">
        <v>120</v>
      </c>
      <c r="M24" s="14" t="s">
        <v>66</v>
      </c>
      <c r="N24" s="16" t="s">
        <v>40</v>
      </c>
      <c r="O24" s="17">
        <v>0</v>
      </c>
      <c r="P24" s="21">
        <v>1</v>
      </c>
      <c r="Q24" s="21">
        <v>0</v>
      </c>
      <c r="R24" s="37" t="s">
        <v>67</v>
      </c>
      <c r="S24" s="18" t="s">
        <v>68</v>
      </c>
      <c r="T24" s="21">
        <v>1</v>
      </c>
      <c r="U24" s="13">
        <v>0</v>
      </c>
      <c r="V24" s="140">
        <v>0</v>
      </c>
      <c r="W24" s="13"/>
      <c r="X24" s="44"/>
      <c r="Y24" s="4">
        <f t="shared" si="0"/>
        <v>0</v>
      </c>
      <c r="Z24" s="26" t="str">
        <f t="shared" si="5"/>
        <v/>
      </c>
      <c r="AA24" s="26">
        <f t="shared" si="4"/>
        <v>0</v>
      </c>
      <c r="AB24" s="35" t="s">
        <v>183</v>
      </c>
      <c r="AC24" s="35" t="s">
        <v>153</v>
      </c>
      <c r="AD24" s="39" t="s">
        <v>67</v>
      </c>
      <c r="AE24" s="29">
        <f t="shared" si="2"/>
        <v>0</v>
      </c>
      <c r="AF24" s="31"/>
      <c r="AG24" s="15">
        <v>0</v>
      </c>
      <c r="AH24" s="31">
        <v>0</v>
      </c>
      <c r="AI24" s="31">
        <v>0</v>
      </c>
      <c r="AJ24" s="31">
        <v>0</v>
      </c>
      <c r="AK24" s="31">
        <v>0</v>
      </c>
      <c r="AL24" s="31">
        <v>0</v>
      </c>
      <c r="AM24" s="31">
        <v>0</v>
      </c>
      <c r="AN24" s="31">
        <v>0</v>
      </c>
      <c r="AO24" s="31">
        <v>0</v>
      </c>
      <c r="AP24" s="31">
        <v>0</v>
      </c>
      <c r="AQ24" s="31">
        <v>0</v>
      </c>
      <c r="AR24" s="31">
        <v>0</v>
      </c>
      <c r="AS24" s="31">
        <v>0</v>
      </c>
      <c r="AT24" s="31">
        <v>0</v>
      </c>
      <c r="AU24" s="31">
        <v>0</v>
      </c>
      <c r="AV24" s="31">
        <v>0</v>
      </c>
      <c r="AW24" s="31">
        <v>0</v>
      </c>
      <c r="AX24" s="31">
        <v>0</v>
      </c>
      <c r="AY24" s="31">
        <f t="shared" si="3"/>
        <v>0</v>
      </c>
      <c r="AZ24" s="16" t="s">
        <v>43</v>
      </c>
      <c r="BA24" s="13">
        <v>0</v>
      </c>
      <c r="BB24" s="35"/>
      <c r="BC24" s="35"/>
      <c r="BD24" s="35"/>
      <c r="BE24" s="38"/>
      <c r="BF24" s="38"/>
      <c r="BG24" s="38"/>
      <c r="BH24" s="38"/>
      <c r="BI24" s="38"/>
      <c r="BJ24" s="38"/>
      <c r="BK24" s="38"/>
      <c r="BL24" s="38"/>
      <c r="BM24" s="38"/>
      <c r="BN24" s="131"/>
      <c r="BO24" s="131"/>
      <c r="BP24" s="131"/>
      <c r="BQ24" s="131"/>
      <c r="BR24" s="131"/>
      <c r="BS24" s="131"/>
      <c r="BT24" s="132"/>
      <c r="BU24" s="132"/>
      <c r="BV24" s="132"/>
      <c r="BW24" s="132"/>
      <c r="BX24" s="132"/>
      <c r="BY24" s="132"/>
      <c r="BZ24" s="132"/>
      <c r="CA24" s="132"/>
      <c r="CB24" s="132"/>
      <c r="CC24" s="132"/>
      <c r="CD24" s="132"/>
      <c r="CE24" s="132"/>
    </row>
    <row r="25" spans="1:83" s="138" customFormat="1" ht="15" customHeight="1" thickBot="1" x14ac:dyDescent="0.3">
      <c r="A25" s="134"/>
      <c r="B25" s="135"/>
      <c r="C25" s="135"/>
      <c r="D25" s="135"/>
      <c r="E25" s="73" t="s">
        <v>34</v>
      </c>
      <c r="F25" s="74"/>
      <c r="G25" s="74"/>
      <c r="H25" s="74"/>
      <c r="I25" s="74"/>
      <c r="J25" s="74"/>
      <c r="K25" s="74"/>
      <c r="L25" s="74"/>
      <c r="M25" s="74"/>
      <c r="N25" s="74"/>
      <c r="O25" s="74"/>
      <c r="P25" s="74"/>
      <c r="Q25" s="74"/>
      <c r="R25" s="74"/>
      <c r="S25" s="74"/>
      <c r="T25" s="75"/>
      <c r="U25" s="27"/>
      <c r="V25" s="136"/>
      <c r="W25" s="27"/>
      <c r="X25" s="27"/>
      <c r="Y25" s="10"/>
      <c r="Z25" s="11">
        <f>AVERAGE(Z14:Z24)</f>
        <v>0.95370370370370361</v>
      </c>
      <c r="AA25" s="11">
        <f>AVERAGE(AA14:AA24)</f>
        <v>0.48181818181818187</v>
      </c>
      <c r="AB25" s="41"/>
      <c r="AC25" s="40"/>
      <c r="AD25" s="41"/>
      <c r="AE25" s="30">
        <f>SUM(AE14:AE24)</f>
        <v>4139217297</v>
      </c>
      <c r="AF25" s="30">
        <f t="shared" ref="AF25:AX25" si="6">SUM(AF14:AF24)</f>
        <v>21500000</v>
      </c>
      <c r="AG25" s="30">
        <f t="shared" si="6"/>
        <v>0</v>
      </c>
      <c r="AH25" s="30">
        <f t="shared" si="6"/>
        <v>0</v>
      </c>
      <c r="AI25" s="30">
        <f t="shared" si="6"/>
        <v>0</v>
      </c>
      <c r="AJ25" s="30">
        <f t="shared" si="6"/>
        <v>3716000000</v>
      </c>
      <c r="AK25" s="30">
        <f t="shared" si="6"/>
        <v>0</v>
      </c>
      <c r="AL25" s="30">
        <f t="shared" si="6"/>
        <v>150354869</v>
      </c>
      <c r="AM25" s="30">
        <f t="shared" si="6"/>
        <v>0</v>
      </c>
      <c r="AN25" s="30">
        <f t="shared" si="6"/>
        <v>0</v>
      </c>
      <c r="AO25" s="30">
        <f t="shared" si="6"/>
        <v>0</v>
      </c>
      <c r="AP25" s="30">
        <f t="shared" si="6"/>
        <v>0</v>
      </c>
      <c r="AQ25" s="30">
        <f t="shared" si="6"/>
        <v>0</v>
      </c>
      <c r="AR25" s="30">
        <f t="shared" si="6"/>
        <v>0</v>
      </c>
      <c r="AS25" s="30">
        <f t="shared" si="6"/>
        <v>0</v>
      </c>
      <c r="AT25" s="30">
        <f t="shared" si="6"/>
        <v>251362428</v>
      </c>
      <c r="AU25" s="30">
        <f t="shared" si="6"/>
        <v>0</v>
      </c>
      <c r="AV25" s="30">
        <f t="shared" si="6"/>
        <v>0</v>
      </c>
      <c r="AW25" s="30">
        <f t="shared" si="6"/>
        <v>0</v>
      </c>
      <c r="AX25" s="30">
        <f t="shared" si="6"/>
        <v>0</v>
      </c>
      <c r="AY25" s="30">
        <f>SUM(AX14:AY24)</f>
        <v>4139217297</v>
      </c>
      <c r="AZ25" s="30"/>
      <c r="BA25" s="30"/>
      <c r="BB25" s="30"/>
      <c r="BC25" s="30"/>
      <c r="BD25" s="30"/>
      <c r="BE25" s="30"/>
      <c r="BF25" s="30"/>
      <c r="BG25" s="30"/>
      <c r="BH25" s="30"/>
      <c r="BI25" s="30"/>
      <c r="BJ25" s="30"/>
      <c r="BK25" s="30"/>
      <c r="BL25" s="30"/>
      <c r="BM25" s="30"/>
      <c r="BN25" s="137"/>
      <c r="BO25" s="137"/>
      <c r="BP25" s="137"/>
      <c r="BQ25" s="137"/>
      <c r="BR25" s="137"/>
      <c r="BS25" s="137"/>
      <c r="BT25" s="137"/>
      <c r="BU25" s="137"/>
      <c r="BV25" s="137"/>
      <c r="BW25" s="137"/>
      <c r="BX25" s="137"/>
      <c r="BY25" s="137"/>
      <c r="BZ25" s="137"/>
      <c r="CA25" s="137"/>
      <c r="CB25" s="137"/>
      <c r="CC25" s="137"/>
      <c r="CD25" s="137"/>
      <c r="CE25" s="137"/>
    </row>
    <row r="26" spans="1:83" s="129" customFormat="1" ht="136.5" customHeight="1" x14ac:dyDescent="0.25">
      <c r="B26" s="70" t="s">
        <v>69</v>
      </c>
      <c r="C26" s="72" t="s">
        <v>71</v>
      </c>
      <c r="D26" s="72" t="s">
        <v>70</v>
      </c>
      <c r="E26" s="72" t="s">
        <v>125</v>
      </c>
      <c r="F26" s="72" t="s">
        <v>72</v>
      </c>
      <c r="G26" s="72"/>
      <c r="H26" s="72" t="s">
        <v>73</v>
      </c>
      <c r="I26" s="35">
        <v>1</v>
      </c>
      <c r="J26" s="35" t="s">
        <v>124</v>
      </c>
      <c r="K26" s="13">
        <v>2020050310015</v>
      </c>
      <c r="L26" s="13" t="s">
        <v>169</v>
      </c>
      <c r="M26" s="14" t="s">
        <v>74</v>
      </c>
      <c r="N26" s="16" t="s">
        <v>44</v>
      </c>
      <c r="O26" s="18">
        <v>2</v>
      </c>
      <c r="P26" s="18">
        <v>4</v>
      </c>
      <c r="Q26" s="18">
        <v>0</v>
      </c>
      <c r="R26" s="37">
        <v>1</v>
      </c>
      <c r="S26" s="18">
        <v>1</v>
      </c>
      <c r="T26" s="18">
        <v>2</v>
      </c>
      <c r="U26" s="9">
        <v>0</v>
      </c>
      <c r="V26" s="142">
        <v>3</v>
      </c>
      <c r="W26" s="9"/>
      <c r="X26" s="4"/>
      <c r="Y26" s="4">
        <f t="shared" si="0"/>
        <v>3</v>
      </c>
      <c r="Z26" s="26">
        <f>IF(V26&gt;R26,100%,(V26/R26))</f>
        <v>1</v>
      </c>
      <c r="AA26" s="26">
        <f t="shared" si="4"/>
        <v>0.75</v>
      </c>
      <c r="AB26" s="38" t="s">
        <v>205</v>
      </c>
      <c r="AC26" s="38" t="s">
        <v>151</v>
      </c>
      <c r="AD26" s="29">
        <v>1</v>
      </c>
      <c r="AE26" s="29">
        <f t="shared" ref="AE26:AE35" si="7">+AY26</f>
        <v>30625000</v>
      </c>
      <c r="AF26" s="31">
        <v>2000000</v>
      </c>
      <c r="AG26" s="15">
        <v>0</v>
      </c>
      <c r="AH26" s="31">
        <v>0</v>
      </c>
      <c r="AI26" s="31">
        <v>0</v>
      </c>
      <c r="AJ26" s="31">
        <v>20000000</v>
      </c>
      <c r="AK26" s="31">
        <v>0</v>
      </c>
      <c r="AL26" s="31">
        <v>8625000</v>
      </c>
      <c r="AM26" s="31">
        <v>0</v>
      </c>
      <c r="AN26" s="31">
        <v>0</v>
      </c>
      <c r="AO26" s="31">
        <v>0</v>
      </c>
      <c r="AP26" s="31">
        <v>0</v>
      </c>
      <c r="AQ26" s="31">
        <v>0</v>
      </c>
      <c r="AR26" s="31">
        <v>0</v>
      </c>
      <c r="AS26" s="31">
        <v>0</v>
      </c>
      <c r="AT26" s="31">
        <v>0</v>
      </c>
      <c r="AU26" s="31">
        <v>0</v>
      </c>
      <c r="AV26" s="31">
        <v>0</v>
      </c>
      <c r="AW26" s="31">
        <v>0</v>
      </c>
      <c r="AX26" s="31">
        <v>0</v>
      </c>
      <c r="AY26" s="31">
        <f t="shared" ref="AY26:AY35" si="8">SUM(AF26:AX26)</f>
        <v>30625000</v>
      </c>
      <c r="AZ26" s="16" t="s">
        <v>43</v>
      </c>
      <c r="BA26" s="44">
        <v>90</v>
      </c>
      <c r="BB26" s="38"/>
      <c r="BC26" s="38"/>
      <c r="BD26" s="38" t="s">
        <v>163</v>
      </c>
      <c r="BE26" s="38" t="s">
        <v>163</v>
      </c>
      <c r="BF26" s="38" t="s">
        <v>163</v>
      </c>
      <c r="BG26" s="38"/>
      <c r="BH26" s="38"/>
      <c r="BI26" s="38" t="s">
        <v>163</v>
      </c>
      <c r="BJ26" s="38" t="s">
        <v>163</v>
      </c>
      <c r="BK26" s="38" t="s">
        <v>163</v>
      </c>
      <c r="BL26" s="38"/>
      <c r="BM26" s="38"/>
      <c r="BN26" s="131"/>
      <c r="BO26" s="131"/>
      <c r="BP26" s="131"/>
      <c r="BQ26" s="131"/>
      <c r="BR26" s="131"/>
      <c r="BS26" s="131"/>
      <c r="BT26" s="131"/>
      <c r="BU26" s="131"/>
      <c r="BV26" s="131"/>
      <c r="BW26" s="131"/>
      <c r="BX26" s="131"/>
      <c r="BY26" s="131"/>
      <c r="BZ26" s="131"/>
      <c r="CA26" s="131"/>
      <c r="CB26" s="131"/>
      <c r="CC26" s="131"/>
      <c r="CD26" s="131"/>
      <c r="CE26" s="131"/>
    </row>
    <row r="27" spans="1:83" s="129" customFormat="1" ht="105" customHeight="1" x14ac:dyDescent="0.25">
      <c r="A27" s="129" t="s">
        <v>121</v>
      </c>
      <c r="B27" s="71"/>
      <c r="C27" s="71"/>
      <c r="D27" s="71"/>
      <c r="E27" s="71"/>
      <c r="F27" s="71"/>
      <c r="G27" s="71"/>
      <c r="H27" s="71"/>
      <c r="I27" s="35">
        <v>2</v>
      </c>
      <c r="J27" s="35" t="s">
        <v>124</v>
      </c>
      <c r="K27" s="13">
        <v>2020050310015</v>
      </c>
      <c r="L27" s="13" t="s">
        <v>120</v>
      </c>
      <c r="M27" s="14" t="s">
        <v>75</v>
      </c>
      <c r="N27" s="16" t="s">
        <v>44</v>
      </c>
      <c r="O27" s="18">
        <v>20</v>
      </c>
      <c r="P27" s="18">
        <v>80</v>
      </c>
      <c r="Q27" s="18">
        <v>10</v>
      </c>
      <c r="R27" s="37">
        <v>23</v>
      </c>
      <c r="S27" s="18">
        <v>28</v>
      </c>
      <c r="T27" s="18">
        <v>19</v>
      </c>
      <c r="U27" s="13">
        <v>27</v>
      </c>
      <c r="V27" s="130">
        <v>32</v>
      </c>
      <c r="W27" s="9"/>
      <c r="X27" s="4"/>
      <c r="Y27" s="4">
        <f t="shared" si="0"/>
        <v>59</v>
      </c>
      <c r="Z27" s="26">
        <f>IF(V27&gt;R27,100%,(V27/R27))</f>
        <v>1</v>
      </c>
      <c r="AA27" s="26">
        <f t="shared" si="4"/>
        <v>0.73750000000000004</v>
      </c>
      <c r="AB27" s="38" t="s">
        <v>184</v>
      </c>
      <c r="AC27" s="35" t="s">
        <v>151</v>
      </c>
      <c r="AD27" s="39">
        <v>23</v>
      </c>
      <c r="AE27" s="29">
        <f t="shared" si="7"/>
        <v>19800000</v>
      </c>
      <c r="AF27" s="31">
        <v>0</v>
      </c>
      <c r="AG27" s="15">
        <v>0</v>
      </c>
      <c r="AH27" s="31">
        <v>0</v>
      </c>
      <c r="AI27" s="31">
        <v>0</v>
      </c>
      <c r="AJ27" s="31">
        <v>0</v>
      </c>
      <c r="AK27" s="31">
        <v>0</v>
      </c>
      <c r="AL27" s="31">
        <v>19800000</v>
      </c>
      <c r="AM27" s="31">
        <v>0</v>
      </c>
      <c r="AN27" s="31">
        <v>0</v>
      </c>
      <c r="AO27" s="31">
        <v>0</v>
      </c>
      <c r="AP27" s="31">
        <v>0</v>
      </c>
      <c r="AQ27" s="31">
        <v>0</v>
      </c>
      <c r="AR27" s="31">
        <v>0</v>
      </c>
      <c r="AS27" s="31">
        <v>0</v>
      </c>
      <c r="AT27" s="31">
        <v>0</v>
      </c>
      <c r="AU27" s="31">
        <v>0</v>
      </c>
      <c r="AV27" s="31">
        <v>0</v>
      </c>
      <c r="AW27" s="31">
        <v>0</v>
      </c>
      <c r="AX27" s="31">
        <v>0</v>
      </c>
      <c r="AY27" s="31">
        <f t="shared" si="8"/>
        <v>19800000</v>
      </c>
      <c r="AZ27" s="16" t="s">
        <v>43</v>
      </c>
      <c r="BA27" s="44">
        <v>270</v>
      </c>
      <c r="BB27" s="35"/>
      <c r="BC27" s="38" t="s">
        <v>163</v>
      </c>
      <c r="BD27" s="38" t="s">
        <v>163</v>
      </c>
      <c r="BE27" s="38" t="s">
        <v>163</v>
      </c>
      <c r="BF27" s="38" t="s">
        <v>163</v>
      </c>
      <c r="BG27" s="38"/>
      <c r="BH27" s="38"/>
      <c r="BI27" s="38"/>
      <c r="BJ27" s="38"/>
      <c r="BK27" s="38" t="s">
        <v>163</v>
      </c>
      <c r="BL27" s="38" t="s">
        <v>163</v>
      </c>
      <c r="BM27" s="38"/>
      <c r="BN27" s="131"/>
      <c r="BO27" s="131"/>
      <c r="BP27" s="131"/>
      <c r="BQ27" s="131"/>
      <c r="BR27" s="131"/>
      <c r="BS27" s="131"/>
      <c r="BT27" s="132"/>
      <c r="BU27" s="132"/>
      <c r="BV27" s="132"/>
      <c r="BW27" s="132"/>
      <c r="BX27" s="132"/>
      <c r="BY27" s="132"/>
      <c r="BZ27" s="132"/>
      <c r="CA27" s="132"/>
      <c r="CB27" s="132"/>
      <c r="CC27" s="132"/>
      <c r="CD27" s="132"/>
      <c r="CE27" s="132"/>
    </row>
    <row r="28" spans="1:83" s="129" customFormat="1" ht="136.5" customHeight="1" x14ac:dyDescent="0.25">
      <c r="B28" s="71"/>
      <c r="C28" s="71"/>
      <c r="D28" s="71"/>
      <c r="E28" s="71"/>
      <c r="F28" s="71"/>
      <c r="G28" s="71"/>
      <c r="H28" s="71"/>
      <c r="I28" s="35">
        <v>3</v>
      </c>
      <c r="J28" s="35" t="s">
        <v>124</v>
      </c>
      <c r="K28" s="13">
        <v>2020050310015</v>
      </c>
      <c r="L28" s="13" t="s">
        <v>120</v>
      </c>
      <c r="M28" s="14" t="s">
        <v>76</v>
      </c>
      <c r="N28" s="16" t="s">
        <v>44</v>
      </c>
      <c r="O28" s="18">
        <v>0</v>
      </c>
      <c r="P28" s="18">
        <v>1</v>
      </c>
      <c r="Q28" s="18">
        <v>0</v>
      </c>
      <c r="R28" s="37">
        <v>1</v>
      </c>
      <c r="S28" s="18">
        <v>0</v>
      </c>
      <c r="T28" s="18">
        <v>0</v>
      </c>
      <c r="U28" s="13">
        <v>0</v>
      </c>
      <c r="V28" s="133">
        <v>1</v>
      </c>
      <c r="W28" s="13"/>
      <c r="X28" s="13"/>
      <c r="Y28" s="4">
        <f t="shared" si="0"/>
        <v>1</v>
      </c>
      <c r="Z28" s="26">
        <f t="shared" ref="Z28:Z35" si="9">IF(ISERROR(V28/R28),"",V28/R28)</f>
        <v>1</v>
      </c>
      <c r="AA28" s="26">
        <f t="shared" si="4"/>
        <v>1</v>
      </c>
      <c r="AB28" s="35" t="s">
        <v>185</v>
      </c>
      <c r="AC28" s="35" t="s">
        <v>151</v>
      </c>
      <c r="AD28" s="39">
        <v>1</v>
      </c>
      <c r="AE28" s="29">
        <f t="shared" si="7"/>
        <v>2000000</v>
      </c>
      <c r="AF28" s="31">
        <v>2000000</v>
      </c>
      <c r="AG28" s="15">
        <v>0</v>
      </c>
      <c r="AH28" s="31">
        <v>0</v>
      </c>
      <c r="AI28" s="31">
        <v>0</v>
      </c>
      <c r="AJ28" s="31">
        <v>0</v>
      </c>
      <c r="AK28" s="31">
        <v>0</v>
      </c>
      <c r="AL28" s="31">
        <v>0</v>
      </c>
      <c r="AM28" s="31">
        <v>0</v>
      </c>
      <c r="AN28" s="31">
        <v>0</v>
      </c>
      <c r="AO28" s="31">
        <v>0</v>
      </c>
      <c r="AP28" s="31">
        <v>0</v>
      </c>
      <c r="AQ28" s="31">
        <v>0</v>
      </c>
      <c r="AR28" s="31">
        <v>0</v>
      </c>
      <c r="AS28" s="31">
        <v>0</v>
      </c>
      <c r="AT28" s="31">
        <v>0</v>
      </c>
      <c r="AU28" s="31">
        <v>0</v>
      </c>
      <c r="AV28" s="31">
        <v>0</v>
      </c>
      <c r="AW28" s="31">
        <v>0</v>
      </c>
      <c r="AX28" s="31">
        <v>0</v>
      </c>
      <c r="AY28" s="31">
        <f t="shared" si="8"/>
        <v>2000000</v>
      </c>
      <c r="AZ28" s="16" t="s">
        <v>43</v>
      </c>
      <c r="BA28" s="44">
        <v>270</v>
      </c>
      <c r="BB28" s="35"/>
      <c r="BC28" s="35"/>
      <c r="BD28" s="35"/>
      <c r="BE28" s="35"/>
      <c r="BF28" s="35" t="s">
        <v>163</v>
      </c>
      <c r="BG28" s="38" t="s">
        <v>163</v>
      </c>
      <c r="BH28" s="38"/>
      <c r="BI28" s="38"/>
      <c r="BJ28" s="38"/>
      <c r="BK28" s="35" t="s">
        <v>163</v>
      </c>
      <c r="BL28" s="35" t="s">
        <v>163</v>
      </c>
      <c r="BM28" s="35"/>
      <c r="BN28" s="131"/>
      <c r="BO28" s="131"/>
      <c r="BP28" s="131"/>
      <c r="BQ28" s="131"/>
      <c r="BR28" s="131"/>
      <c r="BS28" s="131"/>
      <c r="BT28" s="132"/>
      <c r="BU28" s="132"/>
      <c r="BV28" s="132"/>
      <c r="BW28" s="132"/>
      <c r="BX28" s="132"/>
      <c r="BY28" s="132"/>
      <c r="BZ28" s="132"/>
      <c r="CA28" s="132"/>
      <c r="CB28" s="132"/>
      <c r="CC28" s="132"/>
      <c r="CD28" s="132"/>
      <c r="CE28" s="132"/>
    </row>
    <row r="29" spans="1:83" s="129" customFormat="1" ht="88.8" customHeight="1" x14ac:dyDescent="0.25">
      <c r="B29" s="71"/>
      <c r="C29" s="71"/>
      <c r="D29" s="71"/>
      <c r="E29" s="71"/>
      <c r="F29" s="71"/>
      <c r="G29" s="71"/>
      <c r="H29" s="71"/>
      <c r="I29" s="35">
        <v>4</v>
      </c>
      <c r="J29" s="35" t="s">
        <v>124</v>
      </c>
      <c r="K29" s="13">
        <v>2020050310015</v>
      </c>
      <c r="L29" s="13" t="s">
        <v>120</v>
      </c>
      <c r="M29" s="14" t="s">
        <v>77</v>
      </c>
      <c r="N29" s="16" t="s">
        <v>44</v>
      </c>
      <c r="O29" s="18">
        <v>0</v>
      </c>
      <c r="P29" s="18">
        <v>2</v>
      </c>
      <c r="Q29" s="18">
        <v>0</v>
      </c>
      <c r="R29" s="37">
        <v>1</v>
      </c>
      <c r="S29" s="18">
        <v>1</v>
      </c>
      <c r="T29" s="18">
        <v>0</v>
      </c>
      <c r="U29" s="13">
        <v>0</v>
      </c>
      <c r="V29" s="133">
        <v>1</v>
      </c>
      <c r="W29" s="13"/>
      <c r="X29" s="13"/>
      <c r="Y29" s="4">
        <f t="shared" si="0"/>
        <v>1</v>
      </c>
      <c r="Z29" s="26">
        <f t="shared" si="9"/>
        <v>1</v>
      </c>
      <c r="AA29" s="26">
        <f t="shared" si="4"/>
        <v>0.5</v>
      </c>
      <c r="AB29" s="35" t="s">
        <v>186</v>
      </c>
      <c r="AC29" s="35" t="s">
        <v>151</v>
      </c>
      <c r="AD29" s="39">
        <v>1</v>
      </c>
      <c r="AE29" s="29">
        <f t="shared" si="7"/>
        <v>132500000</v>
      </c>
      <c r="AF29" s="31">
        <v>2000000</v>
      </c>
      <c r="AG29" s="15">
        <v>0</v>
      </c>
      <c r="AH29" s="31">
        <v>0</v>
      </c>
      <c r="AI29" s="31">
        <v>0</v>
      </c>
      <c r="AJ29" s="31">
        <v>120000000</v>
      </c>
      <c r="AK29" s="31">
        <v>0</v>
      </c>
      <c r="AL29" s="31">
        <v>10500000</v>
      </c>
      <c r="AM29" s="31">
        <v>0</v>
      </c>
      <c r="AN29" s="31">
        <v>0</v>
      </c>
      <c r="AO29" s="31">
        <v>0</v>
      </c>
      <c r="AP29" s="31">
        <v>0</v>
      </c>
      <c r="AQ29" s="31">
        <v>0</v>
      </c>
      <c r="AR29" s="31">
        <v>0</v>
      </c>
      <c r="AS29" s="31">
        <v>0</v>
      </c>
      <c r="AT29" s="31">
        <v>0</v>
      </c>
      <c r="AU29" s="31">
        <v>0</v>
      </c>
      <c r="AV29" s="31">
        <v>0</v>
      </c>
      <c r="AW29" s="31">
        <v>0</v>
      </c>
      <c r="AX29" s="31">
        <v>0</v>
      </c>
      <c r="AY29" s="31">
        <f t="shared" si="8"/>
        <v>132500000</v>
      </c>
      <c r="AZ29" s="16" t="s">
        <v>43</v>
      </c>
      <c r="BA29" s="44">
        <v>90</v>
      </c>
      <c r="BB29" s="35"/>
      <c r="BC29" s="38"/>
      <c r="BD29" s="38" t="s">
        <v>163</v>
      </c>
      <c r="BE29" s="38" t="s">
        <v>163</v>
      </c>
      <c r="BF29" s="38" t="s">
        <v>163</v>
      </c>
      <c r="BG29" s="38"/>
      <c r="BH29" s="38" t="s">
        <v>163</v>
      </c>
      <c r="BI29" s="38"/>
      <c r="BJ29" s="38" t="s">
        <v>163</v>
      </c>
      <c r="BK29" s="38"/>
      <c r="BL29" s="38" t="s">
        <v>163</v>
      </c>
      <c r="BM29" s="35"/>
      <c r="BN29" s="131"/>
      <c r="BO29" s="131"/>
      <c r="BP29" s="131"/>
      <c r="BQ29" s="131"/>
      <c r="BR29" s="131"/>
      <c r="BS29" s="131"/>
      <c r="BT29" s="132"/>
      <c r="BU29" s="132"/>
      <c r="BV29" s="132"/>
      <c r="BW29" s="132"/>
      <c r="BX29" s="132"/>
      <c r="BY29" s="132"/>
      <c r="BZ29" s="132"/>
      <c r="CA29" s="132"/>
      <c r="CB29" s="132"/>
      <c r="CC29" s="132"/>
      <c r="CD29" s="132"/>
      <c r="CE29" s="132"/>
    </row>
    <row r="30" spans="1:83" s="129" customFormat="1" ht="157.80000000000001" customHeight="1" x14ac:dyDescent="0.25">
      <c r="B30" s="71"/>
      <c r="C30" s="71"/>
      <c r="D30" s="71"/>
      <c r="E30" s="71"/>
      <c r="F30" s="71"/>
      <c r="G30" s="71"/>
      <c r="H30" s="71"/>
      <c r="I30" s="35">
        <v>5</v>
      </c>
      <c r="J30" s="35" t="s">
        <v>124</v>
      </c>
      <c r="K30" s="13">
        <v>2020050310015</v>
      </c>
      <c r="L30" s="13" t="s">
        <v>169</v>
      </c>
      <c r="M30" s="14" t="s">
        <v>78</v>
      </c>
      <c r="N30" s="14" t="s">
        <v>40</v>
      </c>
      <c r="O30" s="15">
        <v>0</v>
      </c>
      <c r="P30" s="15">
        <v>1</v>
      </c>
      <c r="Q30" s="15">
        <v>1</v>
      </c>
      <c r="R30" s="36">
        <v>1</v>
      </c>
      <c r="S30" s="15">
        <v>1</v>
      </c>
      <c r="T30" s="15">
        <v>1</v>
      </c>
      <c r="U30" s="13">
        <v>1</v>
      </c>
      <c r="V30" s="133">
        <v>1</v>
      </c>
      <c r="W30" s="13"/>
      <c r="X30" s="13"/>
      <c r="Y30" s="4">
        <f t="shared" si="0"/>
        <v>2</v>
      </c>
      <c r="Z30" s="26">
        <f t="shared" si="9"/>
        <v>1</v>
      </c>
      <c r="AA30" s="26">
        <f>Y30/SUM(Q30:T30)</f>
        <v>0.5</v>
      </c>
      <c r="AB30" s="35" t="s">
        <v>187</v>
      </c>
      <c r="AC30" s="35" t="s">
        <v>151</v>
      </c>
      <c r="AD30" s="39">
        <v>1</v>
      </c>
      <c r="AE30" s="29">
        <f t="shared" si="7"/>
        <v>7500000</v>
      </c>
      <c r="AF30" s="31">
        <v>0</v>
      </c>
      <c r="AG30" s="15">
        <v>0</v>
      </c>
      <c r="AH30" s="31">
        <v>0</v>
      </c>
      <c r="AI30" s="31">
        <v>0</v>
      </c>
      <c r="AJ30" s="31">
        <v>0</v>
      </c>
      <c r="AK30" s="31">
        <v>0</v>
      </c>
      <c r="AL30" s="31">
        <v>7500000</v>
      </c>
      <c r="AM30" s="31">
        <v>0</v>
      </c>
      <c r="AN30" s="31">
        <v>0</v>
      </c>
      <c r="AO30" s="31">
        <v>0</v>
      </c>
      <c r="AP30" s="31">
        <v>0</v>
      </c>
      <c r="AQ30" s="31">
        <v>0</v>
      </c>
      <c r="AR30" s="31">
        <v>0</v>
      </c>
      <c r="AS30" s="31">
        <v>0</v>
      </c>
      <c r="AT30" s="31">
        <v>0</v>
      </c>
      <c r="AU30" s="31">
        <v>0</v>
      </c>
      <c r="AV30" s="31">
        <v>0</v>
      </c>
      <c r="AW30" s="31">
        <v>0</v>
      </c>
      <c r="AX30" s="31">
        <v>0</v>
      </c>
      <c r="AY30" s="31">
        <f t="shared" si="8"/>
        <v>7500000</v>
      </c>
      <c r="AZ30" s="16" t="s">
        <v>43</v>
      </c>
      <c r="BA30" s="44">
        <v>120</v>
      </c>
      <c r="BB30" s="35"/>
      <c r="BC30" s="38"/>
      <c r="BD30" s="38" t="s">
        <v>163</v>
      </c>
      <c r="BE30" s="38" t="s">
        <v>163</v>
      </c>
      <c r="BF30" s="38" t="s">
        <v>163</v>
      </c>
      <c r="BG30" s="38"/>
      <c r="BH30" s="38" t="s">
        <v>163</v>
      </c>
      <c r="BI30" s="38" t="s">
        <v>163</v>
      </c>
      <c r="BJ30" s="38" t="s">
        <v>163</v>
      </c>
      <c r="BK30" s="38" t="s">
        <v>163</v>
      </c>
      <c r="BL30" s="38" t="s">
        <v>163</v>
      </c>
      <c r="BM30" s="35"/>
      <c r="BN30" s="131"/>
      <c r="BO30" s="131"/>
      <c r="BP30" s="131"/>
      <c r="BQ30" s="131"/>
      <c r="BR30" s="131"/>
      <c r="BS30" s="131"/>
      <c r="BT30" s="131"/>
      <c r="BU30" s="131"/>
      <c r="BV30" s="131"/>
      <c r="BW30" s="131"/>
      <c r="BX30" s="131"/>
      <c r="BY30" s="131"/>
      <c r="BZ30" s="131"/>
      <c r="CA30" s="131"/>
      <c r="CB30" s="131"/>
      <c r="CC30" s="131"/>
      <c r="CD30" s="131"/>
      <c r="CE30" s="131"/>
    </row>
    <row r="31" spans="1:83" s="129" customFormat="1" ht="136.5" customHeight="1" x14ac:dyDescent="0.25">
      <c r="B31" s="71"/>
      <c r="C31" s="71"/>
      <c r="D31" s="71"/>
      <c r="E31" s="71"/>
      <c r="F31" s="71"/>
      <c r="G31" s="71"/>
      <c r="H31" s="71"/>
      <c r="I31" s="35">
        <v>6</v>
      </c>
      <c r="J31" s="35" t="s">
        <v>124</v>
      </c>
      <c r="K31" s="13">
        <v>2020050310015</v>
      </c>
      <c r="L31" s="13" t="s">
        <v>169</v>
      </c>
      <c r="M31" s="14" t="s">
        <v>79</v>
      </c>
      <c r="N31" s="16" t="s">
        <v>44</v>
      </c>
      <c r="O31" s="22">
        <v>0</v>
      </c>
      <c r="P31" s="22">
        <v>1</v>
      </c>
      <c r="Q31" s="22">
        <v>1</v>
      </c>
      <c r="R31" s="46">
        <v>1</v>
      </c>
      <c r="S31" s="22">
        <v>0</v>
      </c>
      <c r="T31" s="22">
        <v>0</v>
      </c>
      <c r="U31" s="13">
        <v>0</v>
      </c>
      <c r="V31" s="133">
        <v>0.5</v>
      </c>
      <c r="W31" s="13"/>
      <c r="X31" s="13"/>
      <c r="Y31" s="4">
        <f t="shared" si="0"/>
        <v>0.5</v>
      </c>
      <c r="Z31" s="26">
        <f t="shared" si="9"/>
        <v>0.5</v>
      </c>
      <c r="AA31" s="26">
        <f t="shared" si="4"/>
        <v>0.5</v>
      </c>
      <c r="AB31" s="35" t="s">
        <v>188</v>
      </c>
      <c r="AC31" s="35" t="s">
        <v>151</v>
      </c>
      <c r="AD31" s="39">
        <v>1</v>
      </c>
      <c r="AE31" s="29">
        <f t="shared" si="7"/>
        <v>23750000</v>
      </c>
      <c r="AF31" s="31">
        <v>2000000</v>
      </c>
      <c r="AG31" s="15">
        <v>0</v>
      </c>
      <c r="AH31" s="31">
        <v>0</v>
      </c>
      <c r="AI31" s="31">
        <v>0</v>
      </c>
      <c r="AJ31" s="31">
        <v>0</v>
      </c>
      <c r="AK31" s="31">
        <v>0</v>
      </c>
      <c r="AL31" s="31">
        <v>21750000</v>
      </c>
      <c r="AM31" s="31">
        <v>0</v>
      </c>
      <c r="AN31" s="31">
        <v>0</v>
      </c>
      <c r="AO31" s="31">
        <v>0</v>
      </c>
      <c r="AP31" s="31">
        <v>0</v>
      </c>
      <c r="AQ31" s="31">
        <v>0</v>
      </c>
      <c r="AR31" s="31">
        <v>0</v>
      </c>
      <c r="AS31" s="31">
        <v>0</v>
      </c>
      <c r="AT31" s="31">
        <v>0</v>
      </c>
      <c r="AU31" s="31">
        <v>0</v>
      </c>
      <c r="AV31" s="31">
        <v>0</v>
      </c>
      <c r="AW31" s="31">
        <v>0</v>
      </c>
      <c r="AX31" s="31">
        <v>0</v>
      </c>
      <c r="AY31" s="31">
        <f t="shared" si="8"/>
        <v>23750000</v>
      </c>
      <c r="AZ31" s="16" t="s">
        <v>43</v>
      </c>
      <c r="BA31" s="44">
        <v>45</v>
      </c>
      <c r="BB31" s="35"/>
      <c r="BC31" s="38" t="s">
        <v>163</v>
      </c>
      <c r="BD31" s="38" t="s">
        <v>163</v>
      </c>
      <c r="BE31" s="38"/>
      <c r="BF31" s="38" t="s">
        <v>163</v>
      </c>
      <c r="BG31" s="35"/>
      <c r="BH31" s="35"/>
      <c r="BI31" s="35"/>
      <c r="BJ31" s="35" t="s">
        <v>163</v>
      </c>
      <c r="BK31" s="35" t="s">
        <v>163</v>
      </c>
      <c r="BL31" s="35" t="s">
        <v>163</v>
      </c>
      <c r="BM31" s="35" t="s">
        <v>163</v>
      </c>
      <c r="BN31" s="131"/>
      <c r="BO31" s="131"/>
      <c r="BP31" s="131"/>
      <c r="BQ31" s="131"/>
      <c r="BR31" s="131"/>
      <c r="BS31" s="131"/>
      <c r="BT31" s="132"/>
      <c r="BU31" s="132"/>
      <c r="BV31" s="132"/>
      <c r="BW31" s="132"/>
      <c r="BX31" s="132"/>
      <c r="BY31" s="132"/>
      <c r="BZ31" s="132"/>
      <c r="CA31" s="132"/>
      <c r="CB31" s="132"/>
      <c r="CC31" s="132"/>
      <c r="CD31" s="132"/>
      <c r="CE31" s="132"/>
    </row>
    <row r="32" spans="1:83" s="129" customFormat="1" ht="49.2" customHeight="1" x14ac:dyDescent="0.25">
      <c r="B32" s="71"/>
      <c r="C32" s="71"/>
      <c r="D32" s="71"/>
      <c r="E32" s="71"/>
      <c r="F32" s="71"/>
      <c r="G32" s="71"/>
      <c r="H32" s="71"/>
      <c r="I32" s="35">
        <v>7</v>
      </c>
      <c r="J32" s="35" t="s">
        <v>124</v>
      </c>
      <c r="K32" s="13">
        <v>2020050310015</v>
      </c>
      <c r="L32" s="13" t="s">
        <v>169</v>
      </c>
      <c r="M32" s="14" t="s">
        <v>80</v>
      </c>
      <c r="N32" s="16" t="s">
        <v>44</v>
      </c>
      <c r="O32" s="18">
        <v>0</v>
      </c>
      <c r="P32" s="21">
        <v>1</v>
      </c>
      <c r="Q32" s="21">
        <v>0</v>
      </c>
      <c r="R32" s="47">
        <v>0.33329999999999999</v>
      </c>
      <c r="S32" s="48">
        <v>0.66659999999999997</v>
      </c>
      <c r="T32" s="21">
        <v>1</v>
      </c>
      <c r="U32" s="13">
        <v>0</v>
      </c>
      <c r="V32" s="140">
        <v>0</v>
      </c>
      <c r="W32" s="13"/>
      <c r="X32" s="13"/>
      <c r="Y32" s="4">
        <f t="shared" si="0"/>
        <v>0</v>
      </c>
      <c r="Z32" s="26">
        <f t="shared" si="9"/>
        <v>0</v>
      </c>
      <c r="AA32" s="26">
        <f t="shared" si="4"/>
        <v>0</v>
      </c>
      <c r="AB32" s="35" t="s">
        <v>189</v>
      </c>
      <c r="AC32" s="35" t="s">
        <v>153</v>
      </c>
      <c r="AD32" s="39" t="s">
        <v>67</v>
      </c>
      <c r="AE32" s="29">
        <f t="shared" si="7"/>
        <v>0</v>
      </c>
      <c r="AF32" s="31">
        <v>0</v>
      </c>
      <c r="AG32" s="15">
        <v>0</v>
      </c>
      <c r="AH32" s="31">
        <v>0</v>
      </c>
      <c r="AI32" s="31">
        <v>0</v>
      </c>
      <c r="AJ32" s="31">
        <v>0</v>
      </c>
      <c r="AK32" s="31">
        <v>0</v>
      </c>
      <c r="AL32" s="31">
        <v>0</v>
      </c>
      <c r="AM32" s="31">
        <v>0</v>
      </c>
      <c r="AN32" s="31">
        <v>0</v>
      </c>
      <c r="AO32" s="31">
        <v>0</v>
      </c>
      <c r="AP32" s="31">
        <v>0</v>
      </c>
      <c r="AQ32" s="31">
        <v>0</v>
      </c>
      <c r="AR32" s="31">
        <v>0</v>
      </c>
      <c r="AS32" s="31">
        <v>0</v>
      </c>
      <c r="AT32" s="31">
        <v>0</v>
      </c>
      <c r="AU32" s="31">
        <v>0</v>
      </c>
      <c r="AV32" s="31">
        <v>0</v>
      </c>
      <c r="AW32" s="31">
        <v>0</v>
      </c>
      <c r="AX32" s="31">
        <v>0</v>
      </c>
      <c r="AY32" s="31">
        <f t="shared" si="8"/>
        <v>0</v>
      </c>
      <c r="AZ32" s="16" t="s">
        <v>43</v>
      </c>
      <c r="BA32" s="44">
        <v>30</v>
      </c>
      <c r="BB32" s="35"/>
      <c r="BC32" s="35"/>
      <c r="BD32" s="35"/>
      <c r="BE32" s="35"/>
      <c r="BF32" s="35"/>
      <c r="BG32" s="35"/>
      <c r="BH32" s="35"/>
      <c r="BI32" s="35"/>
      <c r="BJ32" s="35"/>
      <c r="BK32" s="35"/>
      <c r="BL32" s="35"/>
      <c r="BM32" s="35"/>
      <c r="BN32" s="131"/>
      <c r="BO32" s="131"/>
      <c r="BP32" s="131"/>
      <c r="BQ32" s="131"/>
      <c r="BR32" s="131"/>
      <c r="BS32" s="131"/>
      <c r="BT32" s="132"/>
      <c r="BU32" s="132"/>
      <c r="BV32" s="132"/>
      <c r="BW32" s="132"/>
      <c r="BX32" s="132"/>
      <c r="BY32" s="132"/>
      <c r="BZ32" s="132"/>
      <c r="CA32" s="132"/>
      <c r="CB32" s="132"/>
      <c r="CC32" s="132"/>
      <c r="CD32" s="132"/>
      <c r="CE32" s="132"/>
    </row>
    <row r="33" spans="1:83" s="129" customFormat="1" ht="174" customHeight="1" x14ac:dyDescent="0.25">
      <c r="B33" s="71"/>
      <c r="C33" s="71"/>
      <c r="D33" s="71"/>
      <c r="E33" s="71"/>
      <c r="F33" s="71"/>
      <c r="G33" s="71"/>
      <c r="H33" s="71"/>
      <c r="I33" s="35">
        <v>8</v>
      </c>
      <c r="J33" s="35" t="s">
        <v>124</v>
      </c>
      <c r="K33" s="13">
        <v>2020050310015</v>
      </c>
      <c r="L33" s="13" t="s">
        <v>169</v>
      </c>
      <c r="M33" s="14" t="s">
        <v>81</v>
      </c>
      <c r="N33" s="16" t="s">
        <v>44</v>
      </c>
      <c r="O33" s="18">
        <v>0</v>
      </c>
      <c r="P33" s="18">
        <v>1</v>
      </c>
      <c r="Q33" s="18">
        <v>1</v>
      </c>
      <c r="R33" s="37">
        <v>1</v>
      </c>
      <c r="S33" s="18">
        <v>1</v>
      </c>
      <c r="T33" s="18">
        <v>1</v>
      </c>
      <c r="U33" s="49">
        <v>0.5</v>
      </c>
      <c r="V33" s="133">
        <v>1</v>
      </c>
      <c r="W33" s="13"/>
      <c r="X33" s="13"/>
      <c r="Y33" s="4">
        <f t="shared" si="0"/>
        <v>1.5</v>
      </c>
      <c r="Z33" s="26">
        <f t="shared" si="9"/>
        <v>1</v>
      </c>
      <c r="AA33" s="26">
        <f>IF(P64&gt;Y64,100%,(P64/Y64))</f>
        <v>1</v>
      </c>
      <c r="AB33" s="143" t="s">
        <v>210</v>
      </c>
      <c r="AC33" s="35" t="s">
        <v>151</v>
      </c>
      <c r="AD33" s="39">
        <v>1</v>
      </c>
      <c r="AE33" s="29">
        <f t="shared" si="7"/>
        <v>75650000</v>
      </c>
      <c r="AF33" s="31">
        <v>0</v>
      </c>
      <c r="AG33" s="15">
        <v>0</v>
      </c>
      <c r="AH33" s="31">
        <v>0</v>
      </c>
      <c r="AI33" s="31">
        <v>0</v>
      </c>
      <c r="AJ33" s="31">
        <v>50000000</v>
      </c>
      <c r="AK33" s="31">
        <v>0</v>
      </c>
      <c r="AL33" s="31">
        <v>25650000</v>
      </c>
      <c r="AM33" s="31">
        <v>0</v>
      </c>
      <c r="AN33" s="31">
        <v>0</v>
      </c>
      <c r="AO33" s="31">
        <v>0</v>
      </c>
      <c r="AP33" s="31">
        <v>0</v>
      </c>
      <c r="AQ33" s="31">
        <v>0</v>
      </c>
      <c r="AR33" s="31">
        <v>0</v>
      </c>
      <c r="AS33" s="31">
        <v>0</v>
      </c>
      <c r="AT33" s="31">
        <v>0</v>
      </c>
      <c r="AU33" s="31">
        <v>0</v>
      </c>
      <c r="AV33" s="31">
        <v>0</v>
      </c>
      <c r="AW33" s="31">
        <v>0</v>
      </c>
      <c r="AX33" s="31">
        <v>0</v>
      </c>
      <c r="AY33" s="31">
        <f t="shared" si="8"/>
        <v>75650000</v>
      </c>
      <c r="AZ33" s="16" t="s">
        <v>43</v>
      </c>
      <c r="BA33" s="44">
        <v>45</v>
      </c>
      <c r="BB33" s="35"/>
      <c r="BC33" s="35"/>
      <c r="BD33" s="35" t="s">
        <v>163</v>
      </c>
      <c r="BE33" s="35" t="s">
        <v>163</v>
      </c>
      <c r="BF33" s="35"/>
      <c r="BG33" s="35" t="s">
        <v>163</v>
      </c>
      <c r="BH33" s="35"/>
      <c r="BI33" s="35" t="s">
        <v>163</v>
      </c>
      <c r="BJ33" s="35"/>
      <c r="BK33" s="35" t="s">
        <v>163</v>
      </c>
      <c r="BL33" s="35" t="s">
        <v>163</v>
      </c>
      <c r="BM33" s="35" t="s">
        <v>163</v>
      </c>
      <c r="BN33" s="131"/>
      <c r="BO33" s="131"/>
      <c r="BP33" s="131"/>
      <c r="BQ33" s="131"/>
      <c r="BR33" s="131"/>
      <c r="BS33" s="131"/>
      <c r="BT33" s="132"/>
      <c r="BU33" s="132"/>
      <c r="BV33" s="132"/>
      <c r="BW33" s="132"/>
      <c r="BX33" s="132"/>
      <c r="BY33" s="132"/>
      <c r="BZ33" s="132"/>
      <c r="CA33" s="132"/>
      <c r="CB33" s="132"/>
      <c r="CC33" s="132"/>
      <c r="CD33" s="132"/>
      <c r="CE33" s="132"/>
    </row>
    <row r="34" spans="1:83" s="129" customFormat="1" ht="136.5" customHeight="1" x14ac:dyDescent="0.25">
      <c r="B34" s="71"/>
      <c r="C34" s="71"/>
      <c r="D34" s="71"/>
      <c r="E34" s="71"/>
      <c r="F34" s="71"/>
      <c r="G34" s="71"/>
      <c r="H34" s="71"/>
      <c r="I34" s="35">
        <v>9</v>
      </c>
      <c r="J34" s="35" t="s">
        <v>124</v>
      </c>
      <c r="K34" s="13">
        <v>2020050310015</v>
      </c>
      <c r="L34" s="13" t="s">
        <v>120</v>
      </c>
      <c r="M34" s="14" t="s">
        <v>82</v>
      </c>
      <c r="N34" s="16" t="s">
        <v>44</v>
      </c>
      <c r="O34" s="18">
        <v>0</v>
      </c>
      <c r="P34" s="18">
        <v>15</v>
      </c>
      <c r="Q34" s="18">
        <v>8</v>
      </c>
      <c r="R34" s="37">
        <v>2</v>
      </c>
      <c r="S34" s="18">
        <v>2</v>
      </c>
      <c r="T34" s="18">
        <v>3</v>
      </c>
      <c r="U34" s="13">
        <v>1</v>
      </c>
      <c r="V34" s="133">
        <v>7</v>
      </c>
      <c r="W34" s="13"/>
      <c r="X34" s="13"/>
      <c r="Y34" s="4">
        <f t="shared" si="0"/>
        <v>8</v>
      </c>
      <c r="Z34" s="26">
        <f>IF(V34&gt;R34,100%,(V34/R34))</f>
        <v>1</v>
      </c>
      <c r="AA34" s="26">
        <f t="shared" si="4"/>
        <v>0.53333333333333333</v>
      </c>
      <c r="AB34" s="143" t="s">
        <v>211</v>
      </c>
      <c r="AC34" s="35" t="s">
        <v>151</v>
      </c>
      <c r="AD34" s="39">
        <v>2</v>
      </c>
      <c r="AE34" s="29">
        <f t="shared" si="7"/>
        <v>239598600</v>
      </c>
      <c r="AF34" s="31">
        <v>0</v>
      </c>
      <c r="AG34" s="15">
        <v>0</v>
      </c>
      <c r="AH34" s="31">
        <v>0</v>
      </c>
      <c r="AI34" s="31">
        <v>0</v>
      </c>
      <c r="AJ34" s="31">
        <v>122000000</v>
      </c>
      <c r="AK34" s="31">
        <v>0</v>
      </c>
      <c r="AL34" s="31">
        <f>92628600+24970000</f>
        <v>117598600</v>
      </c>
      <c r="AM34" s="31">
        <v>0</v>
      </c>
      <c r="AN34" s="31">
        <v>0</v>
      </c>
      <c r="AO34" s="31">
        <v>0</v>
      </c>
      <c r="AP34" s="31">
        <v>0</v>
      </c>
      <c r="AQ34" s="31">
        <v>0</v>
      </c>
      <c r="AR34" s="31">
        <v>0</v>
      </c>
      <c r="AS34" s="31">
        <v>0</v>
      </c>
      <c r="AT34" s="31">
        <v>0</v>
      </c>
      <c r="AU34" s="31">
        <v>0</v>
      </c>
      <c r="AV34" s="31">
        <v>0</v>
      </c>
      <c r="AW34" s="31">
        <v>0</v>
      </c>
      <c r="AX34" s="31">
        <v>0</v>
      </c>
      <c r="AY34" s="31">
        <f t="shared" si="8"/>
        <v>239598600</v>
      </c>
      <c r="AZ34" s="16" t="s">
        <v>43</v>
      </c>
      <c r="BA34" s="44">
        <v>150</v>
      </c>
      <c r="BB34" s="35"/>
      <c r="BC34" s="35" t="s">
        <v>163</v>
      </c>
      <c r="BD34" s="35" t="s">
        <v>163</v>
      </c>
      <c r="BE34" s="35" t="s">
        <v>163</v>
      </c>
      <c r="BF34" s="35" t="s">
        <v>163</v>
      </c>
      <c r="BG34" s="35" t="s">
        <v>163</v>
      </c>
      <c r="BH34" s="35"/>
      <c r="BI34" s="35"/>
      <c r="BJ34" s="35" t="s">
        <v>163</v>
      </c>
      <c r="BK34" s="35" t="s">
        <v>163</v>
      </c>
      <c r="BL34" s="35" t="s">
        <v>163</v>
      </c>
      <c r="BM34" s="35" t="s">
        <v>163</v>
      </c>
      <c r="BN34" s="131"/>
      <c r="BO34" s="131"/>
      <c r="BP34" s="131"/>
      <c r="BQ34" s="131"/>
      <c r="BR34" s="131"/>
      <c r="BS34" s="131"/>
      <c r="BT34" s="132"/>
      <c r="BU34" s="132"/>
      <c r="BV34" s="132"/>
      <c r="BW34" s="132"/>
      <c r="BX34" s="132"/>
      <c r="BY34" s="132"/>
      <c r="BZ34" s="132"/>
      <c r="CA34" s="132"/>
      <c r="CB34" s="132"/>
      <c r="CC34" s="132"/>
      <c r="CD34" s="132"/>
      <c r="CE34" s="132"/>
    </row>
    <row r="35" spans="1:83" s="129" customFormat="1" ht="140.4" customHeight="1" x14ac:dyDescent="0.25">
      <c r="B35" s="71"/>
      <c r="C35" s="71"/>
      <c r="D35" s="71"/>
      <c r="E35" s="71"/>
      <c r="F35" s="71"/>
      <c r="G35" s="71"/>
      <c r="H35" s="71"/>
      <c r="I35" s="35">
        <v>10</v>
      </c>
      <c r="J35" s="35" t="s">
        <v>124</v>
      </c>
      <c r="K35" s="13">
        <v>2020050310015</v>
      </c>
      <c r="L35" s="13" t="s">
        <v>169</v>
      </c>
      <c r="M35" s="14" t="s">
        <v>83</v>
      </c>
      <c r="N35" s="16" t="s">
        <v>44</v>
      </c>
      <c r="O35" s="18">
        <v>0</v>
      </c>
      <c r="P35" s="18">
        <v>1</v>
      </c>
      <c r="Q35" s="18">
        <v>1</v>
      </c>
      <c r="R35" s="37">
        <v>1</v>
      </c>
      <c r="S35" s="18">
        <v>0</v>
      </c>
      <c r="T35" s="18">
        <v>0</v>
      </c>
      <c r="U35" s="13">
        <v>0</v>
      </c>
      <c r="V35" s="133">
        <v>1</v>
      </c>
      <c r="W35" s="13"/>
      <c r="X35" s="13"/>
      <c r="Y35" s="4">
        <f t="shared" si="0"/>
        <v>1</v>
      </c>
      <c r="Z35" s="26">
        <f t="shared" si="9"/>
        <v>1</v>
      </c>
      <c r="AA35" s="26">
        <f t="shared" si="4"/>
        <v>1</v>
      </c>
      <c r="AB35" s="143" t="s">
        <v>190</v>
      </c>
      <c r="AC35" s="35" t="s">
        <v>151</v>
      </c>
      <c r="AD35" s="39">
        <v>1</v>
      </c>
      <c r="AE35" s="29">
        <f t="shared" si="7"/>
        <v>22200000</v>
      </c>
      <c r="AF35" s="31">
        <v>0</v>
      </c>
      <c r="AG35" s="15">
        <v>0</v>
      </c>
      <c r="AH35" s="31">
        <v>0</v>
      </c>
      <c r="AI35" s="31">
        <v>0</v>
      </c>
      <c r="AJ35" s="31">
        <v>0</v>
      </c>
      <c r="AK35" s="31">
        <v>0</v>
      </c>
      <c r="AL35" s="31">
        <v>22200000</v>
      </c>
      <c r="AM35" s="31">
        <v>0</v>
      </c>
      <c r="AN35" s="31">
        <v>0</v>
      </c>
      <c r="AO35" s="31">
        <v>0</v>
      </c>
      <c r="AP35" s="31">
        <v>0</v>
      </c>
      <c r="AQ35" s="31">
        <v>0</v>
      </c>
      <c r="AR35" s="31">
        <v>0</v>
      </c>
      <c r="AS35" s="31">
        <v>0</v>
      </c>
      <c r="AT35" s="31">
        <v>0</v>
      </c>
      <c r="AU35" s="31">
        <v>0</v>
      </c>
      <c r="AV35" s="31">
        <v>0</v>
      </c>
      <c r="AW35" s="31">
        <v>0</v>
      </c>
      <c r="AX35" s="31">
        <v>0</v>
      </c>
      <c r="AY35" s="31">
        <f t="shared" si="8"/>
        <v>22200000</v>
      </c>
      <c r="AZ35" s="16" t="s">
        <v>43</v>
      </c>
      <c r="BA35" s="13">
        <v>35</v>
      </c>
      <c r="BB35" s="35"/>
      <c r="BC35" s="35"/>
      <c r="BD35" s="35"/>
      <c r="BE35" s="35"/>
      <c r="BF35" s="35" t="s">
        <v>163</v>
      </c>
      <c r="BG35" s="35" t="s">
        <v>163</v>
      </c>
      <c r="BH35" s="35"/>
      <c r="BI35" s="35" t="s">
        <v>163</v>
      </c>
      <c r="BJ35" s="35" t="s">
        <v>163</v>
      </c>
      <c r="BK35" s="35" t="s">
        <v>163</v>
      </c>
      <c r="BL35" s="35" t="s">
        <v>163</v>
      </c>
      <c r="BM35" s="35" t="s">
        <v>163</v>
      </c>
      <c r="BN35" s="131"/>
      <c r="BO35" s="131"/>
      <c r="BP35" s="131"/>
      <c r="BQ35" s="131"/>
      <c r="BR35" s="131"/>
      <c r="BS35" s="131"/>
      <c r="BT35" s="132"/>
      <c r="BU35" s="132"/>
      <c r="BV35" s="132"/>
      <c r="BW35" s="132"/>
      <c r="BX35" s="132"/>
      <c r="BY35" s="132"/>
      <c r="BZ35" s="132"/>
      <c r="CA35" s="132"/>
      <c r="CB35" s="132"/>
      <c r="CC35" s="132"/>
      <c r="CD35" s="132"/>
      <c r="CE35" s="132"/>
    </row>
    <row r="36" spans="1:83" s="138" customFormat="1" ht="19.2" customHeight="1" thickBot="1" x14ac:dyDescent="0.3">
      <c r="A36" s="134"/>
      <c r="B36" s="135"/>
      <c r="C36" s="135"/>
      <c r="D36" s="135"/>
      <c r="E36" s="73" t="s">
        <v>34</v>
      </c>
      <c r="F36" s="74"/>
      <c r="G36" s="74"/>
      <c r="H36" s="74"/>
      <c r="I36" s="74"/>
      <c r="J36" s="74"/>
      <c r="K36" s="74"/>
      <c r="L36" s="74"/>
      <c r="M36" s="74"/>
      <c r="N36" s="74"/>
      <c r="O36" s="74"/>
      <c r="P36" s="74"/>
      <c r="Q36" s="74"/>
      <c r="R36" s="74"/>
      <c r="S36" s="74"/>
      <c r="T36" s="75"/>
      <c r="U36" s="27"/>
      <c r="V36" s="136"/>
      <c r="W36" s="27"/>
      <c r="X36" s="27"/>
      <c r="Y36" s="10"/>
      <c r="Z36" s="11">
        <f>AVERAGE(Z26:Z35)</f>
        <v>0.85</v>
      </c>
      <c r="AA36" s="11">
        <f>AVERAGE(AA26:AA35)</f>
        <v>0.65208333333333335</v>
      </c>
      <c r="AB36" s="41"/>
      <c r="AC36" s="40"/>
      <c r="AD36" s="41"/>
      <c r="AE36" s="30">
        <f>SUM(AE26:AE35)</f>
        <v>553623600</v>
      </c>
      <c r="AF36" s="30">
        <f t="shared" ref="AF36:AX36" si="10">SUM(AF26:AF35)</f>
        <v>8000000</v>
      </c>
      <c r="AG36" s="30">
        <f t="shared" si="10"/>
        <v>0</v>
      </c>
      <c r="AH36" s="30">
        <f t="shared" si="10"/>
        <v>0</v>
      </c>
      <c r="AI36" s="30">
        <f t="shared" si="10"/>
        <v>0</v>
      </c>
      <c r="AJ36" s="30">
        <f t="shared" si="10"/>
        <v>312000000</v>
      </c>
      <c r="AK36" s="30">
        <f t="shared" si="10"/>
        <v>0</v>
      </c>
      <c r="AL36" s="30">
        <f t="shared" si="10"/>
        <v>233623600</v>
      </c>
      <c r="AM36" s="30">
        <f t="shared" si="10"/>
        <v>0</v>
      </c>
      <c r="AN36" s="30">
        <f t="shared" si="10"/>
        <v>0</v>
      </c>
      <c r="AO36" s="30">
        <f t="shared" si="10"/>
        <v>0</v>
      </c>
      <c r="AP36" s="30">
        <f t="shared" si="10"/>
        <v>0</v>
      </c>
      <c r="AQ36" s="30">
        <f t="shared" si="10"/>
        <v>0</v>
      </c>
      <c r="AR36" s="30">
        <f t="shared" si="10"/>
        <v>0</v>
      </c>
      <c r="AS36" s="30">
        <f t="shared" si="10"/>
        <v>0</v>
      </c>
      <c r="AT36" s="30">
        <f t="shared" si="10"/>
        <v>0</v>
      </c>
      <c r="AU36" s="30">
        <f t="shared" si="10"/>
        <v>0</v>
      </c>
      <c r="AV36" s="30">
        <f t="shared" si="10"/>
        <v>0</v>
      </c>
      <c r="AW36" s="30">
        <f t="shared" si="10"/>
        <v>0</v>
      </c>
      <c r="AX36" s="30">
        <f t="shared" si="10"/>
        <v>0</v>
      </c>
      <c r="AY36" s="30">
        <f>SUM(AY26:AY35)</f>
        <v>553623600</v>
      </c>
      <c r="AZ36" s="30"/>
      <c r="BA36" s="30"/>
      <c r="BB36" s="30"/>
      <c r="BC36" s="30"/>
      <c r="BD36" s="30"/>
      <c r="BE36" s="30"/>
      <c r="BF36" s="30"/>
      <c r="BG36" s="30"/>
      <c r="BH36" s="30"/>
      <c r="BI36" s="30"/>
      <c r="BJ36" s="30"/>
      <c r="BK36" s="30"/>
      <c r="BL36" s="30"/>
      <c r="BM36" s="30"/>
      <c r="BN36" s="137"/>
      <c r="BO36" s="137"/>
      <c r="BP36" s="137"/>
      <c r="BQ36" s="137"/>
      <c r="BR36" s="137"/>
      <c r="BS36" s="137"/>
      <c r="BT36" s="137"/>
      <c r="BU36" s="137"/>
      <c r="BV36" s="137"/>
      <c r="BW36" s="137"/>
      <c r="BX36" s="137"/>
      <c r="BY36" s="137"/>
      <c r="BZ36" s="137"/>
      <c r="CA36" s="137"/>
      <c r="CB36" s="137"/>
      <c r="CC36" s="137"/>
      <c r="CD36" s="137"/>
      <c r="CE36" s="137"/>
    </row>
    <row r="37" spans="1:83" s="129" customFormat="1" ht="84.6" customHeight="1" x14ac:dyDescent="0.25">
      <c r="B37" s="70" t="s">
        <v>69</v>
      </c>
      <c r="C37" s="72" t="s">
        <v>71</v>
      </c>
      <c r="D37" s="72" t="s">
        <v>70</v>
      </c>
      <c r="E37" s="72" t="s">
        <v>126</v>
      </c>
      <c r="F37" s="72" t="s">
        <v>84</v>
      </c>
      <c r="G37" s="72"/>
      <c r="H37" s="72" t="s">
        <v>85</v>
      </c>
      <c r="I37" s="35">
        <v>1</v>
      </c>
      <c r="J37" s="35" t="s">
        <v>124</v>
      </c>
      <c r="K37" s="13">
        <v>2020050310015</v>
      </c>
      <c r="L37" s="13" t="s">
        <v>120</v>
      </c>
      <c r="M37" s="14" t="s">
        <v>86</v>
      </c>
      <c r="N37" s="16" t="s">
        <v>44</v>
      </c>
      <c r="O37" s="18">
        <v>455</v>
      </c>
      <c r="P37" s="18">
        <v>935</v>
      </c>
      <c r="Q37" s="18">
        <v>155</v>
      </c>
      <c r="R37" s="37">
        <v>310</v>
      </c>
      <c r="S37" s="18">
        <v>310</v>
      </c>
      <c r="T37" s="18">
        <v>160</v>
      </c>
      <c r="U37" s="9">
        <v>90</v>
      </c>
      <c r="V37" s="130">
        <v>190</v>
      </c>
      <c r="W37" s="9"/>
      <c r="X37" s="4"/>
      <c r="Y37" s="4">
        <f t="shared" si="0"/>
        <v>280</v>
      </c>
      <c r="Z37" s="26">
        <f>IF(ISERROR(V37/R37),"",V37/R37)</f>
        <v>0.61290322580645162</v>
      </c>
      <c r="AA37" s="26">
        <f t="shared" si="4"/>
        <v>0.29946524064171121</v>
      </c>
      <c r="AB37" s="38" t="s">
        <v>191</v>
      </c>
      <c r="AC37" s="38" t="s">
        <v>151</v>
      </c>
      <c r="AD37" s="29">
        <v>310</v>
      </c>
      <c r="AE37" s="29">
        <f t="shared" ref="AE37:AE42" si="11">+AY37</f>
        <v>260000000</v>
      </c>
      <c r="AF37" s="31">
        <v>2000000</v>
      </c>
      <c r="AG37" s="15">
        <v>0</v>
      </c>
      <c r="AH37" s="31">
        <v>0</v>
      </c>
      <c r="AI37" s="31">
        <v>0</v>
      </c>
      <c r="AJ37" s="31">
        <v>180000000</v>
      </c>
      <c r="AK37" s="31">
        <v>0</v>
      </c>
      <c r="AL37" s="31">
        <v>78000000</v>
      </c>
      <c r="AM37" s="31">
        <v>0</v>
      </c>
      <c r="AN37" s="31">
        <v>0</v>
      </c>
      <c r="AO37" s="31">
        <v>0</v>
      </c>
      <c r="AP37" s="31">
        <v>0</v>
      </c>
      <c r="AQ37" s="31">
        <v>0</v>
      </c>
      <c r="AR37" s="31">
        <v>0</v>
      </c>
      <c r="AS37" s="31">
        <v>0</v>
      </c>
      <c r="AT37" s="31">
        <v>0</v>
      </c>
      <c r="AU37" s="31">
        <v>0</v>
      </c>
      <c r="AV37" s="31">
        <v>0</v>
      </c>
      <c r="AW37" s="31">
        <v>0</v>
      </c>
      <c r="AX37" s="31">
        <v>0</v>
      </c>
      <c r="AY37" s="31">
        <f t="shared" ref="AY37:AY42" si="12">SUM(AF37:AX37)</f>
        <v>260000000</v>
      </c>
      <c r="AZ37" s="16" t="s">
        <v>43</v>
      </c>
      <c r="BA37" s="44">
        <v>60</v>
      </c>
      <c r="BB37" s="38"/>
      <c r="BC37" s="38"/>
      <c r="BD37" s="38"/>
      <c r="BE37" s="38"/>
      <c r="BF37" s="38" t="s">
        <v>163</v>
      </c>
      <c r="BG37" s="38" t="s">
        <v>163</v>
      </c>
      <c r="BH37" s="38" t="s">
        <v>163</v>
      </c>
      <c r="BI37" s="38" t="s">
        <v>163</v>
      </c>
      <c r="BJ37" s="38"/>
      <c r="BK37" s="38" t="s">
        <v>163</v>
      </c>
      <c r="BL37" s="38" t="s">
        <v>163</v>
      </c>
      <c r="BM37" s="38" t="s">
        <v>163</v>
      </c>
      <c r="BN37" s="131"/>
      <c r="BO37" s="131"/>
      <c r="BP37" s="131"/>
      <c r="BQ37" s="131"/>
      <c r="BR37" s="131"/>
      <c r="BS37" s="131"/>
      <c r="BT37" s="131"/>
      <c r="BU37" s="131"/>
      <c r="BV37" s="131"/>
      <c r="BW37" s="131"/>
      <c r="BX37" s="131"/>
      <c r="BY37" s="131"/>
      <c r="BZ37" s="131"/>
      <c r="CA37" s="131"/>
      <c r="CB37" s="131"/>
      <c r="CC37" s="131"/>
      <c r="CD37" s="131"/>
      <c r="CE37" s="131"/>
    </row>
    <row r="38" spans="1:83" s="146" customFormat="1" ht="144.75" customHeight="1" x14ac:dyDescent="0.25">
      <c r="A38" s="129"/>
      <c r="B38" s="71"/>
      <c r="C38" s="71"/>
      <c r="D38" s="71"/>
      <c r="E38" s="71"/>
      <c r="F38" s="71"/>
      <c r="G38" s="71"/>
      <c r="H38" s="71"/>
      <c r="I38" s="42">
        <v>2</v>
      </c>
      <c r="J38" s="35" t="s">
        <v>124</v>
      </c>
      <c r="K38" s="13">
        <v>2020050310015</v>
      </c>
      <c r="L38" s="23" t="s">
        <v>120</v>
      </c>
      <c r="M38" s="24" t="s">
        <v>87</v>
      </c>
      <c r="N38" s="24" t="s">
        <v>44</v>
      </c>
      <c r="O38" s="25">
        <v>0</v>
      </c>
      <c r="P38" s="25">
        <v>3</v>
      </c>
      <c r="Q38" s="25">
        <v>0</v>
      </c>
      <c r="R38" s="50">
        <v>1</v>
      </c>
      <c r="S38" s="25">
        <v>1</v>
      </c>
      <c r="T38" s="25">
        <v>1</v>
      </c>
      <c r="U38" s="23">
        <v>0.7</v>
      </c>
      <c r="V38" s="144">
        <v>1</v>
      </c>
      <c r="W38" s="28"/>
      <c r="X38" s="12"/>
      <c r="Y38" s="4">
        <f t="shared" si="0"/>
        <v>1.7</v>
      </c>
      <c r="Z38" s="26">
        <f>IF(ISERROR(V38/R38),"",V38/R38)</f>
        <v>1</v>
      </c>
      <c r="AA38" s="26">
        <f t="shared" si="4"/>
        <v>0.56666666666666665</v>
      </c>
      <c r="AB38" s="42" t="s">
        <v>194</v>
      </c>
      <c r="AC38" s="42" t="s">
        <v>154</v>
      </c>
      <c r="AD38" s="43">
        <v>1</v>
      </c>
      <c r="AE38" s="29">
        <f t="shared" si="11"/>
        <v>4000000</v>
      </c>
      <c r="AF38" s="31">
        <v>4000000</v>
      </c>
      <c r="AG38" s="15">
        <v>0</v>
      </c>
      <c r="AH38" s="31">
        <v>0</v>
      </c>
      <c r="AI38" s="31">
        <v>0</v>
      </c>
      <c r="AJ38" s="31">
        <v>0</v>
      </c>
      <c r="AK38" s="31">
        <v>0</v>
      </c>
      <c r="AL38" s="31">
        <v>0</v>
      </c>
      <c r="AM38" s="31">
        <v>0</v>
      </c>
      <c r="AN38" s="31">
        <v>0</v>
      </c>
      <c r="AO38" s="31">
        <v>0</v>
      </c>
      <c r="AP38" s="31">
        <v>0</v>
      </c>
      <c r="AQ38" s="31">
        <v>0</v>
      </c>
      <c r="AR38" s="31">
        <v>0</v>
      </c>
      <c r="AS38" s="31">
        <v>0</v>
      </c>
      <c r="AT38" s="31">
        <v>0</v>
      </c>
      <c r="AU38" s="31">
        <v>0</v>
      </c>
      <c r="AV38" s="31">
        <v>0</v>
      </c>
      <c r="AW38" s="31">
        <v>0</v>
      </c>
      <c r="AX38" s="31">
        <v>0</v>
      </c>
      <c r="AY38" s="31">
        <f t="shared" si="12"/>
        <v>4000000</v>
      </c>
      <c r="AZ38" s="24" t="s">
        <v>43</v>
      </c>
      <c r="BA38" s="23">
        <v>80</v>
      </c>
      <c r="BB38" s="42"/>
      <c r="BC38" s="38"/>
      <c r="BD38" s="38" t="s">
        <v>163</v>
      </c>
      <c r="BE38" s="38" t="s">
        <v>163</v>
      </c>
      <c r="BF38" s="38" t="s">
        <v>163</v>
      </c>
      <c r="BG38" s="38" t="s">
        <v>163</v>
      </c>
      <c r="BH38" s="38"/>
      <c r="BI38" s="38" t="s">
        <v>163</v>
      </c>
      <c r="BJ38" s="38" t="s">
        <v>163</v>
      </c>
      <c r="BK38" s="38" t="s">
        <v>163</v>
      </c>
      <c r="BL38" s="42" t="s">
        <v>163</v>
      </c>
      <c r="BM38" s="42" t="s">
        <v>163</v>
      </c>
      <c r="BN38" s="145"/>
      <c r="BO38" s="145"/>
      <c r="BP38" s="145"/>
      <c r="BQ38" s="145"/>
      <c r="BR38" s="145"/>
      <c r="BS38" s="145"/>
      <c r="BT38" s="145"/>
      <c r="BU38" s="145"/>
      <c r="BV38" s="145"/>
      <c r="BW38" s="145"/>
      <c r="BX38" s="145"/>
      <c r="BY38" s="145"/>
      <c r="BZ38" s="145"/>
      <c r="CA38" s="145"/>
      <c r="CB38" s="145"/>
      <c r="CC38" s="145"/>
      <c r="CD38" s="145"/>
      <c r="CE38" s="145"/>
    </row>
    <row r="39" spans="1:83" s="129" customFormat="1" ht="89.4" customHeight="1" x14ac:dyDescent="0.25">
      <c r="B39" s="71"/>
      <c r="C39" s="71"/>
      <c r="D39" s="71"/>
      <c r="E39" s="71"/>
      <c r="F39" s="71"/>
      <c r="G39" s="71"/>
      <c r="H39" s="71"/>
      <c r="I39" s="35">
        <v>3</v>
      </c>
      <c r="J39" s="35" t="s">
        <v>124</v>
      </c>
      <c r="K39" s="13">
        <v>2020050310015</v>
      </c>
      <c r="L39" s="13" t="s">
        <v>169</v>
      </c>
      <c r="M39" s="14" t="s">
        <v>88</v>
      </c>
      <c r="N39" s="16" t="s">
        <v>44</v>
      </c>
      <c r="O39" s="18">
        <v>0</v>
      </c>
      <c r="P39" s="18">
        <v>1</v>
      </c>
      <c r="Q39" s="18">
        <v>0</v>
      </c>
      <c r="R39" s="37">
        <v>1</v>
      </c>
      <c r="S39" s="18">
        <v>0</v>
      </c>
      <c r="T39" s="18">
        <v>1</v>
      </c>
      <c r="U39" s="13">
        <v>0</v>
      </c>
      <c r="V39" s="133">
        <v>2</v>
      </c>
      <c r="W39" s="13"/>
      <c r="X39" s="13"/>
      <c r="Y39" s="4">
        <f t="shared" si="0"/>
        <v>2</v>
      </c>
      <c r="Z39" s="26">
        <f>IF(V39&gt;R39,100%,(V39/R39))</f>
        <v>1</v>
      </c>
      <c r="AA39" s="26">
        <f>IF(P64&gt;Y64,100%,(P64/Y64))</f>
        <v>1</v>
      </c>
      <c r="AB39" s="35" t="s">
        <v>192</v>
      </c>
      <c r="AC39" s="35" t="s">
        <v>151</v>
      </c>
      <c r="AD39" s="39">
        <v>1</v>
      </c>
      <c r="AE39" s="29">
        <f t="shared" si="11"/>
        <v>585000000</v>
      </c>
      <c r="AF39" s="31">
        <v>5000000</v>
      </c>
      <c r="AG39" s="15">
        <v>0</v>
      </c>
      <c r="AH39" s="31">
        <v>0</v>
      </c>
      <c r="AI39" s="31">
        <v>0</v>
      </c>
      <c r="AJ39" s="31">
        <v>580000000</v>
      </c>
      <c r="AK39" s="31">
        <v>0</v>
      </c>
      <c r="AL39" s="31">
        <v>0</v>
      </c>
      <c r="AM39" s="31">
        <v>0</v>
      </c>
      <c r="AN39" s="31">
        <v>0</v>
      </c>
      <c r="AO39" s="31">
        <v>0</v>
      </c>
      <c r="AP39" s="31">
        <v>0</v>
      </c>
      <c r="AQ39" s="31">
        <v>0</v>
      </c>
      <c r="AR39" s="31">
        <v>0</v>
      </c>
      <c r="AS39" s="31">
        <v>0</v>
      </c>
      <c r="AT39" s="31">
        <v>0</v>
      </c>
      <c r="AU39" s="31">
        <v>0</v>
      </c>
      <c r="AV39" s="31">
        <v>0</v>
      </c>
      <c r="AW39" s="31">
        <v>0</v>
      </c>
      <c r="AX39" s="31">
        <v>0</v>
      </c>
      <c r="AY39" s="31">
        <f t="shared" si="12"/>
        <v>585000000</v>
      </c>
      <c r="AZ39" s="16" t="s">
        <v>43</v>
      </c>
      <c r="BA39" s="13">
        <v>60</v>
      </c>
      <c r="BB39" s="35"/>
      <c r="BC39" s="38" t="s">
        <v>163</v>
      </c>
      <c r="BD39" s="38" t="s">
        <v>163</v>
      </c>
      <c r="BE39" s="38" t="s">
        <v>163</v>
      </c>
      <c r="BF39" s="38" t="s">
        <v>163</v>
      </c>
      <c r="BG39" s="38" t="s">
        <v>163</v>
      </c>
      <c r="BH39" s="38"/>
      <c r="BI39" s="38"/>
      <c r="BJ39" s="38" t="s">
        <v>163</v>
      </c>
      <c r="BK39" s="38"/>
      <c r="BL39" s="38" t="s">
        <v>163</v>
      </c>
      <c r="BM39" s="35" t="s">
        <v>163</v>
      </c>
      <c r="BN39" s="131"/>
      <c r="BO39" s="131"/>
      <c r="BP39" s="131"/>
      <c r="BQ39" s="131"/>
      <c r="BR39" s="131"/>
      <c r="BS39" s="131"/>
      <c r="BT39" s="132"/>
      <c r="BU39" s="132"/>
      <c r="BV39" s="132"/>
      <c r="BW39" s="132"/>
      <c r="BX39" s="132"/>
      <c r="BY39" s="132"/>
      <c r="BZ39" s="132"/>
      <c r="CA39" s="132"/>
      <c r="CB39" s="132"/>
      <c r="CC39" s="132"/>
      <c r="CD39" s="132"/>
      <c r="CE39" s="132"/>
    </row>
    <row r="40" spans="1:83" s="129" customFormat="1" ht="171.6" customHeight="1" x14ac:dyDescent="0.25">
      <c r="B40" s="71"/>
      <c r="C40" s="71"/>
      <c r="D40" s="71"/>
      <c r="E40" s="71"/>
      <c r="F40" s="71"/>
      <c r="G40" s="71"/>
      <c r="H40" s="71"/>
      <c r="I40" s="35">
        <v>4</v>
      </c>
      <c r="J40" s="35" t="s">
        <v>124</v>
      </c>
      <c r="K40" s="13">
        <v>2020050310015</v>
      </c>
      <c r="L40" s="13" t="s">
        <v>169</v>
      </c>
      <c r="M40" s="14" t="s">
        <v>89</v>
      </c>
      <c r="N40" s="16" t="s">
        <v>44</v>
      </c>
      <c r="O40" s="18">
        <v>800</v>
      </c>
      <c r="P40" s="18">
        <v>1650</v>
      </c>
      <c r="Q40" s="18">
        <v>450</v>
      </c>
      <c r="R40" s="37">
        <v>340</v>
      </c>
      <c r="S40" s="18">
        <v>350</v>
      </c>
      <c r="T40" s="18">
        <v>510</v>
      </c>
      <c r="U40" s="13">
        <v>10</v>
      </c>
      <c r="V40" s="133">
        <v>711</v>
      </c>
      <c r="W40" s="13"/>
      <c r="X40" s="13"/>
      <c r="Y40" s="4">
        <f t="shared" si="0"/>
        <v>721</v>
      </c>
      <c r="Z40" s="26">
        <f>IF(V40&gt;R40,100%,(V40/R40))</f>
        <v>1</v>
      </c>
      <c r="AA40" s="26">
        <f t="shared" si="4"/>
        <v>0.43696969696969695</v>
      </c>
      <c r="AB40" s="35" t="s">
        <v>212</v>
      </c>
      <c r="AC40" s="35" t="s">
        <v>151</v>
      </c>
      <c r="AD40" s="39">
        <v>340</v>
      </c>
      <c r="AE40" s="29">
        <f t="shared" si="11"/>
        <v>271750000</v>
      </c>
      <c r="AF40" s="31">
        <v>0</v>
      </c>
      <c r="AG40" s="15">
        <v>0</v>
      </c>
      <c r="AH40" s="31">
        <v>0</v>
      </c>
      <c r="AI40" s="31">
        <v>0</v>
      </c>
      <c r="AJ40" s="31">
        <v>250000000</v>
      </c>
      <c r="AK40" s="31">
        <v>0</v>
      </c>
      <c r="AL40" s="31">
        <v>21750000</v>
      </c>
      <c r="AM40" s="31">
        <v>0</v>
      </c>
      <c r="AN40" s="31">
        <v>0</v>
      </c>
      <c r="AO40" s="31">
        <v>0</v>
      </c>
      <c r="AP40" s="31">
        <v>0</v>
      </c>
      <c r="AQ40" s="31">
        <v>0</v>
      </c>
      <c r="AR40" s="31">
        <v>0</v>
      </c>
      <c r="AS40" s="31">
        <v>0</v>
      </c>
      <c r="AT40" s="31"/>
      <c r="AU40" s="31">
        <v>0</v>
      </c>
      <c r="AV40" s="31">
        <v>0</v>
      </c>
      <c r="AW40" s="31">
        <v>0</v>
      </c>
      <c r="AX40" s="31">
        <v>0</v>
      </c>
      <c r="AY40" s="31">
        <f t="shared" si="12"/>
        <v>271750000</v>
      </c>
      <c r="AZ40" s="16" t="s">
        <v>43</v>
      </c>
      <c r="BA40" s="13">
        <v>150</v>
      </c>
      <c r="BB40" s="35"/>
      <c r="BC40" s="129" t="s">
        <v>163</v>
      </c>
      <c r="BD40" s="38" t="s">
        <v>163</v>
      </c>
      <c r="BE40" s="38" t="s">
        <v>163</v>
      </c>
      <c r="BF40" s="38" t="s">
        <v>163</v>
      </c>
      <c r="BG40" s="38" t="s">
        <v>163</v>
      </c>
      <c r="BH40" s="38" t="s">
        <v>163</v>
      </c>
      <c r="BI40" s="38" t="s">
        <v>163</v>
      </c>
      <c r="BJ40" s="38" t="s">
        <v>163</v>
      </c>
      <c r="BK40" s="38" t="s">
        <v>163</v>
      </c>
      <c r="BL40" s="38" t="s">
        <v>163</v>
      </c>
      <c r="BM40" s="35" t="s">
        <v>163</v>
      </c>
      <c r="BN40" s="131"/>
      <c r="BO40" s="131"/>
      <c r="BP40" s="131"/>
      <c r="BQ40" s="131"/>
      <c r="BR40" s="131"/>
      <c r="BS40" s="131"/>
      <c r="BT40" s="132"/>
      <c r="BU40" s="132"/>
      <c r="BV40" s="132"/>
      <c r="BW40" s="132"/>
      <c r="BX40" s="132"/>
      <c r="BY40" s="132"/>
      <c r="BZ40" s="132"/>
      <c r="CA40" s="132"/>
      <c r="CB40" s="132"/>
      <c r="CC40" s="132"/>
      <c r="CD40" s="132"/>
      <c r="CE40" s="132"/>
    </row>
    <row r="41" spans="1:83" s="129" customFormat="1" ht="144.75" customHeight="1" x14ac:dyDescent="0.25">
      <c r="B41" s="71"/>
      <c r="C41" s="71"/>
      <c r="D41" s="71"/>
      <c r="E41" s="71"/>
      <c r="F41" s="71"/>
      <c r="G41" s="71"/>
      <c r="H41" s="71"/>
      <c r="I41" s="35">
        <v>5</v>
      </c>
      <c r="J41" s="35" t="s">
        <v>124</v>
      </c>
      <c r="K41" s="13">
        <v>2020050310015</v>
      </c>
      <c r="L41" s="13" t="s">
        <v>122</v>
      </c>
      <c r="M41" s="14" t="s">
        <v>90</v>
      </c>
      <c r="N41" s="14" t="s">
        <v>45</v>
      </c>
      <c r="O41" s="18">
        <v>1</v>
      </c>
      <c r="P41" s="18">
        <v>1</v>
      </c>
      <c r="Q41" s="18">
        <v>1</v>
      </c>
      <c r="R41" s="37">
        <v>1</v>
      </c>
      <c r="S41" s="18">
        <v>1</v>
      </c>
      <c r="T41" s="18">
        <v>1</v>
      </c>
      <c r="U41" s="13">
        <v>0</v>
      </c>
      <c r="V41" s="133">
        <v>1</v>
      </c>
      <c r="W41" s="13"/>
      <c r="X41" s="13"/>
      <c r="Y41" s="4">
        <f t="shared" si="0"/>
        <v>1</v>
      </c>
      <c r="Z41" s="26">
        <f>IF(ISERROR(V41/R41),"",V41/R41)</f>
        <v>1</v>
      </c>
      <c r="AA41" s="51">
        <f t="shared" ref="AA41:AA42" si="13">Y41/SUM(Q41:T41)</f>
        <v>0.25</v>
      </c>
      <c r="AB41" s="35" t="s">
        <v>193</v>
      </c>
      <c r="AC41" s="35" t="s">
        <v>151</v>
      </c>
      <c r="AD41" s="39">
        <v>1</v>
      </c>
      <c r="AE41" s="29">
        <f t="shared" si="11"/>
        <v>29860000</v>
      </c>
      <c r="AF41" s="31">
        <v>0</v>
      </c>
      <c r="AG41" s="15">
        <v>0</v>
      </c>
      <c r="AH41" s="31">
        <v>0</v>
      </c>
      <c r="AI41" s="31">
        <v>0</v>
      </c>
      <c r="AJ41" s="31">
        <v>0</v>
      </c>
      <c r="AK41" s="31">
        <v>0</v>
      </c>
      <c r="AL41" s="31">
        <v>29860000</v>
      </c>
      <c r="AM41" s="31">
        <v>0</v>
      </c>
      <c r="AN41" s="31">
        <v>0</v>
      </c>
      <c r="AO41" s="31">
        <v>0</v>
      </c>
      <c r="AP41" s="31">
        <v>0</v>
      </c>
      <c r="AQ41" s="31">
        <v>0</v>
      </c>
      <c r="AR41" s="31">
        <v>0</v>
      </c>
      <c r="AS41" s="31">
        <v>0</v>
      </c>
      <c r="AT41" s="31">
        <v>0</v>
      </c>
      <c r="AU41" s="31">
        <v>0</v>
      </c>
      <c r="AV41" s="31">
        <v>0</v>
      </c>
      <c r="AW41" s="31">
        <v>0</v>
      </c>
      <c r="AX41" s="31">
        <v>0</v>
      </c>
      <c r="AY41" s="31">
        <f t="shared" si="12"/>
        <v>29860000</v>
      </c>
      <c r="AZ41" s="16" t="s">
        <v>43</v>
      </c>
      <c r="BA41" s="13">
        <v>30</v>
      </c>
      <c r="BB41" s="35"/>
      <c r="BC41" s="35"/>
      <c r="BD41" s="35"/>
      <c r="BE41" s="35"/>
      <c r="BF41" s="35"/>
      <c r="BG41" s="35" t="s">
        <v>163</v>
      </c>
      <c r="BH41" s="35" t="s">
        <v>163</v>
      </c>
      <c r="BI41" s="35"/>
      <c r="BJ41" s="35"/>
      <c r="BK41" s="35" t="s">
        <v>163</v>
      </c>
      <c r="BL41" s="35" t="s">
        <v>163</v>
      </c>
      <c r="BM41" s="35" t="s">
        <v>163</v>
      </c>
      <c r="BN41" s="131"/>
      <c r="BO41" s="131"/>
      <c r="BP41" s="131"/>
      <c r="BQ41" s="131"/>
      <c r="BR41" s="131"/>
      <c r="BS41" s="131"/>
      <c r="BT41" s="131"/>
      <c r="BU41" s="131"/>
      <c r="BV41" s="131"/>
      <c r="BW41" s="131"/>
      <c r="BX41" s="131"/>
      <c r="BY41" s="131"/>
      <c r="BZ41" s="131"/>
      <c r="CA41" s="131"/>
      <c r="CB41" s="131"/>
      <c r="CC41" s="131"/>
      <c r="CD41" s="131"/>
      <c r="CE41" s="131"/>
    </row>
    <row r="42" spans="1:83" s="129" customFormat="1" ht="144.75" customHeight="1" x14ac:dyDescent="0.25">
      <c r="B42" s="71"/>
      <c r="C42" s="71"/>
      <c r="D42" s="71"/>
      <c r="E42" s="71"/>
      <c r="F42" s="71"/>
      <c r="G42" s="71"/>
      <c r="H42" s="71"/>
      <c r="I42" s="35">
        <v>6</v>
      </c>
      <c r="J42" s="35" t="s">
        <v>123</v>
      </c>
      <c r="K42" s="13">
        <v>2020050310014</v>
      </c>
      <c r="L42" s="13" t="s">
        <v>122</v>
      </c>
      <c r="M42" s="14" t="s">
        <v>91</v>
      </c>
      <c r="N42" s="14" t="s">
        <v>45</v>
      </c>
      <c r="O42" s="19">
        <v>1</v>
      </c>
      <c r="P42" s="15">
        <v>1</v>
      </c>
      <c r="Q42" s="15">
        <v>1</v>
      </c>
      <c r="R42" s="36">
        <v>1</v>
      </c>
      <c r="S42" s="15">
        <v>1</v>
      </c>
      <c r="T42" s="15">
        <v>1</v>
      </c>
      <c r="U42" s="15">
        <v>0.5</v>
      </c>
      <c r="V42" s="133">
        <v>1</v>
      </c>
      <c r="W42" s="13"/>
      <c r="X42" s="13"/>
      <c r="Y42" s="4">
        <f t="shared" si="0"/>
        <v>1.5</v>
      </c>
      <c r="Z42" s="26">
        <f>IF(ISERROR(V42/R42),"",V42/R42)</f>
        <v>1</v>
      </c>
      <c r="AA42" s="51">
        <f t="shared" si="13"/>
        <v>0.375</v>
      </c>
      <c r="AB42" s="35" t="s">
        <v>195</v>
      </c>
      <c r="AC42" s="35" t="s">
        <v>151</v>
      </c>
      <c r="AD42" s="39">
        <v>1</v>
      </c>
      <c r="AE42" s="29">
        <f t="shared" si="11"/>
        <v>237265750</v>
      </c>
      <c r="AF42" s="31">
        <v>0</v>
      </c>
      <c r="AG42" s="15">
        <v>0</v>
      </c>
      <c r="AH42" s="31">
        <v>0</v>
      </c>
      <c r="AI42" s="31">
        <v>0</v>
      </c>
      <c r="AJ42" s="31">
        <v>110000000</v>
      </c>
      <c r="AK42" s="31">
        <v>0</v>
      </c>
      <c r="AL42" s="31">
        <v>127265750</v>
      </c>
      <c r="AM42" s="31">
        <v>0</v>
      </c>
      <c r="AN42" s="31">
        <v>0</v>
      </c>
      <c r="AO42" s="31">
        <v>0</v>
      </c>
      <c r="AP42" s="31">
        <v>0</v>
      </c>
      <c r="AQ42" s="31">
        <v>0</v>
      </c>
      <c r="AR42" s="31">
        <v>0</v>
      </c>
      <c r="AS42" s="31">
        <v>0</v>
      </c>
      <c r="AT42" s="31">
        <v>0</v>
      </c>
      <c r="AU42" s="31">
        <v>0</v>
      </c>
      <c r="AV42" s="31">
        <v>0</v>
      </c>
      <c r="AW42" s="31">
        <v>0</v>
      </c>
      <c r="AX42" s="31">
        <v>0</v>
      </c>
      <c r="AY42" s="31">
        <f t="shared" si="12"/>
        <v>237265750</v>
      </c>
      <c r="AZ42" s="14" t="s">
        <v>43</v>
      </c>
      <c r="BA42" s="13">
        <v>150</v>
      </c>
      <c r="BB42" s="35"/>
      <c r="BC42" s="35" t="s">
        <v>163</v>
      </c>
      <c r="BD42" s="35" t="s">
        <v>163</v>
      </c>
      <c r="BE42" s="35" t="s">
        <v>163</v>
      </c>
      <c r="BF42" s="35" t="s">
        <v>163</v>
      </c>
      <c r="BG42" s="35" t="s">
        <v>163</v>
      </c>
      <c r="BH42" s="35" t="s">
        <v>163</v>
      </c>
      <c r="BI42" s="35" t="s">
        <v>163</v>
      </c>
      <c r="BJ42" s="35" t="s">
        <v>163</v>
      </c>
      <c r="BK42" s="35" t="s">
        <v>163</v>
      </c>
      <c r="BL42" s="35" t="s">
        <v>163</v>
      </c>
      <c r="BM42" s="35" t="s">
        <v>163</v>
      </c>
      <c r="BN42" s="131"/>
      <c r="BO42" s="131"/>
      <c r="BP42" s="131"/>
      <c r="BQ42" s="131"/>
      <c r="BR42" s="131"/>
      <c r="BS42" s="131"/>
      <c r="BT42" s="131"/>
      <c r="BU42" s="131"/>
      <c r="BV42" s="131"/>
      <c r="BW42" s="131"/>
      <c r="BX42" s="131"/>
      <c r="BY42" s="131"/>
      <c r="BZ42" s="131"/>
      <c r="CA42" s="131"/>
      <c r="CB42" s="131"/>
      <c r="CC42" s="131"/>
      <c r="CD42" s="131"/>
      <c r="CE42" s="131"/>
    </row>
    <row r="43" spans="1:83" s="138" customFormat="1" ht="18" customHeight="1" thickBot="1" x14ac:dyDescent="0.3">
      <c r="A43" s="134"/>
      <c r="B43" s="135"/>
      <c r="C43" s="135"/>
      <c r="D43" s="135"/>
      <c r="E43" s="73" t="s">
        <v>34</v>
      </c>
      <c r="F43" s="74"/>
      <c r="G43" s="74"/>
      <c r="H43" s="74"/>
      <c r="I43" s="74"/>
      <c r="J43" s="74"/>
      <c r="K43" s="74"/>
      <c r="L43" s="74"/>
      <c r="M43" s="74"/>
      <c r="N43" s="74"/>
      <c r="O43" s="74"/>
      <c r="P43" s="74"/>
      <c r="Q43" s="74"/>
      <c r="R43" s="74"/>
      <c r="S43" s="74"/>
      <c r="T43" s="75"/>
      <c r="U43" s="27"/>
      <c r="V43" s="136"/>
      <c r="W43" s="27"/>
      <c r="X43" s="27"/>
      <c r="Y43" s="10"/>
      <c r="Z43" s="11">
        <f>AVERAGE(Z37:Z42)</f>
        <v>0.93548387096774199</v>
      </c>
      <c r="AA43" s="11">
        <f>AVERAGE(AA37:AA42)</f>
        <v>0.48801693404634583</v>
      </c>
      <c r="AB43" s="41"/>
      <c r="AC43" s="40"/>
      <c r="AD43" s="41"/>
      <c r="AE43" s="30">
        <f>SUM(AE37:AE42)</f>
        <v>1387875750</v>
      </c>
      <c r="AF43" s="30">
        <f t="shared" ref="AF43:AX43" si="14">SUM(AF37:AF42)</f>
        <v>11000000</v>
      </c>
      <c r="AG43" s="30">
        <f t="shared" si="14"/>
        <v>0</v>
      </c>
      <c r="AH43" s="30">
        <f t="shared" si="14"/>
        <v>0</v>
      </c>
      <c r="AI43" s="30">
        <f t="shared" si="14"/>
        <v>0</v>
      </c>
      <c r="AJ43" s="30">
        <f t="shared" si="14"/>
        <v>1120000000</v>
      </c>
      <c r="AK43" s="30">
        <f t="shared" si="14"/>
        <v>0</v>
      </c>
      <c r="AL43" s="30">
        <f t="shared" si="14"/>
        <v>256875750</v>
      </c>
      <c r="AM43" s="30">
        <f t="shared" si="14"/>
        <v>0</v>
      </c>
      <c r="AN43" s="30">
        <f t="shared" si="14"/>
        <v>0</v>
      </c>
      <c r="AO43" s="30">
        <f t="shared" si="14"/>
        <v>0</v>
      </c>
      <c r="AP43" s="30">
        <f t="shared" si="14"/>
        <v>0</v>
      </c>
      <c r="AQ43" s="30">
        <f t="shared" si="14"/>
        <v>0</v>
      </c>
      <c r="AR43" s="30">
        <f t="shared" si="14"/>
        <v>0</v>
      </c>
      <c r="AS43" s="30">
        <f t="shared" si="14"/>
        <v>0</v>
      </c>
      <c r="AT43" s="30">
        <f t="shared" si="14"/>
        <v>0</v>
      </c>
      <c r="AU43" s="30">
        <f t="shared" si="14"/>
        <v>0</v>
      </c>
      <c r="AV43" s="30">
        <f t="shared" si="14"/>
        <v>0</v>
      </c>
      <c r="AW43" s="30">
        <f t="shared" si="14"/>
        <v>0</v>
      </c>
      <c r="AX43" s="30">
        <f t="shared" si="14"/>
        <v>0</v>
      </c>
      <c r="AY43" s="30">
        <f>SUM(AY37:AY42)</f>
        <v>1387875750</v>
      </c>
      <c r="AZ43" s="30"/>
      <c r="BA43" s="30"/>
      <c r="BB43" s="30"/>
      <c r="BC43" s="30"/>
      <c r="BD43" s="30"/>
      <c r="BE43" s="30"/>
      <c r="BF43" s="30"/>
      <c r="BG43" s="30"/>
      <c r="BH43" s="30"/>
      <c r="BI43" s="30"/>
      <c r="BJ43" s="30"/>
      <c r="BK43" s="30"/>
      <c r="BL43" s="30"/>
      <c r="BM43" s="30"/>
      <c r="BN43" s="137"/>
      <c r="BO43" s="137"/>
      <c r="BP43" s="137"/>
      <c r="BQ43" s="137"/>
      <c r="BR43" s="137"/>
      <c r="BS43" s="137"/>
      <c r="BT43" s="137"/>
      <c r="BU43" s="137"/>
      <c r="BV43" s="137"/>
      <c r="BW43" s="137"/>
      <c r="BX43" s="137"/>
      <c r="BY43" s="137"/>
      <c r="BZ43" s="137"/>
      <c r="CA43" s="137"/>
      <c r="CB43" s="137"/>
      <c r="CC43" s="137"/>
      <c r="CD43" s="137"/>
      <c r="CE43" s="137"/>
    </row>
    <row r="44" spans="1:83" s="129" customFormat="1" ht="149.25" customHeight="1" x14ac:dyDescent="0.25">
      <c r="B44" s="70" t="s">
        <v>69</v>
      </c>
      <c r="C44" s="72" t="s">
        <v>71</v>
      </c>
      <c r="D44" s="72" t="s">
        <v>70</v>
      </c>
      <c r="E44" s="72" t="s">
        <v>127</v>
      </c>
      <c r="F44" s="72" t="s">
        <v>92</v>
      </c>
      <c r="G44" s="72"/>
      <c r="H44" s="72" t="s">
        <v>93</v>
      </c>
      <c r="I44" s="35">
        <v>1</v>
      </c>
      <c r="J44" s="35" t="s">
        <v>124</v>
      </c>
      <c r="K44" s="13">
        <v>2020050310015</v>
      </c>
      <c r="L44" s="13" t="s">
        <v>169</v>
      </c>
      <c r="M44" s="14" t="s">
        <v>94</v>
      </c>
      <c r="N44" s="16" t="s">
        <v>44</v>
      </c>
      <c r="O44" s="18">
        <v>0</v>
      </c>
      <c r="P44" s="18">
        <v>2</v>
      </c>
      <c r="Q44" s="18">
        <v>0</v>
      </c>
      <c r="R44" s="37">
        <v>1</v>
      </c>
      <c r="S44" s="18">
        <v>1</v>
      </c>
      <c r="T44" s="18">
        <v>0</v>
      </c>
      <c r="U44" s="9">
        <v>0</v>
      </c>
      <c r="V44" s="130">
        <v>2</v>
      </c>
      <c r="W44" s="9"/>
      <c r="X44" s="4"/>
      <c r="Y44" s="4">
        <f t="shared" si="0"/>
        <v>2</v>
      </c>
      <c r="Z44" s="26">
        <f>IF(V44&gt;R44,100%,(V44/R44))</f>
        <v>1</v>
      </c>
      <c r="AA44" s="26">
        <f t="shared" si="4"/>
        <v>1</v>
      </c>
      <c r="AB44" s="147" t="s">
        <v>213</v>
      </c>
      <c r="AC44" s="38" t="s">
        <v>151</v>
      </c>
      <c r="AD44" s="29">
        <v>1</v>
      </c>
      <c r="AE44" s="29">
        <f t="shared" ref="AE44:AE50" si="15">+AY44</f>
        <v>167000000</v>
      </c>
      <c r="AF44" s="31">
        <v>0</v>
      </c>
      <c r="AG44" s="15">
        <v>0</v>
      </c>
      <c r="AH44" s="31">
        <v>0</v>
      </c>
      <c r="AI44" s="31">
        <v>0</v>
      </c>
      <c r="AJ44" s="31">
        <v>150000000</v>
      </c>
      <c r="AK44" s="31">
        <v>0</v>
      </c>
      <c r="AL44" s="31">
        <v>17000000</v>
      </c>
      <c r="AM44" s="31">
        <v>0</v>
      </c>
      <c r="AN44" s="31">
        <v>0</v>
      </c>
      <c r="AO44" s="31">
        <v>0</v>
      </c>
      <c r="AP44" s="31">
        <v>0</v>
      </c>
      <c r="AQ44" s="31">
        <v>0</v>
      </c>
      <c r="AR44" s="31">
        <v>0</v>
      </c>
      <c r="AS44" s="31">
        <v>0</v>
      </c>
      <c r="AT44" s="31">
        <v>0</v>
      </c>
      <c r="AU44" s="31">
        <v>0</v>
      </c>
      <c r="AV44" s="31">
        <v>0</v>
      </c>
      <c r="AW44" s="31">
        <v>0</v>
      </c>
      <c r="AX44" s="31">
        <v>0</v>
      </c>
      <c r="AY44" s="31">
        <f t="shared" ref="AY44:AY50" si="16">SUM(AF44:AX44)</f>
        <v>167000000</v>
      </c>
      <c r="AZ44" s="16" t="s">
        <v>43</v>
      </c>
      <c r="BA44" s="44">
        <v>90</v>
      </c>
      <c r="BB44" s="38"/>
      <c r="BC44" s="38"/>
      <c r="BD44" s="38" t="s">
        <v>163</v>
      </c>
      <c r="BE44" s="38" t="s">
        <v>163</v>
      </c>
      <c r="BF44" s="38" t="s">
        <v>163</v>
      </c>
      <c r="BG44" s="38" t="s">
        <v>163</v>
      </c>
      <c r="BH44" s="38"/>
      <c r="BI44" s="38"/>
      <c r="BJ44" s="38"/>
      <c r="BK44" s="38" t="s">
        <v>163</v>
      </c>
      <c r="BL44" s="38" t="s">
        <v>163</v>
      </c>
      <c r="BM44" s="141" t="s">
        <v>163</v>
      </c>
      <c r="BN44" s="131"/>
      <c r="BO44" s="131"/>
      <c r="BP44" s="131"/>
      <c r="BQ44" s="131"/>
      <c r="BR44" s="131"/>
      <c r="BS44" s="131"/>
      <c r="BT44" s="131"/>
      <c r="BU44" s="131"/>
      <c r="BV44" s="131"/>
      <c r="BW44" s="131"/>
      <c r="BX44" s="131"/>
      <c r="BY44" s="131"/>
      <c r="BZ44" s="131"/>
      <c r="CA44" s="131"/>
      <c r="CB44" s="131"/>
      <c r="CC44" s="131"/>
      <c r="CD44" s="131"/>
      <c r="CE44" s="131"/>
    </row>
    <row r="45" spans="1:83" s="129" customFormat="1" ht="71.400000000000006" customHeight="1" x14ac:dyDescent="0.25">
      <c r="B45" s="71"/>
      <c r="C45" s="71"/>
      <c r="D45" s="71"/>
      <c r="E45" s="71"/>
      <c r="F45" s="71"/>
      <c r="G45" s="71"/>
      <c r="H45" s="71"/>
      <c r="I45" s="35">
        <v>2</v>
      </c>
      <c r="J45" s="35" t="s">
        <v>124</v>
      </c>
      <c r="K45" s="13">
        <v>2020050310015</v>
      </c>
      <c r="L45" s="13" t="s">
        <v>169</v>
      </c>
      <c r="M45" s="14" t="s">
        <v>95</v>
      </c>
      <c r="N45" s="16" t="s">
        <v>44</v>
      </c>
      <c r="O45" s="18">
        <v>0</v>
      </c>
      <c r="P45" s="18">
        <v>8</v>
      </c>
      <c r="Q45" s="18">
        <v>2</v>
      </c>
      <c r="R45" s="37">
        <v>2</v>
      </c>
      <c r="S45" s="18">
        <v>2</v>
      </c>
      <c r="T45" s="18">
        <v>2</v>
      </c>
      <c r="U45" s="13">
        <v>2</v>
      </c>
      <c r="V45" s="130">
        <v>4</v>
      </c>
      <c r="W45" s="9"/>
      <c r="X45" s="4"/>
      <c r="Y45" s="4">
        <f t="shared" si="0"/>
        <v>6</v>
      </c>
      <c r="Z45" s="26">
        <f>IF(V45&gt;R45,100%,(V45/R45))</f>
        <v>1</v>
      </c>
      <c r="AA45" s="26">
        <f t="shared" si="4"/>
        <v>0.75</v>
      </c>
      <c r="AB45" s="35" t="s">
        <v>196</v>
      </c>
      <c r="AC45" s="35" t="s">
        <v>151</v>
      </c>
      <c r="AD45" s="39">
        <v>2</v>
      </c>
      <c r="AE45" s="29">
        <f t="shared" si="15"/>
        <v>9700000</v>
      </c>
      <c r="AF45" s="31">
        <v>0</v>
      </c>
      <c r="AG45" s="15">
        <v>0</v>
      </c>
      <c r="AH45" s="31">
        <v>0</v>
      </c>
      <c r="AI45" s="31">
        <v>0</v>
      </c>
      <c r="AJ45" s="31">
        <v>0</v>
      </c>
      <c r="AK45" s="31">
        <v>0</v>
      </c>
      <c r="AL45" s="31">
        <v>9700000</v>
      </c>
      <c r="AM45" s="31">
        <v>0</v>
      </c>
      <c r="AN45" s="31">
        <v>0</v>
      </c>
      <c r="AO45" s="31">
        <v>0</v>
      </c>
      <c r="AP45" s="31">
        <v>0</v>
      </c>
      <c r="AQ45" s="31">
        <v>0</v>
      </c>
      <c r="AR45" s="31">
        <v>0</v>
      </c>
      <c r="AS45" s="31">
        <v>0</v>
      </c>
      <c r="AT45" s="31">
        <v>0</v>
      </c>
      <c r="AU45" s="31">
        <v>0</v>
      </c>
      <c r="AV45" s="31">
        <v>0</v>
      </c>
      <c r="AW45" s="31">
        <v>0</v>
      </c>
      <c r="AX45" s="31">
        <v>0</v>
      </c>
      <c r="AY45" s="31">
        <f t="shared" si="16"/>
        <v>9700000</v>
      </c>
      <c r="AZ45" s="16" t="s">
        <v>43</v>
      </c>
      <c r="BA45" s="13">
        <v>10</v>
      </c>
      <c r="BB45" s="35"/>
      <c r="BC45" s="38"/>
      <c r="BD45" s="38" t="s">
        <v>163</v>
      </c>
      <c r="BE45" s="38" t="s">
        <v>163</v>
      </c>
      <c r="BF45" s="38"/>
      <c r="BG45" s="38" t="s">
        <v>163</v>
      </c>
      <c r="BH45" s="38"/>
      <c r="BI45" s="38" t="s">
        <v>163</v>
      </c>
      <c r="BJ45" s="38"/>
      <c r="BK45" s="38" t="s">
        <v>163</v>
      </c>
      <c r="BL45" s="38" t="s">
        <v>163</v>
      </c>
      <c r="BM45" s="35" t="s">
        <v>163</v>
      </c>
      <c r="BN45" s="131"/>
      <c r="BO45" s="131"/>
      <c r="BP45" s="131"/>
      <c r="BQ45" s="131"/>
      <c r="BR45" s="131"/>
      <c r="BS45" s="131"/>
      <c r="BT45" s="132"/>
      <c r="BU45" s="132"/>
      <c r="BV45" s="132"/>
      <c r="BW45" s="132"/>
      <c r="BX45" s="132"/>
      <c r="BY45" s="132"/>
      <c r="BZ45" s="132"/>
      <c r="CA45" s="132"/>
      <c r="CB45" s="132"/>
      <c r="CC45" s="132"/>
      <c r="CD45" s="132"/>
      <c r="CE45" s="132"/>
    </row>
    <row r="46" spans="1:83" s="129" customFormat="1" ht="149.25" customHeight="1" x14ac:dyDescent="0.25">
      <c r="B46" s="71"/>
      <c r="C46" s="71"/>
      <c r="D46" s="71"/>
      <c r="E46" s="71"/>
      <c r="F46" s="71"/>
      <c r="G46" s="71"/>
      <c r="H46" s="71"/>
      <c r="I46" s="35">
        <v>3</v>
      </c>
      <c r="J46" s="35" t="s">
        <v>124</v>
      </c>
      <c r="K46" s="13">
        <v>2020050310015</v>
      </c>
      <c r="L46" s="13" t="s">
        <v>122</v>
      </c>
      <c r="M46" s="14" t="s">
        <v>96</v>
      </c>
      <c r="N46" s="14" t="s">
        <v>45</v>
      </c>
      <c r="O46" s="18">
        <v>54</v>
      </c>
      <c r="P46" s="18">
        <v>54</v>
      </c>
      <c r="Q46" s="18">
        <v>0</v>
      </c>
      <c r="R46" s="37">
        <v>18</v>
      </c>
      <c r="S46" s="18">
        <v>18</v>
      </c>
      <c r="T46" s="18">
        <v>18</v>
      </c>
      <c r="U46" s="13">
        <v>0</v>
      </c>
      <c r="V46" s="133">
        <v>17</v>
      </c>
      <c r="W46" s="13"/>
      <c r="X46" s="13"/>
      <c r="Y46" s="4">
        <f t="shared" si="0"/>
        <v>17</v>
      </c>
      <c r="Z46" s="26">
        <f t="shared" ref="Z46" si="17">IF(ISERROR(V46/R46),"",V46/R46)</f>
        <v>0.94444444444444442</v>
      </c>
      <c r="AA46" s="51">
        <f>Y46/SUM(Q46:T46)</f>
        <v>0.31481481481481483</v>
      </c>
      <c r="AB46" s="35" t="s">
        <v>214</v>
      </c>
      <c r="AC46" s="35" t="s">
        <v>151</v>
      </c>
      <c r="AD46" s="39">
        <v>18</v>
      </c>
      <c r="AE46" s="29">
        <f t="shared" si="15"/>
        <v>10000000</v>
      </c>
      <c r="AF46" s="31"/>
      <c r="AG46" s="15">
        <v>0</v>
      </c>
      <c r="AH46" s="31">
        <v>0</v>
      </c>
      <c r="AI46" s="31">
        <v>0</v>
      </c>
      <c r="AJ46" s="31">
        <v>0</v>
      </c>
      <c r="AK46" s="31">
        <v>0</v>
      </c>
      <c r="AL46" s="31">
        <v>10000000</v>
      </c>
      <c r="AM46" s="31">
        <v>0</v>
      </c>
      <c r="AN46" s="31">
        <v>0</v>
      </c>
      <c r="AO46" s="31">
        <v>0</v>
      </c>
      <c r="AP46" s="31">
        <v>0</v>
      </c>
      <c r="AQ46" s="31">
        <v>0</v>
      </c>
      <c r="AR46" s="31">
        <v>0</v>
      </c>
      <c r="AS46" s="31">
        <v>0</v>
      </c>
      <c r="AT46" s="31">
        <v>0</v>
      </c>
      <c r="AU46" s="31">
        <v>0</v>
      </c>
      <c r="AV46" s="31">
        <v>0</v>
      </c>
      <c r="AW46" s="31">
        <v>0</v>
      </c>
      <c r="AX46" s="31">
        <v>0</v>
      </c>
      <c r="AY46" s="31">
        <f t="shared" si="16"/>
        <v>10000000</v>
      </c>
      <c r="AZ46" s="16" t="s">
        <v>43</v>
      </c>
      <c r="BA46" s="13">
        <v>30</v>
      </c>
      <c r="BB46" s="35"/>
      <c r="BC46" s="35" t="s">
        <v>163</v>
      </c>
      <c r="BD46" s="35" t="s">
        <v>163</v>
      </c>
      <c r="BE46" s="35"/>
      <c r="BF46" s="35"/>
      <c r="BG46" s="35"/>
      <c r="BH46" s="35"/>
      <c r="BI46" s="35" t="s">
        <v>163</v>
      </c>
      <c r="BJ46" s="35" t="s">
        <v>163</v>
      </c>
      <c r="BK46" s="35" t="s">
        <v>163</v>
      </c>
      <c r="BL46" s="35" t="s">
        <v>163</v>
      </c>
      <c r="BM46" s="35" t="s">
        <v>163</v>
      </c>
      <c r="BN46" s="131"/>
      <c r="BO46" s="131"/>
      <c r="BP46" s="131"/>
      <c r="BQ46" s="131"/>
      <c r="BR46" s="131"/>
      <c r="BS46" s="131"/>
      <c r="BT46" s="132"/>
      <c r="BU46" s="132"/>
      <c r="BV46" s="132"/>
      <c r="BW46" s="132"/>
      <c r="BX46" s="132"/>
      <c r="BY46" s="132"/>
      <c r="BZ46" s="132"/>
      <c r="CA46" s="132"/>
      <c r="CB46" s="132"/>
      <c r="CC46" s="132"/>
      <c r="CD46" s="132"/>
      <c r="CE46" s="132"/>
    </row>
    <row r="47" spans="1:83" s="129" customFormat="1" ht="110.4" customHeight="1" x14ac:dyDescent="0.25">
      <c r="B47" s="71"/>
      <c r="C47" s="71"/>
      <c r="D47" s="71"/>
      <c r="E47" s="71"/>
      <c r="F47" s="71"/>
      <c r="G47" s="71"/>
      <c r="H47" s="71"/>
      <c r="I47" s="35">
        <v>4</v>
      </c>
      <c r="J47" s="35" t="s">
        <v>124</v>
      </c>
      <c r="K47" s="13">
        <v>2020050310015</v>
      </c>
      <c r="L47" s="13" t="s">
        <v>122</v>
      </c>
      <c r="M47" s="14" t="s">
        <v>97</v>
      </c>
      <c r="N47" s="16" t="s">
        <v>44</v>
      </c>
      <c r="O47" s="18">
        <v>0</v>
      </c>
      <c r="P47" s="18">
        <v>6</v>
      </c>
      <c r="Q47" s="18">
        <v>2</v>
      </c>
      <c r="R47" s="37">
        <v>1</v>
      </c>
      <c r="S47" s="18">
        <v>1</v>
      </c>
      <c r="T47" s="18">
        <v>2</v>
      </c>
      <c r="U47" s="13">
        <v>2</v>
      </c>
      <c r="V47" s="133">
        <v>1</v>
      </c>
      <c r="W47" s="13"/>
      <c r="X47" s="13"/>
      <c r="Y47" s="4">
        <f t="shared" si="0"/>
        <v>3</v>
      </c>
      <c r="Z47" s="26">
        <f>IF(ISERROR(V47/R47),"",V47/R47)</f>
        <v>1</v>
      </c>
      <c r="AA47" s="26">
        <f t="shared" si="4"/>
        <v>0.5</v>
      </c>
      <c r="AB47" s="35" t="s">
        <v>197</v>
      </c>
      <c r="AC47" s="35" t="s">
        <v>151</v>
      </c>
      <c r="AD47" s="39">
        <v>1</v>
      </c>
      <c r="AE47" s="29">
        <f t="shared" si="15"/>
        <v>16000000</v>
      </c>
      <c r="AF47" s="31">
        <v>1000000</v>
      </c>
      <c r="AG47" s="15">
        <v>0</v>
      </c>
      <c r="AH47" s="31">
        <v>0</v>
      </c>
      <c r="AI47" s="31">
        <v>0</v>
      </c>
      <c r="AJ47" s="31">
        <v>0</v>
      </c>
      <c r="AK47" s="31">
        <v>0</v>
      </c>
      <c r="AL47" s="31">
        <v>15000000</v>
      </c>
      <c r="AM47" s="31">
        <v>0</v>
      </c>
      <c r="AN47" s="31">
        <v>0</v>
      </c>
      <c r="AO47" s="31">
        <v>0</v>
      </c>
      <c r="AP47" s="31">
        <v>0</v>
      </c>
      <c r="AQ47" s="31">
        <v>0</v>
      </c>
      <c r="AR47" s="31">
        <v>0</v>
      </c>
      <c r="AS47" s="31">
        <v>0</v>
      </c>
      <c r="AT47" s="31">
        <v>0</v>
      </c>
      <c r="AU47" s="31">
        <v>0</v>
      </c>
      <c r="AV47" s="31">
        <v>0</v>
      </c>
      <c r="AW47" s="31">
        <v>0</v>
      </c>
      <c r="AX47" s="31">
        <v>0</v>
      </c>
      <c r="AY47" s="31">
        <f t="shared" si="16"/>
        <v>16000000</v>
      </c>
      <c r="AZ47" s="16" t="s">
        <v>43</v>
      </c>
      <c r="BA47" s="13">
        <v>30</v>
      </c>
      <c r="BB47" s="35"/>
      <c r="BC47" s="35" t="s">
        <v>163</v>
      </c>
      <c r="BD47" s="35" t="s">
        <v>163</v>
      </c>
      <c r="BE47" s="35" t="s">
        <v>163</v>
      </c>
      <c r="BF47" s="35" t="s">
        <v>163</v>
      </c>
      <c r="BG47" s="35" t="s">
        <v>163</v>
      </c>
      <c r="BH47" s="35" t="s">
        <v>163</v>
      </c>
      <c r="BI47" s="35" t="s">
        <v>163</v>
      </c>
      <c r="BJ47" s="35" t="s">
        <v>163</v>
      </c>
      <c r="BK47" s="35" t="s">
        <v>163</v>
      </c>
      <c r="BL47" s="35" t="s">
        <v>163</v>
      </c>
      <c r="BM47" s="35" t="s">
        <v>163</v>
      </c>
      <c r="BN47" s="131"/>
      <c r="BO47" s="131"/>
      <c r="BP47" s="131"/>
      <c r="BQ47" s="131"/>
      <c r="BR47" s="131"/>
      <c r="BS47" s="131"/>
      <c r="BT47" s="132"/>
      <c r="BU47" s="132"/>
      <c r="BV47" s="132"/>
      <c r="BW47" s="132"/>
      <c r="BX47" s="132"/>
      <c r="BY47" s="132"/>
      <c r="BZ47" s="132"/>
      <c r="CA47" s="132"/>
      <c r="CB47" s="132"/>
      <c r="CC47" s="132"/>
      <c r="CD47" s="132"/>
      <c r="CE47" s="132"/>
    </row>
    <row r="48" spans="1:83" s="129" customFormat="1" ht="149.25" customHeight="1" x14ac:dyDescent="0.25">
      <c r="B48" s="71"/>
      <c r="C48" s="71"/>
      <c r="D48" s="71"/>
      <c r="E48" s="71"/>
      <c r="F48" s="71"/>
      <c r="G48" s="71"/>
      <c r="H48" s="71"/>
      <c r="I48" s="35">
        <v>5</v>
      </c>
      <c r="J48" s="35" t="s">
        <v>124</v>
      </c>
      <c r="K48" s="13">
        <v>2020050310015</v>
      </c>
      <c r="L48" s="13" t="s">
        <v>122</v>
      </c>
      <c r="M48" s="14" t="s">
        <v>98</v>
      </c>
      <c r="N48" s="16" t="s">
        <v>44</v>
      </c>
      <c r="O48" s="18">
        <v>300</v>
      </c>
      <c r="P48" s="18">
        <v>500</v>
      </c>
      <c r="Q48" s="18">
        <v>80</v>
      </c>
      <c r="R48" s="37">
        <v>100</v>
      </c>
      <c r="S48" s="18">
        <v>160</v>
      </c>
      <c r="T48" s="18">
        <v>160</v>
      </c>
      <c r="U48" s="13">
        <v>90</v>
      </c>
      <c r="V48" s="133">
        <v>350</v>
      </c>
      <c r="W48" s="13"/>
      <c r="X48" s="13"/>
      <c r="Y48" s="4">
        <f t="shared" si="0"/>
        <v>440</v>
      </c>
      <c r="Z48" s="26">
        <f>IF(V48&gt;R48,100%,(V48/R48))</f>
        <v>1</v>
      </c>
      <c r="AA48" s="26">
        <f t="shared" si="4"/>
        <v>0.88</v>
      </c>
      <c r="AB48" s="143" t="s">
        <v>215</v>
      </c>
      <c r="AC48" s="35" t="s">
        <v>151</v>
      </c>
      <c r="AD48" s="39">
        <v>100</v>
      </c>
      <c r="AE48" s="29">
        <f t="shared" si="15"/>
        <v>47700000</v>
      </c>
      <c r="AF48" s="31">
        <v>0</v>
      </c>
      <c r="AG48" s="15">
        <v>0</v>
      </c>
      <c r="AH48" s="31">
        <v>0</v>
      </c>
      <c r="AI48" s="31">
        <v>0</v>
      </c>
      <c r="AJ48" s="31">
        <v>0</v>
      </c>
      <c r="AK48" s="31">
        <v>0</v>
      </c>
      <c r="AL48" s="31">
        <v>47700000</v>
      </c>
      <c r="AM48" s="31">
        <v>0</v>
      </c>
      <c r="AN48" s="31">
        <v>0</v>
      </c>
      <c r="AO48" s="31">
        <v>0</v>
      </c>
      <c r="AP48" s="31">
        <v>0</v>
      </c>
      <c r="AQ48" s="31">
        <v>0</v>
      </c>
      <c r="AR48" s="31">
        <v>0</v>
      </c>
      <c r="AS48" s="31">
        <v>0</v>
      </c>
      <c r="AT48" s="31">
        <v>0</v>
      </c>
      <c r="AU48" s="31">
        <v>0</v>
      </c>
      <c r="AV48" s="31">
        <v>0</v>
      </c>
      <c r="AW48" s="31">
        <v>0</v>
      </c>
      <c r="AX48" s="31">
        <v>0</v>
      </c>
      <c r="AY48" s="31">
        <f t="shared" si="16"/>
        <v>47700000</v>
      </c>
      <c r="AZ48" s="16" t="s">
        <v>43</v>
      </c>
      <c r="BA48" s="13">
        <v>150</v>
      </c>
      <c r="BB48" s="35"/>
      <c r="BC48" s="35" t="s">
        <v>163</v>
      </c>
      <c r="BD48" s="35" t="s">
        <v>163</v>
      </c>
      <c r="BE48" s="35" t="s">
        <v>163</v>
      </c>
      <c r="BF48" s="35" t="s">
        <v>163</v>
      </c>
      <c r="BG48" s="35" t="s">
        <v>163</v>
      </c>
      <c r="BH48" s="35" t="s">
        <v>163</v>
      </c>
      <c r="BI48" s="35" t="s">
        <v>163</v>
      </c>
      <c r="BJ48" s="35" t="s">
        <v>163</v>
      </c>
      <c r="BK48" s="35" t="s">
        <v>163</v>
      </c>
      <c r="BL48" s="35" t="s">
        <v>163</v>
      </c>
      <c r="BM48" s="35" t="s">
        <v>163</v>
      </c>
      <c r="BN48" s="131"/>
      <c r="BO48" s="131"/>
      <c r="BP48" s="131"/>
      <c r="BQ48" s="131"/>
      <c r="BR48" s="131"/>
      <c r="BS48" s="131"/>
      <c r="BT48" s="131"/>
      <c r="BU48" s="131"/>
      <c r="BV48" s="131"/>
      <c r="BW48" s="131"/>
      <c r="BX48" s="131"/>
      <c r="BY48" s="131"/>
      <c r="BZ48" s="131"/>
      <c r="CA48" s="131"/>
      <c r="CB48" s="131"/>
      <c r="CC48" s="131"/>
      <c r="CD48" s="131"/>
      <c r="CE48" s="131"/>
    </row>
    <row r="49" spans="1:83" s="129" customFormat="1" ht="259.2" customHeight="1" x14ac:dyDescent="0.25">
      <c r="B49" s="71"/>
      <c r="C49" s="71"/>
      <c r="D49" s="71"/>
      <c r="E49" s="71"/>
      <c r="F49" s="71"/>
      <c r="G49" s="71"/>
      <c r="H49" s="71"/>
      <c r="I49" s="35">
        <v>6</v>
      </c>
      <c r="J49" s="35" t="s">
        <v>124</v>
      </c>
      <c r="K49" s="13">
        <v>2020050310015</v>
      </c>
      <c r="L49" s="13" t="s">
        <v>169</v>
      </c>
      <c r="M49" s="14" t="s">
        <v>99</v>
      </c>
      <c r="N49" s="14" t="s">
        <v>45</v>
      </c>
      <c r="O49" s="18">
        <v>4</v>
      </c>
      <c r="P49" s="18">
        <v>4</v>
      </c>
      <c r="Q49" s="18">
        <v>1</v>
      </c>
      <c r="R49" s="37">
        <v>1</v>
      </c>
      <c r="S49" s="18">
        <v>1</v>
      </c>
      <c r="T49" s="18">
        <v>1</v>
      </c>
      <c r="U49" s="13">
        <v>1</v>
      </c>
      <c r="V49" s="133">
        <v>1</v>
      </c>
      <c r="W49" s="13"/>
      <c r="X49" s="13"/>
      <c r="Y49" s="4">
        <f t="shared" si="0"/>
        <v>2</v>
      </c>
      <c r="Z49" s="26">
        <f t="shared" ref="Z49:Z63" si="18">IF(ISERROR(V49/R49),"",V49/R49)</f>
        <v>1</v>
      </c>
      <c r="AA49" s="51">
        <f>Y49/SUM(Q49:T49)</f>
        <v>0.5</v>
      </c>
      <c r="AB49" s="148" t="s">
        <v>216</v>
      </c>
      <c r="AC49" s="35" t="s">
        <v>151</v>
      </c>
      <c r="AD49" s="39">
        <v>1</v>
      </c>
      <c r="AE49" s="29">
        <f t="shared" si="15"/>
        <v>185190727</v>
      </c>
      <c r="AF49" s="31">
        <v>0</v>
      </c>
      <c r="AG49" s="15">
        <v>0</v>
      </c>
      <c r="AH49" s="31">
        <v>0</v>
      </c>
      <c r="AI49" s="31">
        <v>0</v>
      </c>
      <c r="AJ49" s="31">
        <v>0</v>
      </c>
      <c r="AK49" s="31">
        <v>0</v>
      </c>
      <c r="AL49" s="31">
        <v>185190727</v>
      </c>
      <c r="AM49" s="31">
        <v>0</v>
      </c>
      <c r="AN49" s="31">
        <v>0</v>
      </c>
      <c r="AO49" s="31">
        <v>0</v>
      </c>
      <c r="AP49" s="31">
        <v>0</v>
      </c>
      <c r="AQ49" s="31">
        <v>0</v>
      </c>
      <c r="AR49" s="31">
        <v>0</v>
      </c>
      <c r="AS49" s="31">
        <v>0</v>
      </c>
      <c r="AT49" s="31">
        <v>0</v>
      </c>
      <c r="AU49" s="31">
        <v>0</v>
      </c>
      <c r="AV49" s="31">
        <v>0</v>
      </c>
      <c r="AW49" s="31">
        <v>0</v>
      </c>
      <c r="AX49" s="31">
        <v>0</v>
      </c>
      <c r="AY49" s="31">
        <f t="shared" si="16"/>
        <v>185190727</v>
      </c>
      <c r="AZ49" s="16" t="s">
        <v>43</v>
      </c>
      <c r="BA49" s="13">
        <v>150</v>
      </c>
      <c r="BB49" s="35"/>
      <c r="BC49" s="35" t="s">
        <v>163</v>
      </c>
      <c r="BD49" s="35" t="s">
        <v>163</v>
      </c>
      <c r="BE49" s="35" t="s">
        <v>163</v>
      </c>
      <c r="BF49" s="35" t="s">
        <v>163</v>
      </c>
      <c r="BG49" s="35" t="s">
        <v>163</v>
      </c>
      <c r="BH49" s="35" t="s">
        <v>163</v>
      </c>
      <c r="BI49" s="35" t="s">
        <v>163</v>
      </c>
      <c r="BJ49" s="35" t="s">
        <v>163</v>
      </c>
      <c r="BK49" s="35" t="s">
        <v>163</v>
      </c>
      <c r="BL49" s="35" t="s">
        <v>163</v>
      </c>
      <c r="BM49" s="35" t="s">
        <v>163</v>
      </c>
      <c r="BN49" s="131"/>
      <c r="BO49" s="131"/>
      <c r="BP49" s="131"/>
      <c r="BQ49" s="131"/>
      <c r="BR49" s="131"/>
      <c r="BS49" s="131"/>
      <c r="BT49" s="132"/>
      <c r="BU49" s="132"/>
      <c r="BV49" s="132"/>
      <c r="BW49" s="132"/>
      <c r="BX49" s="132"/>
      <c r="BY49" s="132"/>
      <c r="BZ49" s="132"/>
      <c r="CA49" s="132"/>
      <c r="CB49" s="132"/>
      <c r="CC49" s="132"/>
      <c r="CD49" s="132"/>
      <c r="CE49" s="132"/>
    </row>
    <row r="50" spans="1:83" s="129" customFormat="1" ht="79.8" customHeight="1" x14ac:dyDescent="0.25">
      <c r="B50" s="71"/>
      <c r="C50" s="71"/>
      <c r="D50" s="71"/>
      <c r="E50" s="71"/>
      <c r="F50" s="71"/>
      <c r="G50" s="71"/>
      <c r="H50" s="71"/>
      <c r="I50" s="35">
        <v>7</v>
      </c>
      <c r="J50" s="35" t="s">
        <v>124</v>
      </c>
      <c r="K50" s="13">
        <v>2020050310015</v>
      </c>
      <c r="L50" s="13" t="s">
        <v>169</v>
      </c>
      <c r="M50" s="14" t="s">
        <v>100</v>
      </c>
      <c r="N50" s="16" t="s">
        <v>44</v>
      </c>
      <c r="O50" s="18">
        <v>0</v>
      </c>
      <c r="P50" s="18">
        <v>2</v>
      </c>
      <c r="Q50" s="18">
        <v>1</v>
      </c>
      <c r="R50" s="37">
        <v>1</v>
      </c>
      <c r="S50" s="18">
        <v>0</v>
      </c>
      <c r="T50" s="18">
        <v>0</v>
      </c>
      <c r="U50" s="13">
        <v>0</v>
      </c>
      <c r="V50" s="133">
        <v>1</v>
      </c>
      <c r="W50" s="13"/>
      <c r="X50" s="13"/>
      <c r="Y50" s="4">
        <f t="shared" si="0"/>
        <v>1</v>
      </c>
      <c r="Z50" s="26">
        <f t="shared" si="18"/>
        <v>1</v>
      </c>
      <c r="AA50" s="26">
        <f t="shared" si="4"/>
        <v>0.5</v>
      </c>
      <c r="AB50" s="35" t="s">
        <v>198</v>
      </c>
      <c r="AC50" s="35" t="s">
        <v>151</v>
      </c>
      <c r="AD50" s="39">
        <v>1</v>
      </c>
      <c r="AE50" s="29">
        <f t="shared" si="15"/>
        <v>40000000</v>
      </c>
      <c r="AF50" s="31">
        <v>0</v>
      </c>
      <c r="AG50" s="15">
        <v>0</v>
      </c>
      <c r="AH50" s="31">
        <v>0</v>
      </c>
      <c r="AI50" s="31">
        <v>0</v>
      </c>
      <c r="AJ50" s="31">
        <v>0</v>
      </c>
      <c r="AK50" s="31">
        <v>0</v>
      </c>
      <c r="AL50" s="31">
        <v>40000000</v>
      </c>
      <c r="AM50" s="31">
        <v>0</v>
      </c>
      <c r="AN50" s="31">
        <v>0</v>
      </c>
      <c r="AO50" s="31">
        <v>0</v>
      </c>
      <c r="AP50" s="31">
        <v>0</v>
      </c>
      <c r="AQ50" s="31">
        <v>0</v>
      </c>
      <c r="AR50" s="31">
        <v>0</v>
      </c>
      <c r="AS50" s="31">
        <v>0</v>
      </c>
      <c r="AT50" s="31">
        <v>0</v>
      </c>
      <c r="AU50" s="31">
        <v>0</v>
      </c>
      <c r="AV50" s="31">
        <v>0</v>
      </c>
      <c r="AW50" s="31">
        <v>0</v>
      </c>
      <c r="AX50" s="31">
        <v>0</v>
      </c>
      <c r="AY50" s="31">
        <f t="shared" si="16"/>
        <v>40000000</v>
      </c>
      <c r="AZ50" s="16" t="s">
        <v>43</v>
      </c>
      <c r="BA50" s="13">
        <v>60</v>
      </c>
      <c r="BB50" s="35"/>
      <c r="BC50" s="35"/>
      <c r="BD50" s="35"/>
      <c r="BE50" s="35"/>
      <c r="BF50" s="35"/>
      <c r="BG50" s="35"/>
      <c r="BH50" s="35"/>
      <c r="BI50" s="35"/>
      <c r="BJ50" s="35"/>
      <c r="BK50" s="35"/>
      <c r="BL50" s="35" t="s">
        <v>163</v>
      </c>
      <c r="BM50" s="35" t="s">
        <v>163</v>
      </c>
      <c r="BN50" s="131"/>
      <c r="BO50" s="131"/>
      <c r="BP50" s="131"/>
      <c r="BQ50" s="131"/>
      <c r="BR50" s="131"/>
      <c r="BS50" s="131"/>
      <c r="BT50" s="132"/>
      <c r="BU50" s="132"/>
      <c r="BV50" s="132"/>
      <c r="BW50" s="132"/>
      <c r="BX50" s="132"/>
      <c r="BY50" s="132"/>
      <c r="BZ50" s="132"/>
      <c r="CA50" s="132"/>
      <c r="CB50" s="132"/>
      <c r="CC50" s="132"/>
      <c r="CD50" s="132"/>
      <c r="CE50" s="132"/>
    </row>
    <row r="51" spans="1:83" s="138" customFormat="1" ht="25.95" customHeight="1" thickBot="1" x14ac:dyDescent="0.3">
      <c r="A51" s="134"/>
      <c r="B51" s="135"/>
      <c r="C51" s="135"/>
      <c r="D51" s="135"/>
      <c r="E51" s="73" t="s">
        <v>34</v>
      </c>
      <c r="F51" s="74"/>
      <c r="G51" s="74"/>
      <c r="H51" s="74"/>
      <c r="I51" s="74"/>
      <c r="J51" s="74"/>
      <c r="K51" s="74"/>
      <c r="L51" s="74"/>
      <c r="M51" s="74"/>
      <c r="N51" s="74"/>
      <c r="O51" s="74"/>
      <c r="P51" s="74"/>
      <c r="Q51" s="74"/>
      <c r="R51" s="74"/>
      <c r="S51" s="74"/>
      <c r="T51" s="75"/>
      <c r="U51" s="27"/>
      <c r="V51" s="136"/>
      <c r="W51" s="27"/>
      <c r="X51" s="27"/>
      <c r="Y51" s="10"/>
      <c r="Z51" s="11">
        <f>AVERAGE(Z44:Z50)</f>
        <v>0.99206349206349209</v>
      </c>
      <c r="AA51" s="11">
        <f>AVERAGE(AA44:AA50)</f>
        <v>0.63497354497354497</v>
      </c>
      <c r="AB51" s="41"/>
      <c r="AC51" s="40"/>
      <c r="AD51" s="41"/>
      <c r="AE51" s="30">
        <f>SUM(AE44:AE50)</f>
        <v>475590727</v>
      </c>
      <c r="AF51" s="30">
        <f t="shared" ref="AF51:AW51" si="19">SUM(AF44:AF50)</f>
        <v>1000000</v>
      </c>
      <c r="AG51" s="30">
        <f t="shared" si="19"/>
        <v>0</v>
      </c>
      <c r="AH51" s="30">
        <f t="shared" si="19"/>
        <v>0</v>
      </c>
      <c r="AI51" s="30">
        <f t="shared" si="19"/>
        <v>0</v>
      </c>
      <c r="AJ51" s="30">
        <f t="shared" si="19"/>
        <v>150000000</v>
      </c>
      <c r="AK51" s="30">
        <f t="shared" si="19"/>
        <v>0</v>
      </c>
      <c r="AL51" s="30">
        <f t="shared" si="19"/>
        <v>324590727</v>
      </c>
      <c r="AM51" s="30">
        <f t="shared" si="19"/>
        <v>0</v>
      </c>
      <c r="AN51" s="30">
        <f t="shared" si="19"/>
        <v>0</v>
      </c>
      <c r="AO51" s="30">
        <f t="shared" si="19"/>
        <v>0</v>
      </c>
      <c r="AP51" s="30">
        <f t="shared" si="19"/>
        <v>0</v>
      </c>
      <c r="AQ51" s="30">
        <f t="shared" si="19"/>
        <v>0</v>
      </c>
      <c r="AR51" s="30">
        <f t="shared" si="19"/>
        <v>0</v>
      </c>
      <c r="AS51" s="30">
        <f t="shared" si="19"/>
        <v>0</v>
      </c>
      <c r="AT51" s="30">
        <f t="shared" si="19"/>
        <v>0</v>
      </c>
      <c r="AU51" s="30">
        <f t="shared" si="19"/>
        <v>0</v>
      </c>
      <c r="AV51" s="30">
        <f t="shared" si="19"/>
        <v>0</v>
      </c>
      <c r="AW51" s="30">
        <f t="shared" si="19"/>
        <v>0</v>
      </c>
      <c r="AX51" s="30"/>
      <c r="AY51" s="30">
        <f>SUM(AY44:AY50)</f>
        <v>475590727</v>
      </c>
      <c r="AZ51" s="30"/>
      <c r="BA51" s="30"/>
      <c r="BB51" s="30"/>
      <c r="BC51" s="30"/>
      <c r="BD51" s="30"/>
      <c r="BE51" s="30"/>
      <c r="BF51" s="30"/>
      <c r="BG51" s="30"/>
      <c r="BH51" s="30"/>
      <c r="BI51" s="30"/>
      <c r="BJ51" s="30"/>
      <c r="BK51" s="30"/>
      <c r="BL51" s="30"/>
      <c r="BM51" s="30"/>
      <c r="BN51" s="137"/>
      <c r="BO51" s="137"/>
      <c r="BP51" s="137"/>
      <c r="BQ51" s="137"/>
      <c r="BR51" s="137"/>
      <c r="BS51" s="137"/>
      <c r="BT51" s="137"/>
      <c r="BU51" s="137"/>
      <c r="BV51" s="137"/>
      <c r="BW51" s="137"/>
      <c r="BX51" s="137"/>
      <c r="BY51" s="137"/>
      <c r="BZ51" s="137"/>
      <c r="CA51" s="137"/>
      <c r="CB51" s="137"/>
      <c r="CC51" s="137"/>
      <c r="CD51" s="137"/>
      <c r="CE51" s="137"/>
    </row>
    <row r="52" spans="1:83" s="129" customFormat="1" ht="76.2" customHeight="1" x14ac:dyDescent="0.25">
      <c r="B52" s="70" t="s">
        <v>69</v>
      </c>
      <c r="C52" s="72" t="s">
        <v>71</v>
      </c>
      <c r="D52" s="72" t="s">
        <v>101</v>
      </c>
      <c r="E52" s="72" t="s">
        <v>125</v>
      </c>
      <c r="F52" s="72" t="s">
        <v>102</v>
      </c>
      <c r="G52" s="72"/>
      <c r="H52" s="72" t="s">
        <v>103</v>
      </c>
      <c r="I52" s="35">
        <v>1</v>
      </c>
      <c r="J52" s="35" t="s">
        <v>156</v>
      </c>
      <c r="K52" s="13">
        <v>2021050310022</v>
      </c>
      <c r="L52" s="13" t="s">
        <v>168</v>
      </c>
      <c r="M52" s="14" t="s">
        <v>104</v>
      </c>
      <c r="N52" s="16" t="s">
        <v>40</v>
      </c>
      <c r="O52" s="18">
        <v>0</v>
      </c>
      <c r="P52" s="18">
        <v>2</v>
      </c>
      <c r="Q52" s="18">
        <v>0</v>
      </c>
      <c r="R52" s="37">
        <v>1</v>
      </c>
      <c r="S52" s="18">
        <v>0</v>
      </c>
      <c r="T52" s="18">
        <v>1</v>
      </c>
      <c r="U52" s="9">
        <v>0</v>
      </c>
      <c r="V52" s="130">
        <v>1</v>
      </c>
      <c r="W52" s="9"/>
      <c r="X52" s="4"/>
      <c r="Y52" s="4">
        <f t="shared" si="0"/>
        <v>1</v>
      </c>
      <c r="Z52" s="26">
        <f t="shared" si="18"/>
        <v>1</v>
      </c>
      <c r="AA52" s="26">
        <f t="shared" si="4"/>
        <v>0.5</v>
      </c>
      <c r="AB52" s="38" t="s">
        <v>199</v>
      </c>
      <c r="AC52" s="38" t="s">
        <v>151</v>
      </c>
      <c r="AD52" s="29">
        <v>1</v>
      </c>
      <c r="AE52" s="29">
        <f>+AY52</f>
        <v>4000000</v>
      </c>
      <c r="AF52" s="31">
        <v>4000000</v>
      </c>
      <c r="AG52" s="15">
        <v>0</v>
      </c>
      <c r="AH52" s="31">
        <v>0</v>
      </c>
      <c r="AI52" s="31">
        <v>0</v>
      </c>
      <c r="AJ52" s="31">
        <v>0</v>
      </c>
      <c r="AK52" s="31">
        <v>0</v>
      </c>
      <c r="AL52" s="31">
        <v>0</v>
      </c>
      <c r="AM52" s="31">
        <v>0</v>
      </c>
      <c r="AN52" s="31">
        <v>0</v>
      </c>
      <c r="AO52" s="31">
        <v>0</v>
      </c>
      <c r="AP52" s="31">
        <v>0</v>
      </c>
      <c r="AQ52" s="31">
        <v>0</v>
      </c>
      <c r="AR52" s="31">
        <v>0</v>
      </c>
      <c r="AS52" s="31">
        <v>0</v>
      </c>
      <c r="AT52" s="31">
        <v>0</v>
      </c>
      <c r="AU52" s="31">
        <v>0</v>
      </c>
      <c r="AV52" s="31">
        <v>0</v>
      </c>
      <c r="AW52" s="31">
        <v>0</v>
      </c>
      <c r="AX52" s="31">
        <v>0</v>
      </c>
      <c r="AY52" s="31">
        <f>SUM(AF52:AX52)</f>
        <v>4000000</v>
      </c>
      <c r="AZ52" s="16" t="s">
        <v>43</v>
      </c>
      <c r="BA52" s="44">
        <v>90</v>
      </c>
      <c r="BB52" s="38"/>
      <c r="BC52" s="38"/>
      <c r="BD52" s="38"/>
      <c r="BE52" s="38"/>
      <c r="BF52" s="38"/>
      <c r="BG52" s="38"/>
      <c r="BH52" s="38"/>
      <c r="BI52" s="38" t="s">
        <v>163</v>
      </c>
      <c r="BJ52" s="38"/>
      <c r="BK52" s="38"/>
      <c r="BL52" s="38"/>
      <c r="BM52" s="141" t="s">
        <v>163</v>
      </c>
      <c r="BN52" s="131"/>
      <c r="BO52" s="131"/>
      <c r="BP52" s="131"/>
      <c r="BQ52" s="131"/>
      <c r="BR52" s="131"/>
      <c r="BS52" s="131"/>
      <c r="BT52" s="131"/>
      <c r="BU52" s="131"/>
      <c r="BV52" s="131"/>
      <c r="BW52" s="131"/>
      <c r="BX52" s="131"/>
      <c r="BY52" s="131"/>
      <c r="BZ52" s="131"/>
      <c r="CA52" s="131"/>
      <c r="CB52" s="131"/>
      <c r="CC52" s="131"/>
      <c r="CD52" s="131"/>
      <c r="CE52" s="131"/>
    </row>
    <row r="53" spans="1:83" s="129" customFormat="1" ht="138" customHeight="1" x14ac:dyDescent="0.25">
      <c r="B53" s="71"/>
      <c r="C53" s="71"/>
      <c r="D53" s="71"/>
      <c r="E53" s="71"/>
      <c r="F53" s="71"/>
      <c r="G53" s="71"/>
      <c r="H53" s="71"/>
      <c r="I53" s="35">
        <v>2</v>
      </c>
      <c r="J53" s="35" t="s">
        <v>156</v>
      </c>
      <c r="K53" s="13">
        <v>2021050310022</v>
      </c>
      <c r="L53" s="13" t="s">
        <v>169</v>
      </c>
      <c r="M53" s="14" t="s">
        <v>105</v>
      </c>
      <c r="N53" s="16" t="s">
        <v>40</v>
      </c>
      <c r="O53" s="18">
        <v>0</v>
      </c>
      <c r="P53" s="18">
        <v>4</v>
      </c>
      <c r="Q53" s="18">
        <v>1</v>
      </c>
      <c r="R53" s="37">
        <v>1</v>
      </c>
      <c r="S53" s="18">
        <v>1</v>
      </c>
      <c r="T53" s="18">
        <v>1</v>
      </c>
      <c r="U53" s="13">
        <v>1</v>
      </c>
      <c r="V53" s="130">
        <v>1</v>
      </c>
      <c r="W53" s="9"/>
      <c r="X53" s="4"/>
      <c r="Y53" s="4">
        <f t="shared" si="0"/>
        <v>2</v>
      </c>
      <c r="Z53" s="26">
        <f t="shared" si="18"/>
        <v>1</v>
      </c>
      <c r="AA53" s="26">
        <f t="shared" si="4"/>
        <v>0.5</v>
      </c>
      <c r="AB53" s="35" t="s">
        <v>207</v>
      </c>
      <c r="AC53" s="35" t="s">
        <v>155</v>
      </c>
      <c r="AD53" s="39">
        <v>1</v>
      </c>
      <c r="AE53" s="29">
        <f>+AY53</f>
        <v>4000000</v>
      </c>
      <c r="AF53" s="31">
        <v>4000000</v>
      </c>
      <c r="AG53" s="15">
        <v>0</v>
      </c>
      <c r="AH53" s="31">
        <v>0</v>
      </c>
      <c r="AI53" s="31">
        <v>0</v>
      </c>
      <c r="AJ53" s="31">
        <v>0</v>
      </c>
      <c r="AK53" s="31">
        <v>0</v>
      </c>
      <c r="AL53" s="31">
        <v>0</v>
      </c>
      <c r="AM53" s="31">
        <v>0</v>
      </c>
      <c r="AN53" s="31">
        <v>0</v>
      </c>
      <c r="AO53" s="31">
        <v>0</v>
      </c>
      <c r="AP53" s="31">
        <v>0</v>
      </c>
      <c r="AQ53" s="31">
        <v>0</v>
      </c>
      <c r="AR53" s="31">
        <v>0</v>
      </c>
      <c r="AS53" s="31">
        <v>0</v>
      </c>
      <c r="AT53" s="31">
        <v>0</v>
      </c>
      <c r="AU53" s="31">
        <v>0</v>
      </c>
      <c r="AV53" s="31">
        <v>0</v>
      </c>
      <c r="AW53" s="31">
        <v>0</v>
      </c>
      <c r="AX53" s="31">
        <v>0</v>
      </c>
      <c r="AY53" s="31">
        <f>SUM(AF53:AX53)</f>
        <v>4000000</v>
      </c>
      <c r="AZ53" s="16" t="s">
        <v>43</v>
      </c>
      <c r="BA53" s="13">
        <v>120</v>
      </c>
      <c r="BB53" s="35"/>
      <c r="BC53" s="35"/>
      <c r="BD53" s="35"/>
      <c r="BE53" s="35" t="s">
        <v>163</v>
      </c>
      <c r="BF53" s="35"/>
      <c r="BG53" s="35" t="s">
        <v>163</v>
      </c>
      <c r="BH53" s="35" t="s">
        <v>163</v>
      </c>
      <c r="BI53" s="35" t="s">
        <v>163</v>
      </c>
      <c r="BJ53" s="35"/>
      <c r="BK53" s="35" t="s">
        <v>163</v>
      </c>
      <c r="BL53" s="35" t="s">
        <v>163</v>
      </c>
      <c r="BM53" s="35" t="s">
        <v>163</v>
      </c>
      <c r="BN53" s="131"/>
      <c r="BO53" s="131"/>
      <c r="BP53" s="131"/>
      <c r="BQ53" s="131"/>
      <c r="BR53" s="131"/>
      <c r="BS53" s="131"/>
      <c r="BT53" s="132"/>
      <c r="BU53" s="132"/>
      <c r="BV53" s="132"/>
      <c r="BW53" s="132"/>
      <c r="BX53" s="132"/>
      <c r="BY53" s="132"/>
      <c r="BZ53" s="132"/>
      <c r="CA53" s="132"/>
      <c r="CB53" s="132"/>
      <c r="CC53" s="132"/>
      <c r="CD53" s="132"/>
      <c r="CE53" s="132"/>
    </row>
    <row r="54" spans="1:83" s="129" customFormat="1" ht="138" customHeight="1" x14ac:dyDescent="0.25">
      <c r="B54" s="71"/>
      <c r="C54" s="71"/>
      <c r="D54" s="71"/>
      <c r="E54" s="71"/>
      <c r="F54" s="71"/>
      <c r="G54" s="71"/>
      <c r="H54" s="71"/>
      <c r="I54" s="35">
        <v>3</v>
      </c>
      <c r="J54" s="35" t="s">
        <v>156</v>
      </c>
      <c r="K54" s="13" t="s">
        <v>157</v>
      </c>
      <c r="L54" s="13" t="s">
        <v>169</v>
      </c>
      <c r="M54" s="14" t="s">
        <v>106</v>
      </c>
      <c r="N54" s="16" t="s">
        <v>40</v>
      </c>
      <c r="O54" s="18">
        <v>0</v>
      </c>
      <c r="P54" s="18">
        <v>200</v>
      </c>
      <c r="Q54" s="18">
        <v>40</v>
      </c>
      <c r="R54" s="37">
        <v>40</v>
      </c>
      <c r="S54" s="18">
        <v>60</v>
      </c>
      <c r="T54" s="18">
        <v>60</v>
      </c>
      <c r="U54" s="13">
        <v>34</v>
      </c>
      <c r="V54" s="133">
        <v>38</v>
      </c>
      <c r="W54" s="13"/>
      <c r="X54" s="13"/>
      <c r="Y54" s="4">
        <f t="shared" si="0"/>
        <v>72</v>
      </c>
      <c r="Z54" s="26">
        <f t="shared" si="18"/>
        <v>0.95</v>
      </c>
      <c r="AA54" s="26">
        <f t="shared" si="4"/>
        <v>0.36</v>
      </c>
      <c r="AB54" s="35" t="s">
        <v>200</v>
      </c>
      <c r="AC54" s="35" t="s">
        <v>151</v>
      </c>
      <c r="AD54" s="39">
        <v>40</v>
      </c>
      <c r="AE54" s="29">
        <f>+AY54</f>
        <v>5000000</v>
      </c>
      <c r="AF54" s="31">
        <v>0</v>
      </c>
      <c r="AG54" s="15">
        <v>0</v>
      </c>
      <c r="AH54" s="31">
        <v>0</v>
      </c>
      <c r="AI54" s="31">
        <v>0</v>
      </c>
      <c r="AJ54" s="31">
        <v>0</v>
      </c>
      <c r="AK54" s="31">
        <v>0</v>
      </c>
      <c r="AL54" s="31">
        <v>5000000</v>
      </c>
      <c r="AM54" s="31">
        <v>0</v>
      </c>
      <c r="AN54" s="31">
        <v>0</v>
      </c>
      <c r="AO54" s="31">
        <v>0</v>
      </c>
      <c r="AP54" s="31">
        <v>0</v>
      </c>
      <c r="AQ54" s="31">
        <v>0</v>
      </c>
      <c r="AR54" s="31">
        <v>0</v>
      </c>
      <c r="AS54" s="31">
        <v>0</v>
      </c>
      <c r="AT54" s="31">
        <v>0</v>
      </c>
      <c r="AU54" s="31">
        <v>0</v>
      </c>
      <c r="AV54" s="31">
        <v>0</v>
      </c>
      <c r="AW54" s="31">
        <v>0</v>
      </c>
      <c r="AX54" s="31">
        <v>0</v>
      </c>
      <c r="AY54" s="31">
        <f>SUM(AF54:AX54)</f>
        <v>5000000</v>
      </c>
      <c r="AZ54" s="16" t="s">
        <v>43</v>
      </c>
      <c r="BA54" s="13">
        <v>300</v>
      </c>
      <c r="BB54" s="35"/>
      <c r="BC54" s="35" t="s">
        <v>163</v>
      </c>
      <c r="BD54" s="35" t="s">
        <v>163</v>
      </c>
      <c r="BE54" s="35" t="s">
        <v>163</v>
      </c>
      <c r="BF54" s="35" t="s">
        <v>163</v>
      </c>
      <c r="BG54" s="35" t="s">
        <v>163</v>
      </c>
      <c r="BH54" s="35" t="s">
        <v>163</v>
      </c>
      <c r="BI54" s="35" t="s">
        <v>163</v>
      </c>
      <c r="BJ54" s="35" t="s">
        <v>163</v>
      </c>
      <c r="BK54" s="35" t="s">
        <v>163</v>
      </c>
      <c r="BL54" s="35" t="s">
        <v>163</v>
      </c>
      <c r="BM54" s="35" t="s">
        <v>163</v>
      </c>
      <c r="BN54" s="131"/>
      <c r="BO54" s="131"/>
      <c r="BP54" s="131"/>
      <c r="BQ54" s="131"/>
      <c r="BR54" s="131"/>
      <c r="BS54" s="131"/>
      <c r="BT54" s="132"/>
      <c r="BU54" s="132"/>
      <c r="BV54" s="132"/>
      <c r="BW54" s="132"/>
      <c r="BX54" s="132"/>
      <c r="BY54" s="132"/>
      <c r="BZ54" s="132"/>
      <c r="CA54" s="132"/>
      <c r="CB54" s="132"/>
      <c r="CC54" s="132"/>
      <c r="CD54" s="132"/>
      <c r="CE54" s="132"/>
    </row>
    <row r="55" spans="1:83" s="138" customFormat="1" ht="16.2" customHeight="1" thickBot="1" x14ac:dyDescent="0.3">
      <c r="A55" s="134"/>
      <c r="B55" s="135"/>
      <c r="C55" s="135"/>
      <c r="D55" s="135"/>
      <c r="E55" s="73" t="s">
        <v>34</v>
      </c>
      <c r="F55" s="74"/>
      <c r="G55" s="74"/>
      <c r="H55" s="74"/>
      <c r="I55" s="74"/>
      <c r="J55" s="74"/>
      <c r="K55" s="74"/>
      <c r="L55" s="74"/>
      <c r="M55" s="74"/>
      <c r="N55" s="74"/>
      <c r="O55" s="74"/>
      <c r="P55" s="74"/>
      <c r="Q55" s="74"/>
      <c r="R55" s="74"/>
      <c r="S55" s="74"/>
      <c r="T55" s="75"/>
      <c r="U55" s="27"/>
      <c r="V55" s="136"/>
      <c r="W55" s="27"/>
      <c r="X55" s="27"/>
      <c r="Y55" s="10"/>
      <c r="Z55" s="11">
        <f>AVERAGE(Z52:Z54)</f>
        <v>0.98333333333333339</v>
      </c>
      <c r="AA55" s="11">
        <f>AVERAGE(AA52:AA54)</f>
        <v>0.45333333333333331</v>
      </c>
      <c r="AB55" s="41"/>
      <c r="AC55" s="40"/>
      <c r="AD55" s="41"/>
      <c r="AE55" s="30">
        <f>SUM(AE52:AE54)</f>
        <v>13000000</v>
      </c>
      <c r="AF55" s="30">
        <f t="shared" ref="AF55:AX55" si="20">SUM(AF52:AF54)</f>
        <v>8000000</v>
      </c>
      <c r="AG55" s="30">
        <f t="shared" si="20"/>
        <v>0</v>
      </c>
      <c r="AH55" s="30">
        <f t="shared" si="20"/>
        <v>0</v>
      </c>
      <c r="AI55" s="30">
        <f t="shared" si="20"/>
        <v>0</v>
      </c>
      <c r="AJ55" s="30">
        <f t="shared" si="20"/>
        <v>0</v>
      </c>
      <c r="AK55" s="30">
        <f t="shared" si="20"/>
        <v>0</v>
      </c>
      <c r="AL55" s="30">
        <f t="shared" si="20"/>
        <v>5000000</v>
      </c>
      <c r="AM55" s="30">
        <f t="shared" si="20"/>
        <v>0</v>
      </c>
      <c r="AN55" s="30">
        <f t="shared" si="20"/>
        <v>0</v>
      </c>
      <c r="AO55" s="30">
        <f t="shared" si="20"/>
        <v>0</v>
      </c>
      <c r="AP55" s="30">
        <f t="shared" si="20"/>
        <v>0</v>
      </c>
      <c r="AQ55" s="30">
        <f t="shared" si="20"/>
        <v>0</v>
      </c>
      <c r="AR55" s="30">
        <f t="shared" si="20"/>
        <v>0</v>
      </c>
      <c r="AS55" s="30">
        <f t="shared" si="20"/>
        <v>0</v>
      </c>
      <c r="AT55" s="30">
        <f t="shared" si="20"/>
        <v>0</v>
      </c>
      <c r="AU55" s="30">
        <f t="shared" si="20"/>
        <v>0</v>
      </c>
      <c r="AV55" s="30">
        <f t="shared" si="20"/>
        <v>0</v>
      </c>
      <c r="AW55" s="30">
        <f t="shared" si="20"/>
        <v>0</v>
      </c>
      <c r="AX55" s="30">
        <f t="shared" si="20"/>
        <v>0</v>
      </c>
      <c r="AY55" s="30">
        <f>SUM(AY52:AY54)</f>
        <v>13000000</v>
      </c>
      <c r="AZ55" s="30"/>
      <c r="BA55" s="30"/>
      <c r="BB55" s="30"/>
      <c r="BC55" s="30"/>
      <c r="BD55" s="30"/>
      <c r="BE55" s="30"/>
      <c r="BF55" s="30"/>
      <c r="BG55" s="30"/>
      <c r="BH55" s="30"/>
      <c r="BI55" s="30"/>
      <c r="BJ55" s="30"/>
      <c r="BK55" s="30"/>
      <c r="BL55" s="30"/>
      <c r="BM55" s="30"/>
      <c r="BN55" s="137"/>
      <c r="BO55" s="137"/>
      <c r="BP55" s="137"/>
      <c r="BQ55" s="137"/>
      <c r="BR55" s="137"/>
      <c r="BS55" s="137"/>
      <c r="BT55" s="137"/>
      <c r="BU55" s="137"/>
      <c r="BV55" s="137"/>
      <c r="BW55" s="137"/>
      <c r="BX55" s="137"/>
      <c r="BY55" s="137"/>
      <c r="BZ55" s="137"/>
      <c r="CA55" s="137"/>
      <c r="CB55" s="137"/>
      <c r="CC55" s="137"/>
      <c r="CD55" s="137"/>
      <c r="CE55" s="137"/>
    </row>
    <row r="56" spans="1:83" s="129" customFormat="1" ht="49.8" customHeight="1" x14ac:dyDescent="0.25">
      <c r="B56" s="70" t="s">
        <v>41</v>
      </c>
      <c r="C56" s="72" t="s">
        <v>71</v>
      </c>
      <c r="D56" s="72" t="s">
        <v>101</v>
      </c>
      <c r="E56" s="72" t="s">
        <v>126</v>
      </c>
      <c r="F56" s="72" t="s">
        <v>108</v>
      </c>
      <c r="G56" s="72"/>
      <c r="H56" s="72" t="s">
        <v>109</v>
      </c>
      <c r="I56" s="35">
        <v>1</v>
      </c>
      <c r="J56" s="35" t="s">
        <v>156</v>
      </c>
      <c r="K56" s="13">
        <v>2021050310022</v>
      </c>
      <c r="L56" s="13" t="s">
        <v>169</v>
      </c>
      <c r="M56" s="14" t="s">
        <v>110</v>
      </c>
      <c r="N56" s="16" t="s">
        <v>44</v>
      </c>
      <c r="O56" s="18">
        <v>1</v>
      </c>
      <c r="P56" s="18">
        <v>2</v>
      </c>
      <c r="Q56" s="18">
        <v>1</v>
      </c>
      <c r="R56" s="37">
        <v>0</v>
      </c>
      <c r="S56" s="18">
        <v>0</v>
      </c>
      <c r="T56" s="18">
        <v>1</v>
      </c>
      <c r="U56" s="9">
        <v>1</v>
      </c>
      <c r="V56" s="130">
        <v>1</v>
      </c>
      <c r="W56" s="9"/>
      <c r="X56" s="4"/>
      <c r="Y56" s="4">
        <f t="shared" si="0"/>
        <v>2</v>
      </c>
      <c r="Z56" s="26" t="str">
        <f t="shared" si="18"/>
        <v/>
      </c>
      <c r="AA56" s="26">
        <f t="shared" si="4"/>
        <v>1</v>
      </c>
      <c r="AB56" s="35" t="s">
        <v>201</v>
      </c>
      <c r="AC56" s="35"/>
      <c r="AD56" s="39"/>
      <c r="AE56" s="29">
        <f t="shared" ref="AE56:AE61" si="21">+AY56</f>
        <v>25777000</v>
      </c>
      <c r="AF56" s="31">
        <v>0</v>
      </c>
      <c r="AG56" s="15">
        <v>0</v>
      </c>
      <c r="AH56" s="31">
        <v>0</v>
      </c>
      <c r="AI56" s="31">
        <v>0</v>
      </c>
      <c r="AJ56" s="31">
        <v>0</v>
      </c>
      <c r="AK56" s="31">
        <v>0</v>
      </c>
      <c r="AL56" s="31">
        <f>15000000+10777000</f>
        <v>25777000</v>
      </c>
      <c r="AM56" s="31">
        <v>0</v>
      </c>
      <c r="AN56" s="31">
        <v>0</v>
      </c>
      <c r="AO56" s="31">
        <v>0</v>
      </c>
      <c r="AP56" s="31">
        <v>0</v>
      </c>
      <c r="AQ56" s="31">
        <v>0</v>
      </c>
      <c r="AR56" s="31">
        <v>0</v>
      </c>
      <c r="AS56" s="31">
        <v>0</v>
      </c>
      <c r="AT56" s="31">
        <v>0</v>
      </c>
      <c r="AU56" s="31">
        <v>0</v>
      </c>
      <c r="AV56" s="31">
        <v>0</v>
      </c>
      <c r="AW56" s="31">
        <v>0</v>
      </c>
      <c r="AX56" s="31">
        <v>0</v>
      </c>
      <c r="AY56" s="31">
        <f t="shared" ref="AY56:AY61" si="22">SUM(AF56:AX56)</f>
        <v>25777000</v>
      </c>
      <c r="AZ56" s="16" t="s">
        <v>43</v>
      </c>
      <c r="BA56" s="44">
        <v>20</v>
      </c>
      <c r="BB56" s="38"/>
      <c r="BC56" s="38"/>
      <c r="BD56" s="38"/>
      <c r="BE56" s="38"/>
      <c r="BF56" s="38"/>
      <c r="BG56" s="38" t="s">
        <v>163</v>
      </c>
      <c r="BH56" s="38"/>
      <c r="BI56" s="38"/>
      <c r="BJ56" s="38"/>
      <c r="BK56" s="38"/>
      <c r="BL56" s="38" t="s">
        <v>163</v>
      </c>
      <c r="BM56" s="141"/>
      <c r="BN56" s="131"/>
      <c r="BO56" s="131"/>
      <c r="BP56" s="131"/>
      <c r="BQ56" s="131"/>
      <c r="BR56" s="131"/>
      <c r="BS56" s="131"/>
      <c r="BT56" s="131"/>
      <c r="BU56" s="131"/>
      <c r="BV56" s="131"/>
      <c r="BW56" s="131"/>
      <c r="BX56" s="131"/>
      <c r="BY56" s="131"/>
      <c r="BZ56" s="131"/>
      <c r="CA56" s="131"/>
      <c r="CB56" s="131"/>
      <c r="CC56" s="131"/>
      <c r="CD56" s="131"/>
      <c r="CE56" s="131"/>
    </row>
    <row r="57" spans="1:83" s="129" customFormat="1" ht="103.2" customHeight="1" x14ac:dyDescent="0.25">
      <c r="B57" s="71"/>
      <c r="C57" s="71"/>
      <c r="D57" s="71"/>
      <c r="E57" s="71"/>
      <c r="F57" s="71"/>
      <c r="G57" s="71"/>
      <c r="H57" s="71"/>
      <c r="I57" s="35">
        <v>2</v>
      </c>
      <c r="J57" s="35" t="s">
        <v>158</v>
      </c>
      <c r="K57" s="13">
        <v>2021050310015</v>
      </c>
      <c r="L57" s="13" t="s">
        <v>167</v>
      </c>
      <c r="M57" s="14" t="s">
        <v>111</v>
      </c>
      <c r="N57" s="16" t="s">
        <v>44</v>
      </c>
      <c r="O57" s="18">
        <v>39</v>
      </c>
      <c r="P57" s="18">
        <v>54</v>
      </c>
      <c r="Q57" s="18">
        <v>5</v>
      </c>
      <c r="R57" s="37">
        <v>16</v>
      </c>
      <c r="S57" s="18">
        <v>17</v>
      </c>
      <c r="T57" s="18">
        <v>16</v>
      </c>
      <c r="U57" s="13">
        <v>6</v>
      </c>
      <c r="V57" s="130">
        <v>31</v>
      </c>
      <c r="W57" s="9"/>
      <c r="X57" s="4"/>
      <c r="Y57" s="4">
        <f t="shared" si="0"/>
        <v>37</v>
      </c>
      <c r="Z57" s="26">
        <f>IF(V57&gt;R57,100%,(V57/R57))</f>
        <v>1</v>
      </c>
      <c r="AA57" s="26">
        <f t="shared" si="4"/>
        <v>0.68518518518518523</v>
      </c>
      <c r="AB57" s="35" t="s">
        <v>217</v>
      </c>
      <c r="AC57" s="35" t="s">
        <v>151</v>
      </c>
      <c r="AD57" s="39">
        <v>16</v>
      </c>
      <c r="AE57" s="29">
        <f t="shared" si="21"/>
        <v>17000000</v>
      </c>
      <c r="AF57" s="31">
        <v>0</v>
      </c>
      <c r="AG57" s="15">
        <v>0</v>
      </c>
      <c r="AH57" s="31">
        <v>0</v>
      </c>
      <c r="AI57" s="31">
        <v>0</v>
      </c>
      <c r="AJ57" s="31">
        <v>0</v>
      </c>
      <c r="AK57" s="31">
        <v>0</v>
      </c>
      <c r="AL57" s="31">
        <v>17000000</v>
      </c>
      <c r="AM57" s="31">
        <v>0</v>
      </c>
      <c r="AN57" s="31">
        <v>0</v>
      </c>
      <c r="AO57" s="31">
        <v>0</v>
      </c>
      <c r="AP57" s="31">
        <v>0</v>
      </c>
      <c r="AQ57" s="31">
        <v>0</v>
      </c>
      <c r="AR57" s="31">
        <v>0</v>
      </c>
      <c r="AS57" s="31">
        <v>0</v>
      </c>
      <c r="AT57" s="31">
        <v>0</v>
      </c>
      <c r="AU57" s="31">
        <v>0</v>
      </c>
      <c r="AV57" s="31">
        <v>0</v>
      </c>
      <c r="AW57" s="31">
        <v>0</v>
      </c>
      <c r="AX57" s="31">
        <v>0</v>
      </c>
      <c r="AY57" s="31">
        <f t="shared" si="22"/>
        <v>17000000</v>
      </c>
      <c r="AZ57" s="16" t="s">
        <v>43</v>
      </c>
      <c r="BA57" s="13">
        <v>270</v>
      </c>
      <c r="BB57" s="35"/>
      <c r="BC57" s="35" t="s">
        <v>163</v>
      </c>
      <c r="BD57" s="35" t="s">
        <v>163</v>
      </c>
      <c r="BE57" s="35" t="s">
        <v>163</v>
      </c>
      <c r="BF57" s="35" t="s">
        <v>163</v>
      </c>
      <c r="BG57" s="35" t="s">
        <v>163</v>
      </c>
      <c r="BH57" s="35" t="s">
        <v>163</v>
      </c>
      <c r="BI57" s="35" t="s">
        <v>163</v>
      </c>
      <c r="BJ57" s="35" t="s">
        <v>163</v>
      </c>
      <c r="BK57" s="35" t="s">
        <v>163</v>
      </c>
      <c r="BL57" s="35" t="s">
        <v>163</v>
      </c>
      <c r="BM57" s="35" t="s">
        <v>163</v>
      </c>
      <c r="BN57" s="131"/>
      <c r="BO57" s="131"/>
      <c r="BP57" s="131"/>
      <c r="BQ57" s="131"/>
      <c r="BR57" s="131"/>
      <c r="BS57" s="131"/>
      <c r="BT57" s="132"/>
      <c r="BU57" s="132"/>
      <c r="BV57" s="132"/>
      <c r="BW57" s="132"/>
      <c r="BX57" s="132"/>
      <c r="BY57" s="132"/>
      <c r="BZ57" s="132"/>
      <c r="CA57" s="132"/>
      <c r="CB57" s="132"/>
      <c r="CC57" s="132"/>
      <c r="CD57" s="132"/>
      <c r="CE57" s="132"/>
    </row>
    <row r="58" spans="1:83" s="129" customFormat="1" ht="139.5" customHeight="1" x14ac:dyDescent="0.25">
      <c r="B58" s="71"/>
      <c r="C58" s="71"/>
      <c r="D58" s="71"/>
      <c r="E58" s="71"/>
      <c r="F58" s="71"/>
      <c r="G58" s="71"/>
      <c r="H58" s="71"/>
      <c r="I58" s="35">
        <v>3</v>
      </c>
      <c r="J58" s="35" t="s">
        <v>158</v>
      </c>
      <c r="K58" s="13">
        <v>2021050310015</v>
      </c>
      <c r="L58" s="13" t="s">
        <v>167</v>
      </c>
      <c r="M58" s="14" t="s">
        <v>112</v>
      </c>
      <c r="N58" s="14" t="s">
        <v>45</v>
      </c>
      <c r="O58" s="18">
        <v>55</v>
      </c>
      <c r="P58" s="18">
        <v>55</v>
      </c>
      <c r="Q58" s="18">
        <v>6</v>
      </c>
      <c r="R58" s="37">
        <v>16</v>
      </c>
      <c r="S58" s="18">
        <v>17</v>
      </c>
      <c r="T58" s="18">
        <v>16</v>
      </c>
      <c r="U58" s="13">
        <v>2</v>
      </c>
      <c r="V58" s="133">
        <v>30</v>
      </c>
      <c r="W58" s="13"/>
      <c r="X58" s="13"/>
      <c r="Y58" s="4">
        <f t="shared" si="0"/>
        <v>32</v>
      </c>
      <c r="Z58" s="26">
        <f>IF(V58&gt;R58,100%,(V58/R58))</f>
        <v>1</v>
      </c>
      <c r="AA58" s="51">
        <f>Y58/SUM(Q58:T58)</f>
        <v>0.58181818181818179</v>
      </c>
      <c r="AB58" s="143" t="s">
        <v>218</v>
      </c>
      <c r="AC58" s="35" t="s">
        <v>151</v>
      </c>
      <c r="AD58" s="39">
        <v>16</v>
      </c>
      <c r="AE58" s="29">
        <f t="shared" si="21"/>
        <v>5000000</v>
      </c>
      <c r="AF58" s="31">
        <v>0</v>
      </c>
      <c r="AG58" s="15">
        <v>0</v>
      </c>
      <c r="AH58" s="31">
        <v>0</v>
      </c>
      <c r="AI58" s="31">
        <v>0</v>
      </c>
      <c r="AJ58" s="31">
        <v>0</v>
      </c>
      <c r="AK58" s="31">
        <v>0</v>
      </c>
      <c r="AL58" s="31">
        <v>5000000</v>
      </c>
      <c r="AM58" s="31">
        <v>0</v>
      </c>
      <c r="AN58" s="31">
        <v>0</v>
      </c>
      <c r="AO58" s="31">
        <v>0</v>
      </c>
      <c r="AP58" s="31">
        <v>0</v>
      </c>
      <c r="AQ58" s="31">
        <v>0</v>
      </c>
      <c r="AR58" s="31">
        <v>0</v>
      </c>
      <c r="AS58" s="31">
        <v>0</v>
      </c>
      <c r="AT58" s="31">
        <v>0</v>
      </c>
      <c r="AU58" s="31">
        <v>0</v>
      </c>
      <c r="AV58" s="31">
        <v>0</v>
      </c>
      <c r="AW58" s="31">
        <v>0</v>
      </c>
      <c r="AX58" s="31">
        <v>0</v>
      </c>
      <c r="AY58" s="31">
        <f t="shared" si="22"/>
        <v>5000000</v>
      </c>
      <c r="AZ58" s="16" t="s">
        <v>43</v>
      </c>
      <c r="BA58" s="13">
        <v>120</v>
      </c>
      <c r="BB58" s="35"/>
      <c r="BC58" s="35"/>
      <c r="BD58" s="35" t="s">
        <v>163</v>
      </c>
      <c r="BE58" s="35" t="s">
        <v>163</v>
      </c>
      <c r="BF58" s="35" t="s">
        <v>163</v>
      </c>
      <c r="BG58" s="35" t="s">
        <v>163</v>
      </c>
      <c r="BH58" s="35" t="s">
        <v>163</v>
      </c>
      <c r="BI58" s="35" t="s">
        <v>163</v>
      </c>
      <c r="BJ58" s="35" t="s">
        <v>163</v>
      </c>
      <c r="BK58" s="35" t="s">
        <v>163</v>
      </c>
      <c r="BL58" s="35" t="s">
        <v>163</v>
      </c>
      <c r="BM58" s="35" t="s">
        <v>163</v>
      </c>
      <c r="BN58" s="131"/>
      <c r="BO58" s="131"/>
      <c r="BP58" s="131"/>
      <c r="BQ58" s="131"/>
      <c r="BR58" s="131"/>
      <c r="BS58" s="131"/>
      <c r="BT58" s="132"/>
      <c r="BU58" s="132"/>
      <c r="BV58" s="132"/>
      <c r="BW58" s="132"/>
      <c r="BX58" s="132"/>
      <c r="BY58" s="132"/>
      <c r="BZ58" s="132"/>
      <c r="CA58" s="132"/>
      <c r="CB58" s="132"/>
      <c r="CC58" s="132"/>
      <c r="CD58" s="132"/>
      <c r="CE58" s="132"/>
    </row>
    <row r="59" spans="1:83" s="129" customFormat="1" ht="139.5" customHeight="1" x14ac:dyDescent="0.25">
      <c r="B59" s="71"/>
      <c r="C59" s="71"/>
      <c r="D59" s="71"/>
      <c r="E59" s="71"/>
      <c r="F59" s="71"/>
      <c r="G59" s="71"/>
      <c r="H59" s="71"/>
      <c r="I59" s="35">
        <v>4</v>
      </c>
      <c r="J59" s="35" t="s">
        <v>161</v>
      </c>
      <c r="K59" s="13">
        <v>2021050310016</v>
      </c>
      <c r="L59" s="13" t="s">
        <v>169</v>
      </c>
      <c r="M59" s="14" t="s">
        <v>113</v>
      </c>
      <c r="N59" s="16" t="s">
        <v>44</v>
      </c>
      <c r="O59" s="18">
        <v>0</v>
      </c>
      <c r="P59" s="18">
        <v>16</v>
      </c>
      <c r="Q59" s="18">
        <v>3</v>
      </c>
      <c r="R59" s="37">
        <v>5</v>
      </c>
      <c r="S59" s="18">
        <v>4</v>
      </c>
      <c r="T59" s="18">
        <v>4</v>
      </c>
      <c r="U59" s="13">
        <v>4</v>
      </c>
      <c r="V59" s="133">
        <v>5</v>
      </c>
      <c r="W59" s="13"/>
      <c r="X59" s="13"/>
      <c r="Y59" s="4">
        <f t="shared" si="0"/>
        <v>9</v>
      </c>
      <c r="Z59" s="26">
        <f t="shared" si="18"/>
        <v>1</v>
      </c>
      <c r="AA59" s="26">
        <f t="shared" si="4"/>
        <v>0.5625</v>
      </c>
      <c r="AB59" s="35" t="s">
        <v>202</v>
      </c>
      <c r="AC59" s="35" t="s">
        <v>155</v>
      </c>
      <c r="AD59" s="39">
        <v>5</v>
      </c>
      <c r="AE59" s="29">
        <f t="shared" si="21"/>
        <v>74100000</v>
      </c>
      <c r="AF59" s="31">
        <v>0</v>
      </c>
      <c r="AG59" s="15">
        <v>0</v>
      </c>
      <c r="AH59" s="31">
        <v>0</v>
      </c>
      <c r="AI59" s="31">
        <v>0</v>
      </c>
      <c r="AJ59" s="31">
        <v>60000000</v>
      </c>
      <c r="AK59" s="31">
        <v>0</v>
      </c>
      <c r="AL59" s="31">
        <v>14100000</v>
      </c>
      <c r="AM59" s="31">
        <v>0</v>
      </c>
      <c r="AN59" s="31">
        <v>0</v>
      </c>
      <c r="AO59" s="31">
        <v>0</v>
      </c>
      <c r="AP59" s="31">
        <v>0</v>
      </c>
      <c r="AQ59" s="31">
        <v>0</v>
      </c>
      <c r="AR59" s="31">
        <v>0</v>
      </c>
      <c r="AS59" s="31">
        <v>0</v>
      </c>
      <c r="AT59" s="31">
        <v>0</v>
      </c>
      <c r="AU59" s="31">
        <v>0</v>
      </c>
      <c r="AV59" s="31">
        <v>0</v>
      </c>
      <c r="AW59" s="31">
        <v>0</v>
      </c>
      <c r="AX59" s="31">
        <v>0</v>
      </c>
      <c r="AY59" s="31">
        <f t="shared" si="22"/>
        <v>74100000</v>
      </c>
      <c r="AZ59" s="16" t="s">
        <v>43</v>
      </c>
      <c r="BA59" s="13">
        <v>150</v>
      </c>
      <c r="BB59" s="35"/>
      <c r="BC59" s="35" t="s">
        <v>163</v>
      </c>
      <c r="BD59" s="35" t="s">
        <v>163</v>
      </c>
      <c r="BE59" s="35" t="s">
        <v>163</v>
      </c>
      <c r="BF59" s="35" t="s">
        <v>163</v>
      </c>
      <c r="BG59" s="35" t="s">
        <v>163</v>
      </c>
      <c r="BH59" s="35" t="s">
        <v>163</v>
      </c>
      <c r="BI59" s="35" t="s">
        <v>163</v>
      </c>
      <c r="BJ59" s="35" t="s">
        <v>163</v>
      </c>
      <c r="BK59" s="35" t="s">
        <v>163</v>
      </c>
      <c r="BL59" s="35" t="s">
        <v>163</v>
      </c>
      <c r="BM59" s="35" t="s">
        <v>163</v>
      </c>
      <c r="BN59" s="131"/>
      <c r="BO59" s="131"/>
      <c r="BP59" s="131"/>
      <c r="BQ59" s="131"/>
      <c r="BR59" s="131"/>
      <c r="BS59" s="131"/>
      <c r="BT59" s="132"/>
      <c r="BU59" s="132"/>
      <c r="BV59" s="132"/>
      <c r="BW59" s="132"/>
      <c r="BX59" s="132"/>
      <c r="BY59" s="132"/>
      <c r="BZ59" s="132"/>
      <c r="CA59" s="132"/>
      <c r="CB59" s="132"/>
      <c r="CC59" s="132"/>
      <c r="CD59" s="132"/>
      <c r="CE59" s="132"/>
    </row>
    <row r="60" spans="1:83" s="129" customFormat="1" ht="173.4" customHeight="1" x14ac:dyDescent="0.25">
      <c r="B60" s="71"/>
      <c r="C60" s="71"/>
      <c r="D60" s="71"/>
      <c r="E60" s="71"/>
      <c r="F60" s="71"/>
      <c r="G60" s="71"/>
      <c r="H60" s="71"/>
      <c r="I60" s="35">
        <v>5</v>
      </c>
      <c r="J60" s="35" t="s">
        <v>160</v>
      </c>
      <c r="K60" s="13">
        <v>2021050310018</v>
      </c>
      <c r="L60" s="13" t="s">
        <v>169</v>
      </c>
      <c r="M60" s="14" t="s">
        <v>114</v>
      </c>
      <c r="N60" s="16" t="s">
        <v>44</v>
      </c>
      <c r="O60" s="18">
        <v>0</v>
      </c>
      <c r="P60" s="18">
        <v>16</v>
      </c>
      <c r="Q60" s="18">
        <v>3</v>
      </c>
      <c r="R60" s="37">
        <v>5</v>
      </c>
      <c r="S60" s="18">
        <v>4</v>
      </c>
      <c r="T60" s="18">
        <v>4</v>
      </c>
      <c r="U60" s="13">
        <v>4</v>
      </c>
      <c r="V60" s="133">
        <v>6</v>
      </c>
      <c r="W60" s="13"/>
      <c r="X60" s="13"/>
      <c r="Y60" s="4">
        <f t="shared" si="0"/>
        <v>10</v>
      </c>
      <c r="Z60" s="26">
        <f>IF(V60&gt;R60,100%,(V60/R60))</f>
        <v>1</v>
      </c>
      <c r="AA60" s="26">
        <f t="shared" si="4"/>
        <v>0.625</v>
      </c>
      <c r="AB60" s="35" t="s">
        <v>203</v>
      </c>
      <c r="AC60" s="35" t="s">
        <v>151</v>
      </c>
      <c r="AD60" s="39">
        <v>5</v>
      </c>
      <c r="AE60" s="29">
        <f t="shared" si="21"/>
        <v>16100000</v>
      </c>
      <c r="AF60" s="31">
        <v>2000000</v>
      </c>
      <c r="AG60" s="15">
        <v>0</v>
      </c>
      <c r="AH60" s="31">
        <v>0</v>
      </c>
      <c r="AI60" s="31">
        <v>0</v>
      </c>
      <c r="AJ60" s="31">
        <v>0</v>
      </c>
      <c r="AK60" s="31">
        <v>0</v>
      </c>
      <c r="AL60" s="31">
        <v>14100000</v>
      </c>
      <c r="AM60" s="31">
        <v>0</v>
      </c>
      <c r="AN60" s="31">
        <v>0</v>
      </c>
      <c r="AO60" s="31">
        <v>0</v>
      </c>
      <c r="AP60" s="31">
        <v>0</v>
      </c>
      <c r="AQ60" s="31">
        <v>0</v>
      </c>
      <c r="AR60" s="31">
        <v>0</v>
      </c>
      <c r="AS60" s="31">
        <v>0</v>
      </c>
      <c r="AT60" s="31">
        <v>0</v>
      </c>
      <c r="AU60" s="31">
        <v>0</v>
      </c>
      <c r="AV60" s="31">
        <v>0</v>
      </c>
      <c r="AW60" s="31">
        <v>0</v>
      </c>
      <c r="AX60" s="31">
        <v>0</v>
      </c>
      <c r="AY60" s="31">
        <f t="shared" si="22"/>
        <v>16100000</v>
      </c>
      <c r="AZ60" s="16" t="s">
        <v>43</v>
      </c>
      <c r="BA60" s="13">
        <v>120</v>
      </c>
      <c r="BB60" s="35"/>
      <c r="BC60" s="35" t="s">
        <v>163</v>
      </c>
      <c r="BD60" s="35" t="s">
        <v>163</v>
      </c>
      <c r="BE60" s="35" t="s">
        <v>163</v>
      </c>
      <c r="BF60" s="35" t="s">
        <v>163</v>
      </c>
      <c r="BG60" s="35"/>
      <c r="BH60" s="35" t="s">
        <v>163</v>
      </c>
      <c r="BI60" s="35"/>
      <c r="BJ60" s="35" t="s">
        <v>163</v>
      </c>
      <c r="BK60" s="35"/>
      <c r="BL60" s="35" t="s">
        <v>163</v>
      </c>
      <c r="BM60" s="35" t="s">
        <v>163</v>
      </c>
      <c r="BN60" s="131"/>
      <c r="BO60" s="131"/>
      <c r="BP60" s="131"/>
      <c r="BQ60" s="131"/>
      <c r="BR60" s="131"/>
      <c r="BS60" s="131"/>
      <c r="BT60" s="131"/>
      <c r="BU60" s="131"/>
      <c r="BV60" s="131"/>
      <c r="BW60" s="131"/>
      <c r="BX60" s="131"/>
      <c r="BY60" s="131"/>
      <c r="BZ60" s="131"/>
      <c r="CA60" s="131"/>
      <c r="CB60" s="131"/>
      <c r="CC60" s="131"/>
      <c r="CD60" s="131"/>
      <c r="CE60" s="131"/>
    </row>
    <row r="61" spans="1:83" s="129" customFormat="1" ht="87" customHeight="1" x14ac:dyDescent="0.25">
      <c r="B61" s="71"/>
      <c r="C61" s="71"/>
      <c r="D61" s="71"/>
      <c r="E61" s="71"/>
      <c r="F61" s="71"/>
      <c r="G61" s="71"/>
      <c r="H61" s="71"/>
      <c r="I61" s="35">
        <v>6</v>
      </c>
      <c r="J61" s="35" t="s">
        <v>159</v>
      </c>
      <c r="K61" s="13">
        <v>2021050310014</v>
      </c>
      <c r="L61" s="13" t="s">
        <v>167</v>
      </c>
      <c r="M61" s="14" t="s">
        <v>115</v>
      </c>
      <c r="N61" s="16" t="s">
        <v>44</v>
      </c>
      <c r="O61" s="18">
        <v>0</v>
      </c>
      <c r="P61" s="18">
        <v>7</v>
      </c>
      <c r="Q61" s="18">
        <v>1</v>
      </c>
      <c r="R61" s="37">
        <v>2</v>
      </c>
      <c r="S61" s="18">
        <v>2</v>
      </c>
      <c r="T61" s="18">
        <v>2</v>
      </c>
      <c r="U61" s="13">
        <v>1</v>
      </c>
      <c r="V61" s="133">
        <v>3</v>
      </c>
      <c r="W61" s="13"/>
      <c r="X61" s="13"/>
      <c r="Y61" s="4">
        <f t="shared" si="0"/>
        <v>4</v>
      </c>
      <c r="Z61" s="26">
        <f>IF(V61&gt;R61,100%,(V61/R61))</f>
        <v>1</v>
      </c>
      <c r="AA61" s="26">
        <f t="shared" si="4"/>
        <v>0.5714285714285714</v>
      </c>
      <c r="AB61" s="35" t="s">
        <v>219</v>
      </c>
      <c r="AC61" s="35" t="s">
        <v>151</v>
      </c>
      <c r="AD61" s="39">
        <v>2</v>
      </c>
      <c r="AE61" s="29">
        <f t="shared" si="21"/>
        <v>38493050</v>
      </c>
      <c r="AF61" s="31">
        <v>0</v>
      </c>
      <c r="AG61" s="15">
        <v>0</v>
      </c>
      <c r="AH61" s="31">
        <v>0</v>
      </c>
      <c r="AI61" s="31">
        <v>0</v>
      </c>
      <c r="AJ61" s="31">
        <v>20000000</v>
      </c>
      <c r="AK61" s="31">
        <v>0</v>
      </c>
      <c r="AL61" s="31">
        <v>18493050</v>
      </c>
      <c r="AM61" s="31">
        <v>0</v>
      </c>
      <c r="AN61" s="31">
        <v>0</v>
      </c>
      <c r="AO61" s="31">
        <v>0</v>
      </c>
      <c r="AP61" s="31">
        <v>0</v>
      </c>
      <c r="AQ61" s="31">
        <v>0</v>
      </c>
      <c r="AR61" s="31">
        <v>0</v>
      </c>
      <c r="AS61" s="31">
        <v>0</v>
      </c>
      <c r="AT61" s="31">
        <v>0</v>
      </c>
      <c r="AU61" s="31">
        <v>0</v>
      </c>
      <c r="AV61" s="31">
        <v>0</v>
      </c>
      <c r="AW61" s="31">
        <v>0</v>
      </c>
      <c r="AX61" s="31">
        <v>0</v>
      </c>
      <c r="AY61" s="31">
        <f t="shared" si="22"/>
        <v>38493050</v>
      </c>
      <c r="AZ61" s="16" t="s">
        <v>43</v>
      </c>
      <c r="BA61" s="13">
        <v>120</v>
      </c>
      <c r="BB61" s="35"/>
      <c r="BC61" s="35" t="s">
        <v>163</v>
      </c>
      <c r="BD61" s="35"/>
      <c r="BE61" s="35" t="s">
        <v>163</v>
      </c>
      <c r="BF61" s="35" t="s">
        <v>163</v>
      </c>
      <c r="BG61" s="35" t="s">
        <v>163</v>
      </c>
      <c r="BH61" s="35" t="s">
        <v>163</v>
      </c>
      <c r="BI61" s="35" t="s">
        <v>163</v>
      </c>
      <c r="BJ61" s="35" t="s">
        <v>163</v>
      </c>
      <c r="BK61" s="35" t="s">
        <v>163</v>
      </c>
      <c r="BL61" s="35" t="s">
        <v>163</v>
      </c>
      <c r="BM61" s="35" t="s">
        <v>163</v>
      </c>
      <c r="BN61" s="131"/>
      <c r="BO61" s="131"/>
      <c r="BP61" s="131"/>
      <c r="BQ61" s="131"/>
      <c r="BR61" s="131"/>
      <c r="BS61" s="131"/>
      <c r="BT61" s="132"/>
      <c r="BU61" s="132"/>
      <c r="BV61" s="132"/>
      <c r="BW61" s="132"/>
      <c r="BX61" s="132"/>
      <c r="BY61" s="132"/>
      <c r="BZ61" s="132"/>
      <c r="CA61" s="132"/>
      <c r="CB61" s="132"/>
      <c r="CC61" s="132"/>
      <c r="CD61" s="132"/>
      <c r="CE61" s="132"/>
    </row>
    <row r="62" spans="1:83" s="138" customFormat="1" ht="21.6" customHeight="1" thickBot="1" x14ac:dyDescent="0.3">
      <c r="A62" s="134"/>
      <c r="B62" s="135"/>
      <c r="C62" s="135"/>
      <c r="D62" s="135"/>
      <c r="E62" s="73" t="s">
        <v>107</v>
      </c>
      <c r="F62" s="74"/>
      <c r="G62" s="74"/>
      <c r="H62" s="74"/>
      <c r="I62" s="74"/>
      <c r="J62" s="74"/>
      <c r="K62" s="74"/>
      <c r="L62" s="74"/>
      <c r="M62" s="74"/>
      <c r="N62" s="74"/>
      <c r="O62" s="74"/>
      <c r="P62" s="74"/>
      <c r="Q62" s="74"/>
      <c r="R62" s="74"/>
      <c r="S62" s="74"/>
      <c r="T62" s="75"/>
      <c r="U62" s="27"/>
      <c r="V62" s="136"/>
      <c r="W62" s="27"/>
      <c r="X62" s="27"/>
      <c r="Y62" s="10"/>
      <c r="Z62" s="11">
        <f>AVERAGE(Z56:Z61)</f>
        <v>1</v>
      </c>
      <c r="AA62" s="11">
        <f>AVERAGE(AA56:AA61)</f>
        <v>0.67098865640532301</v>
      </c>
      <c r="AB62" s="41"/>
      <c r="AC62" s="40"/>
      <c r="AD62" s="41"/>
      <c r="AE62" s="30">
        <f>SUM(AE56:AE61)</f>
        <v>176470050</v>
      </c>
      <c r="AF62" s="30">
        <f t="shared" ref="AF62:AX62" si="23">SUM(AF56:AF61)</f>
        <v>2000000</v>
      </c>
      <c r="AG62" s="30">
        <f t="shared" si="23"/>
        <v>0</v>
      </c>
      <c r="AH62" s="30">
        <f t="shared" si="23"/>
        <v>0</v>
      </c>
      <c r="AI62" s="30">
        <f t="shared" si="23"/>
        <v>0</v>
      </c>
      <c r="AJ62" s="30">
        <f t="shared" si="23"/>
        <v>80000000</v>
      </c>
      <c r="AK62" s="30">
        <f t="shared" si="23"/>
        <v>0</v>
      </c>
      <c r="AL62" s="30">
        <f t="shared" si="23"/>
        <v>94470050</v>
      </c>
      <c r="AM62" s="30">
        <f t="shared" si="23"/>
        <v>0</v>
      </c>
      <c r="AN62" s="30">
        <f t="shared" si="23"/>
        <v>0</v>
      </c>
      <c r="AO62" s="30">
        <f t="shared" si="23"/>
        <v>0</v>
      </c>
      <c r="AP62" s="30">
        <f t="shared" si="23"/>
        <v>0</v>
      </c>
      <c r="AQ62" s="30">
        <f t="shared" si="23"/>
        <v>0</v>
      </c>
      <c r="AR62" s="30">
        <f t="shared" si="23"/>
        <v>0</v>
      </c>
      <c r="AS62" s="30">
        <f t="shared" si="23"/>
        <v>0</v>
      </c>
      <c r="AT62" s="30">
        <f t="shared" si="23"/>
        <v>0</v>
      </c>
      <c r="AU62" s="30">
        <f t="shared" si="23"/>
        <v>0</v>
      </c>
      <c r="AV62" s="30">
        <f t="shared" si="23"/>
        <v>0</v>
      </c>
      <c r="AW62" s="30">
        <f t="shared" si="23"/>
        <v>0</v>
      </c>
      <c r="AX62" s="30">
        <f t="shared" si="23"/>
        <v>0</v>
      </c>
      <c r="AY62" s="30">
        <f>SUM(AY56:AY61)</f>
        <v>176470050</v>
      </c>
      <c r="AZ62" s="30"/>
      <c r="BA62" s="30"/>
      <c r="BB62" s="30"/>
      <c r="BC62" s="30"/>
      <c r="BD62" s="30"/>
      <c r="BE62" s="30"/>
      <c r="BF62" s="30"/>
      <c r="BG62" s="30"/>
      <c r="BH62" s="30"/>
      <c r="BI62" s="30"/>
      <c r="BJ62" s="30"/>
      <c r="BK62" s="30"/>
      <c r="BL62" s="30"/>
      <c r="BM62" s="30"/>
      <c r="BN62" s="137"/>
      <c r="BO62" s="137"/>
      <c r="BP62" s="137"/>
      <c r="BQ62" s="137"/>
      <c r="BR62" s="137"/>
      <c r="BS62" s="137"/>
      <c r="BT62" s="137"/>
      <c r="BU62" s="137"/>
      <c r="BV62" s="137"/>
      <c r="BW62" s="137"/>
      <c r="BX62" s="137"/>
      <c r="BY62" s="137"/>
      <c r="BZ62" s="137"/>
      <c r="CA62" s="137"/>
      <c r="CB62" s="137"/>
      <c r="CC62" s="137"/>
      <c r="CD62" s="137"/>
      <c r="CE62" s="137"/>
    </row>
    <row r="63" spans="1:83" s="129" customFormat="1" ht="144" customHeight="1" x14ac:dyDescent="0.25">
      <c r="B63" s="70" t="s">
        <v>69</v>
      </c>
      <c r="C63" s="72" t="s">
        <v>71</v>
      </c>
      <c r="D63" s="72" t="s">
        <v>101</v>
      </c>
      <c r="E63" s="72" t="s">
        <v>127</v>
      </c>
      <c r="F63" s="72" t="s">
        <v>116</v>
      </c>
      <c r="G63" s="72"/>
      <c r="H63" s="72" t="s">
        <v>117</v>
      </c>
      <c r="I63" s="35">
        <v>1</v>
      </c>
      <c r="J63" s="35" t="s">
        <v>162</v>
      </c>
      <c r="K63" s="13">
        <v>2021050310013</v>
      </c>
      <c r="L63" s="13" t="s">
        <v>169</v>
      </c>
      <c r="M63" s="14" t="s">
        <v>118</v>
      </c>
      <c r="N63" s="16" t="s">
        <v>44</v>
      </c>
      <c r="O63" s="18">
        <v>0</v>
      </c>
      <c r="P63" s="18">
        <v>35</v>
      </c>
      <c r="Q63" s="18">
        <v>5</v>
      </c>
      <c r="R63" s="37">
        <v>10</v>
      </c>
      <c r="S63" s="18">
        <v>10</v>
      </c>
      <c r="T63" s="18">
        <v>10</v>
      </c>
      <c r="U63" s="9">
        <v>1</v>
      </c>
      <c r="V63" s="130">
        <v>10</v>
      </c>
      <c r="W63" s="9"/>
      <c r="X63" s="4"/>
      <c r="Y63" s="4">
        <f t="shared" si="0"/>
        <v>11</v>
      </c>
      <c r="Z63" s="26">
        <f t="shared" si="18"/>
        <v>1</v>
      </c>
      <c r="AA63" s="26">
        <f t="shared" si="4"/>
        <v>0.31428571428571428</v>
      </c>
      <c r="AB63" s="38" t="s">
        <v>206</v>
      </c>
      <c r="AC63" s="38" t="s">
        <v>151</v>
      </c>
      <c r="AD63" s="29">
        <v>35</v>
      </c>
      <c r="AE63" s="29">
        <f>+AY63</f>
        <v>153176935</v>
      </c>
      <c r="AF63" s="31">
        <v>0</v>
      </c>
      <c r="AG63" s="15">
        <v>0</v>
      </c>
      <c r="AH63" s="31">
        <v>0</v>
      </c>
      <c r="AI63" s="31">
        <v>0</v>
      </c>
      <c r="AJ63" s="31">
        <v>0</v>
      </c>
      <c r="AK63" s="31">
        <v>0</v>
      </c>
      <c r="AL63" s="31">
        <v>153176935</v>
      </c>
      <c r="AM63" s="31">
        <v>0</v>
      </c>
      <c r="AN63" s="31"/>
      <c r="AO63" s="31">
        <v>0</v>
      </c>
      <c r="AP63" s="31">
        <v>0</v>
      </c>
      <c r="AQ63" s="31">
        <v>0</v>
      </c>
      <c r="AR63" s="31">
        <v>0</v>
      </c>
      <c r="AS63" s="31">
        <v>0</v>
      </c>
      <c r="AT63" s="31"/>
      <c r="AU63" s="31">
        <v>0</v>
      </c>
      <c r="AV63" s="31">
        <v>0</v>
      </c>
      <c r="AW63" s="31">
        <v>0</v>
      </c>
      <c r="AX63" s="31">
        <v>0</v>
      </c>
      <c r="AY63" s="31">
        <f>SUM(AF63:AX63)</f>
        <v>153176935</v>
      </c>
      <c r="AZ63" s="16" t="s">
        <v>43</v>
      </c>
      <c r="BA63" s="44">
        <v>300</v>
      </c>
      <c r="BB63" s="38"/>
      <c r="BC63" s="38" t="s">
        <v>163</v>
      </c>
      <c r="BD63" s="38"/>
      <c r="BE63" s="38" t="s">
        <v>163</v>
      </c>
      <c r="BF63" s="38" t="s">
        <v>163</v>
      </c>
      <c r="BG63" s="38" t="s">
        <v>163</v>
      </c>
      <c r="BH63" s="38" t="s">
        <v>163</v>
      </c>
      <c r="BI63" s="38" t="s">
        <v>163</v>
      </c>
      <c r="BJ63" s="38" t="s">
        <v>163</v>
      </c>
      <c r="BK63" s="38" t="s">
        <v>163</v>
      </c>
      <c r="BL63" s="38" t="s">
        <v>163</v>
      </c>
      <c r="BM63" s="141" t="s">
        <v>163</v>
      </c>
      <c r="BN63" s="131"/>
      <c r="BO63" s="131"/>
      <c r="BP63" s="131"/>
      <c r="BQ63" s="131"/>
      <c r="BR63" s="131"/>
      <c r="BS63" s="131"/>
      <c r="BT63" s="131"/>
      <c r="BU63" s="131"/>
      <c r="BV63" s="131"/>
      <c r="BW63" s="131"/>
      <c r="BX63" s="131"/>
      <c r="BY63" s="131"/>
      <c r="BZ63" s="131"/>
      <c r="CA63" s="131"/>
      <c r="CB63" s="131"/>
      <c r="CC63" s="131"/>
      <c r="CD63" s="131"/>
      <c r="CE63" s="131"/>
    </row>
    <row r="64" spans="1:83" s="129" customFormat="1" ht="106.8" customHeight="1" x14ac:dyDescent="0.25">
      <c r="B64" s="71"/>
      <c r="C64" s="71"/>
      <c r="D64" s="71"/>
      <c r="E64" s="71"/>
      <c r="F64" s="71"/>
      <c r="G64" s="71"/>
      <c r="H64" s="71"/>
      <c r="I64" s="35">
        <v>2</v>
      </c>
      <c r="J64" s="35" t="s">
        <v>162</v>
      </c>
      <c r="K64" s="13">
        <v>2021050310013</v>
      </c>
      <c r="L64" s="13" t="s">
        <v>169</v>
      </c>
      <c r="M64" s="14" t="s">
        <v>119</v>
      </c>
      <c r="N64" s="16" t="s">
        <v>40</v>
      </c>
      <c r="O64" s="18">
        <v>0</v>
      </c>
      <c r="P64" s="18">
        <v>5</v>
      </c>
      <c r="Q64" s="18">
        <v>2</v>
      </c>
      <c r="R64" s="37">
        <v>1</v>
      </c>
      <c r="S64" s="18">
        <v>1</v>
      </c>
      <c r="T64" s="18">
        <v>1</v>
      </c>
      <c r="U64" s="13">
        <v>1</v>
      </c>
      <c r="V64" s="130">
        <v>2</v>
      </c>
      <c r="W64" s="9"/>
      <c r="X64" s="4"/>
      <c r="Y64" s="4">
        <f t="shared" si="0"/>
        <v>3</v>
      </c>
      <c r="Z64" s="26">
        <f>IF(V64&gt;R64,100%,(V64/R64))</f>
        <v>1</v>
      </c>
      <c r="AA64" s="26">
        <f t="shared" si="4"/>
        <v>0.6</v>
      </c>
      <c r="AB64" s="35" t="s">
        <v>220</v>
      </c>
      <c r="AC64" s="35" t="s">
        <v>152</v>
      </c>
      <c r="AD64" s="39">
        <v>1</v>
      </c>
      <c r="AE64" s="29">
        <f>+AY64</f>
        <v>32400000</v>
      </c>
      <c r="AF64" s="31">
        <v>0</v>
      </c>
      <c r="AG64" s="15">
        <v>0</v>
      </c>
      <c r="AH64" s="31">
        <v>0</v>
      </c>
      <c r="AI64" s="31">
        <v>0</v>
      </c>
      <c r="AJ64" s="31">
        <v>0</v>
      </c>
      <c r="AK64" s="31">
        <v>0</v>
      </c>
      <c r="AL64" s="31">
        <v>32400000</v>
      </c>
      <c r="AM64" s="31">
        <v>0</v>
      </c>
      <c r="AN64" s="31">
        <v>0</v>
      </c>
      <c r="AO64" s="31">
        <v>0</v>
      </c>
      <c r="AP64" s="31">
        <v>0</v>
      </c>
      <c r="AQ64" s="31">
        <v>0</v>
      </c>
      <c r="AR64" s="31">
        <v>0</v>
      </c>
      <c r="AS64" s="31">
        <v>0</v>
      </c>
      <c r="AT64" s="31">
        <v>0</v>
      </c>
      <c r="AU64" s="31">
        <v>0</v>
      </c>
      <c r="AV64" s="31">
        <v>0</v>
      </c>
      <c r="AW64" s="31">
        <v>0</v>
      </c>
      <c r="AX64" s="31">
        <v>0</v>
      </c>
      <c r="AY64" s="31">
        <f>SUM(AF64:AX64)</f>
        <v>32400000</v>
      </c>
      <c r="AZ64" s="16" t="s">
        <v>43</v>
      </c>
      <c r="BA64" s="13">
        <v>150</v>
      </c>
      <c r="BB64" s="35"/>
      <c r="BC64" s="35" t="s">
        <v>163</v>
      </c>
      <c r="BD64" s="35"/>
      <c r="BE64" s="35" t="s">
        <v>163</v>
      </c>
      <c r="BF64" s="35"/>
      <c r="BG64" s="35" t="s">
        <v>163</v>
      </c>
      <c r="BH64" s="35" t="s">
        <v>163</v>
      </c>
      <c r="BI64" s="35" t="s">
        <v>163</v>
      </c>
      <c r="BJ64" s="35" t="s">
        <v>163</v>
      </c>
      <c r="BK64" s="35" t="s">
        <v>163</v>
      </c>
      <c r="BL64" s="35" t="s">
        <v>163</v>
      </c>
      <c r="BM64" s="35" t="s">
        <v>163</v>
      </c>
      <c r="BN64" s="131"/>
      <c r="BO64" s="131"/>
      <c r="BP64" s="131"/>
      <c r="BQ64" s="131"/>
      <c r="BR64" s="131"/>
      <c r="BS64" s="131"/>
      <c r="BT64" s="132"/>
      <c r="BU64" s="132"/>
      <c r="BV64" s="132"/>
      <c r="BW64" s="132"/>
      <c r="BX64" s="132"/>
      <c r="BY64" s="132"/>
      <c r="BZ64" s="132"/>
      <c r="CA64" s="132"/>
      <c r="CB64" s="132"/>
      <c r="CC64" s="132"/>
      <c r="CD64" s="132"/>
      <c r="CE64" s="132"/>
    </row>
    <row r="65" spans="1:84" s="138" customFormat="1" ht="15.6" customHeight="1" x14ac:dyDescent="0.25">
      <c r="A65" s="134"/>
      <c r="B65" s="135"/>
      <c r="C65" s="135"/>
      <c r="D65" s="135"/>
      <c r="E65" s="73" t="s">
        <v>34</v>
      </c>
      <c r="F65" s="74"/>
      <c r="G65" s="74"/>
      <c r="H65" s="74"/>
      <c r="I65" s="74"/>
      <c r="J65" s="74"/>
      <c r="K65" s="74"/>
      <c r="L65" s="74"/>
      <c r="M65" s="74"/>
      <c r="N65" s="74"/>
      <c r="O65" s="74"/>
      <c r="P65" s="74"/>
      <c r="Q65" s="74"/>
      <c r="R65" s="74"/>
      <c r="S65" s="74"/>
      <c r="T65" s="75"/>
      <c r="U65" s="27"/>
      <c r="V65" s="136"/>
      <c r="W65" s="27"/>
      <c r="X65" s="27"/>
      <c r="Y65" s="10"/>
      <c r="Z65" s="11">
        <f>AVERAGE(Z63:Z64)</f>
        <v>1</v>
      </c>
      <c r="AA65" s="11">
        <f>AVERAGE(AA63:AA64)</f>
        <v>0.45714285714285713</v>
      </c>
      <c r="AB65" s="41"/>
      <c r="AC65" s="40"/>
      <c r="AD65" s="41"/>
      <c r="AE65" s="30">
        <f>SUM(AE63:AE64)</f>
        <v>185576935</v>
      </c>
      <c r="AF65" s="30">
        <f t="shared" ref="AF65:AX65" si="24">SUM(AF63:AF64)</f>
        <v>0</v>
      </c>
      <c r="AG65" s="30">
        <f t="shared" si="24"/>
        <v>0</v>
      </c>
      <c r="AH65" s="30">
        <f t="shared" si="24"/>
        <v>0</v>
      </c>
      <c r="AI65" s="30">
        <f t="shared" si="24"/>
        <v>0</v>
      </c>
      <c r="AJ65" s="30">
        <f t="shared" si="24"/>
        <v>0</v>
      </c>
      <c r="AK65" s="30">
        <f t="shared" si="24"/>
        <v>0</v>
      </c>
      <c r="AL65" s="30">
        <f t="shared" si="24"/>
        <v>185576935</v>
      </c>
      <c r="AM65" s="30">
        <f t="shared" si="24"/>
        <v>0</v>
      </c>
      <c r="AN65" s="30">
        <f t="shared" si="24"/>
        <v>0</v>
      </c>
      <c r="AO65" s="30">
        <f t="shared" si="24"/>
        <v>0</v>
      </c>
      <c r="AP65" s="30">
        <f t="shared" si="24"/>
        <v>0</v>
      </c>
      <c r="AQ65" s="30">
        <f t="shared" si="24"/>
        <v>0</v>
      </c>
      <c r="AR65" s="30">
        <f t="shared" si="24"/>
        <v>0</v>
      </c>
      <c r="AS65" s="30">
        <f t="shared" si="24"/>
        <v>0</v>
      </c>
      <c r="AT65" s="30">
        <f t="shared" si="24"/>
        <v>0</v>
      </c>
      <c r="AU65" s="30">
        <f t="shared" si="24"/>
        <v>0</v>
      </c>
      <c r="AV65" s="30">
        <f t="shared" si="24"/>
        <v>0</v>
      </c>
      <c r="AW65" s="30">
        <f t="shared" si="24"/>
        <v>0</v>
      </c>
      <c r="AX65" s="30">
        <f t="shared" si="24"/>
        <v>0</v>
      </c>
      <c r="AY65" s="30">
        <f>SUM(AY63:AY64)</f>
        <v>185576935</v>
      </c>
      <c r="AZ65" s="30"/>
      <c r="BA65" s="30"/>
      <c r="BB65" s="30"/>
      <c r="BC65" s="30"/>
      <c r="BD65" s="30"/>
      <c r="BE65" s="30"/>
      <c r="BF65" s="30"/>
      <c r="BG65" s="30"/>
      <c r="BH65" s="30"/>
      <c r="BI65" s="30"/>
      <c r="BJ65" s="30"/>
      <c r="BK65" s="30"/>
      <c r="BL65" s="30"/>
      <c r="BM65" s="30"/>
      <c r="BN65" s="137"/>
      <c r="BO65" s="137"/>
      <c r="BP65" s="137"/>
      <c r="BQ65" s="137"/>
      <c r="BR65" s="137"/>
      <c r="BS65" s="137"/>
      <c r="BT65" s="137"/>
      <c r="BU65" s="137"/>
      <c r="BV65" s="137"/>
      <c r="BW65" s="137"/>
      <c r="BX65" s="137"/>
      <c r="BY65" s="137"/>
      <c r="BZ65" s="137"/>
      <c r="CA65" s="137"/>
      <c r="CB65" s="137"/>
      <c r="CC65" s="137"/>
      <c r="CD65" s="137"/>
      <c r="CE65" s="137"/>
    </row>
    <row r="66" spans="1:84" s="3" customFormat="1" ht="15.6" hidden="1" customHeight="1" x14ac:dyDescent="0.25">
      <c r="B66" s="57"/>
      <c r="C66" s="57"/>
      <c r="D66" s="57"/>
      <c r="E66" s="58"/>
      <c r="F66" s="58"/>
      <c r="G66" s="58"/>
      <c r="H66" s="58"/>
      <c r="I66" s="58"/>
      <c r="J66" s="58"/>
      <c r="K66" s="58"/>
      <c r="L66" s="58"/>
      <c r="M66" s="58"/>
      <c r="N66" s="58"/>
      <c r="O66" s="58"/>
      <c r="P66" s="58"/>
      <c r="Q66" s="58"/>
      <c r="R66" s="58"/>
      <c r="S66" s="58"/>
      <c r="T66" s="58"/>
      <c r="U66" s="59"/>
      <c r="V66" s="60"/>
      <c r="W66" s="61"/>
      <c r="X66" s="61"/>
      <c r="Y66" s="62"/>
      <c r="Z66" s="63"/>
      <c r="AA66" s="63"/>
      <c r="AB66" s="64"/>
      <c r="AC66" s="65"/>
      <c r="AD66" s="66"/>
      <c r="AE66" s="66"/>
      <c r="AF66" s="64"/>
      <c r="AG66" s="64"/>
      <c r="AH66" s="64"/>
      <c r="AI66" s="64"/>
      <c r="AJ66" s="64"/>
      <c r="AK66" s="64"/>
      <c r="AL66" s="64"/>
      <c r="AM66" s="64"/>
      <c r="AN66" s="64"/>
      <c r="AO66" s="64"/>
      <c r="AP66" s="64"/>
      <c r="AQ66" s="64"/>
      <c r="AR66" s="64"/>
      <c r="AS66" s="64"/>
      <c r="AT66" s="64"/>
      <c r="AU66" s="64"/>
      <c r="AV66" s="64"/>
      <c r="AW66" s="64"/>
      <c r="AX66" s="64"/>
      <c r="AY66" s="66"/>
      <c r="AZ66" s="66"/>
      <c r="BA66" s="64"/>
      <c r="BB66" s="64"/>
      <c r="BC66" s="64"/>
      <c r="BD66" s="64"/>
      <c r="BE66" s="64"/>
      <c r="BF66" s="64"/>
      <c r="BG66" s="64"/>
      <c r="BH66" s="64"/>
      <c r="BI66" s="64"/>
      <c r="BJ66" s="64"/>
      <c r="BK66" s="64"/>
      <c r="BL66" s="64"/>
      <c r="BM66" s="64"/>
      <c r="BN66" s="67"/>
      <c r="BO66" s="67"/>
      <c r="BP66" s="67"/>
      <c r="BQ66" s="67"/>
      <c r="BR66" s="67"/>
      <c r="BS66" s="67"/>
      <c r="BT66" s="67"/>
      <c r="BU66" s="67"/>
      <c r="BV66" s="67"/>
      <c r="BW66" s="67"/>
      <c r="BX66" s="67"/>
      <c r="BY66" s="67"/>
      <c r="BZ66" s="67"/>
      <c r="CA66" s="67"/>
      <c r="CB66" s="67"/>
      <c r="CC66" s="67"/>
      <c r="CD66" s="67"/>
      <c r="CE66" s="67"/>
    </row>
    <row r="67" spans="1:84" s="3" customFormat="1" ht="15.6" hidden="1" customHeight="1" x14ac:dyDescent="0.25">
      <c r="B67" s="57"/>
      <c r="C67" s="57"/>
      <c r="D67" s="57"/>
      <c r="E67" s="58"/>
      <c r="F67" s="58"/>
      <c r="G67" s="58"/>
      <c r="H67" s="58"/>
      <c r="I67" s="58"/>
      <c r="J67" s="58"/>
      <c r="K67" s="58"/>
      <c r="L67" s="58"/>
      <c r="M67" s="58"/>
      <c r="N67" s="58"/>
      <c r="O67" s="58"/>
      <c r="P67" s="58"/>
      <c r="Q67" s="58"/>
      <c r="R67" s="58"/>
      <c r="S67" s="58"/>
      <c r="T67" s="58"/>
      <c r="U67" s="59"/>
      <c r="V67" s="60"/>
      <c r="W67" s="61"/>
      <c r="X67" s="61"/>
      <c r="Y67" s="62"/>
      <c r="Z67" s="63"/>
      <c r="AA67" s="63"/>
      <c r="AB67" s="64"/>
      <c r="AC67" s="65"/>
      <c r="AD67" s="66"/>
      <c r="AE67" s="66"/>
      <c r="AF67" s="64"/>
      <c r="AG67" s="64"/>
      <c r="AH67" s="64"/>
      <c r="AI67" s="64"/>
      <c r="AJ67" s="64"/>
      <c r="AK67" s="64"/>
      <c r="AL67" s="64"/>
      <c r="AM67" s="64"/>
      <c r="AN67" s="64"/>
      <c r="AO67" s="64"/>
      <c r="AP67" s="64"/>
      <c r="AQ67" s="64"/>
      <c r="AR67" s="64"/>
      <c r="AS67" s="64"/>
      <c r="AT67" s="64"/>
      <c r="AU67" s="64"/>
      <c r="AV67" s="64"/>
      <c r="AW67" s="64"/>
      <c r="AX67" s="64"/>
      <c r="AY67" s="66"/>
      <c r="AZ67" s="66"/>
      <c r="BA67" s="64"/>
      <c r="BB67" s="64"/>
      <c r="BC67" s="64"/>
      <c r="BD67" s="64"/>
      <c r="BE67" s="64"/>
      <c r="BF67" s="64"/>
      <c r="BG67" s="64"/>
      <c r="BH67" s="64"/>
      <c r="BI67" s="64"/>
      <c r="BJ67" s="64"/>
      <c r="BK67" s="64"/>
      <c r="BL67" s="64"/>
      <c r="BM67" s="64"/>
      <c r="BN67" s="67"/>
      <c r="BO67" s="67"/>
      <c r="BP67" s="67"/>
      <c r="BQ67" s="67"/>
      <c r="BR67" s="67"/>
      <c r="BS67" s="67"/>
      <c r="BT67" s="67"/>
      <c r="BU67" s="67"/>
      <c r="BV67" s="67"/>
      <c r="BW67" s="67"/>
      <c r="BX67" s="67"/>
      <c r="BY67" s="67"/>
      <c r="BZ67" s="67"/>
      <c r="CA67" s="67"/>
      <c r="CB67" s="67"/>
      <c r="CC67" s="67"/>
      <c r="CD67" s="67"/>
      <c r="CE67" s="67"/>
    </row>
    <row r="68" spans="1:84" ht="18" hidden="1" customHeight="1" x14ac:dyDescent="0.3">
      <c r="M68" s="114" t="s">
        <v>171</v>
      </c>
      <c r="N68" s="114"/>
      <c r="O68" s="114"/>
      <c r="P68" s="54">
        <v>5</v>
      </c>
      <c r="Q68" s="54">
        <v>2</v>
      </c>
      <c r="R68" s="55">
        <v>1</v>
      </c>
      <c r="S68" s="54">
        <v>1</v>
      </c>
      <c r="T68" s="54">
        <v>1</v>
      </c>
      <c r="U68" s="54">
        <v>1</v>
      </c>
      <c r="V68" s="55">
        <v>1</v>
      </c>
      <c r="W68" s="54"/>
      <c r="X68" s="54"/>
      <c r="Y68" s="54"/>
      <c r="Z68" s="56">
        <f>IF(V68&gt;R68,100%,(V68/R68))</f>
        <v>1</v>
      </c>
      <c r="BA68" s="68"/>
      <c r="BB68" s="68"/>
      <c r="BC68" s="68"/>
      <c r="BD68" s="68"/>
      <c r="BE68" s="68"/>
      <c r="BF68" s="68"/>
      <c r="BG68" s="68"/>
      <c r="BH68" s="68"/>
      <c r="BI68" s="68"/>
      <c r="BJ68" s="68"/>
      <c r="BK68" s="68"/>
      <c r="BL68" s="68"/>
      <c r="BM68" s="68"/>
      <c r="BN68" s="69"/>
      <c r="BO68" s="69"/>
      <c r="BP68" s="69"/>
      <c r="BQ68" s="69"/>
      <c r="BR68" s="69"/>
      <c r="BS68" s="69"/>
      <c r="BT68" s="69"/>
      <c r="BU68" s="69"/>
      <c r="BV68" s="69"/>
      <c r="BW68" s="69"/>
      <c r="BX68" s="69"/>
      <c r="BY68" s="69"/>
      <c r="BZ68" s="69"/>
      <c r="CA68" s="69"/>
      <c r="CB68" s="69"/>
      <c r="CC68" s="69"/>
      <c r="CD68" s="69"/>
      <c r="CE68" s="69"/>
      <c r="CF68" s="68"/>
    </row>
    <row r="69" spans="1:84" ht="18" hidden="1" customHeight="1" x14ac:dyDescent="0.3">
      <c r="AT69" s="33">
        <f>AT39+AT24+AT23+AT22+AT21+AT20+AT19+AT18+AT17+AT16+AT15+AT14+AT12+AT11+AT10</f>
        <v>326337428</v>
      </c>
      <c r="BA69" s="68"/>
      <c r="BB69" s="68"/>
      <c r="BC69" s="68"/>
      <c r="BD69" s="68"/>
      <c r="BE69" s="68"/>
      <c r="BF69" s="68"/>
      <c r="BG69" s="68"/>
      <c r="BH69" s="68"/>
      <c r="BI69" s="68"/>
      <c r="BJ69" s="68"/>
      <c r="BK69" s="68"/>
      <c r="BL69" s="68"/>
      <c r="BM69" s="68"/>
      <c r="BN69" s="69"/>
      <c r="BO69" s="69"/>
      <c r="BP69" s="69"/>
      <c r="BQ69" s="69"/>
      <c r="BR69" s="69"/>
      <c r="BS69" s="69"/>
      <c r="BT69" s="69"/>
      <c r="BU69" s="69"/>
      <c r="BV69" s="69"/>
      <c r="BW69" s="69"/>
      <c r="BX69" s="69"/>
      <c r="BY69" s="69"/>
      <c r="BZ69" s="69"/>
      <c r="CA69" s="69"/>
      <c r="CB69" s="69"/>
      <c r="CC69" s="69"/>
      <c r="CD69" s="69"/>
      <c r="CE69" s="69"/>
      <c r="CF69" s="68"/>
    </row>
    <row r="70" spans="1:84" ht="18" customHeight="1" x14ac:dyDescent="0.3">
      <c r="AL70" s="32"/>
      <c r="BA70" s="68"/>
      <c r="BB70" s="68"/>
      <c r="BC70" s="68"/>
      <c r="BD70" s="68"/>
      <c r="BE70" s="68"/>
      <c r="BF70" s="68"/>
      <c r="BG70" s="68"/>
      <c r="BH70" s="68"/>
      <c r="BI70" s="68"/>
      <c r="BJ70" s="68"/>
      <c r="BK70" s="68"/>
      <c r="BL70" s="68"/>
      <c r="BM70" s="68"/>
      <c r="BN70" s="69"/>
      <c r="BO70" s="69"/>
      <c r="BP70" s="69"/>
      <c r="BQ70" s="69"/>
      <c r="BR70" s="69"/>
      <c r="BS70" s="69"/>
      <c r="BT70" s="69"/>
      <c r="BU70" s="69"/>
      <c r="BV70" s="69"/>
      <c r="BW70" s="69"/>
      <c r="BX70" s="69"/>
      <c r="BY70" s="69"/>
      <c r="BZ70" s="69"/>
      <c r="CA70" s="69"/>
      <c r="CB70" s="69"/>
      <c r="CC70" s="69"/>
      <c r="CD70" s="69"/>
      <c r="CE70" s="69"/>
      <c r="CF70" s="68"/>
    </row>
    <row r="71" spans="1:84" ht="18" customHeight="1" x14ac:dyDescent="0.3">
      <c r="BA71" s="68"/>
      <c r="BB71" s="68"/>
      <c r="BC71" s="68"/>
      <c r="BD71" s="68"/>
      <c r="BE71" s="68"/>
      <c r="BF71" s="68"/>
      <c r="BG71" s="68"/>
      <c r="BH71" s="68"/>
      <c r="BI71" s="68"/>
      <c r="BJ71" s="68"/>
      <c r="BK71" s="68"/>
      <c r="BL71" s="68"/>
      <c r="BM71" s="68"/>
      <c r="BN71" s="69"/>
      <c r="BO71" s="69"/>
      <c r="BP71" s="69"/>
      <c r="BQ71" s="69"/>
      <c r="BR71" s="69"/>
      <c r="BS71" s="69"/>
      <c r="BT71" s="69"/>
      <c r="BU71" s="69"/>
      <c r="BV71" s="69"/>
      <c r="BW71" s="69"/>
      <c r="BX71" s="69"/>
      <c r="BY71" s="69"/>
      <c r="BZ71" s="69"/>
      <c r="CA71" s="69"/>
      <c r="CB71" s="69"/>
      <c r="CC71" s="69"/>
      <c r="CD71" s="69"/>
      <c r="CE71" s="69"/>
      <c r="CF71" s="68"/>
    </row>
    <row r="72" spans="1:84" ht="18" customHeight="1" x14ac:dyDescent="0.3">
      <c r="AL72" s="32"/>
      <c r="BA72" s="68"/>
      <c r="BB72" s="68"/>
      <c r="BC72" s="68"/>
      <c r="BD72" s="68"/>
      <c r="BE72" s="68"/>
      <c r="BF72" s="68"/>
      <c r="BG72" s="68"/>
      <c r="BH72" s="68"/>
      <c r="BI72" s="68"/>
      <c r="BJ72" s="68"/>
      <c r="BK72" s="68"/>
      <c r="BL72" s="68"/>
      <c r="BM72" s="68"/>
      <c r="BN72" s="69"/>
      <c r="BO72" s="69"/>
      <c r="BP72" s="69"/>
      <c r="BQ72" s="69"/>
      <c r="BR72" s="69"/>
      <c r="BS72" s="69"/>
      <c r="BT72" s="69"/>
      <c r="BU72" s="69"/>
      <c r="BV72" s="69"/>
      <c r="BW72" s="69"/>
      <c r="BX72" s="69"/>
      <c r="BY72" s="69"/>
      <c r="BZ72" s="69"/>
      <c r="CA72" s="69"/>
      <c r="CB72" s="69"/>
      <c r="CC72" s="69"/>
      <c r="CD72" s="69"/>
      <c r="CE72" s="69"/>
      <c r="CF72" s="68"/>
    </row>
    <row r="73" spans="1:84" ht="18" customHeight="1" x14ac:dyDescent="0.3">
      <c r="BA73" s="68"/>
      <c r="BB73" s="68"/>
      <c r="BC73" s="68"/>
      <c r="BD73" s="68"/>
      <c r="BE73" s="68"/>
      <c r="BF73" s="68"/>
      <c r="BG73" s="68"/>
      <c r="BH73" s="68"/>
      <c r="BI73" s="68"/>
      <c r="BJ73" s="68"/>
      <c r="BK73" s="68"/>
      <c r="BL73" s="68"/>
      <c r="BM73" s="68"/>
      <c r="BN73" s="69"/>
      <c r="BO73" s="69"/>
      <c r="BP73" s="69"/>
      <c r="BQ73" s="69"/>
      <c r="BR73" s="69"/>
      <c r="BS73" s="69"/>
      <c r="BT73" s="69"/>
      <c r="BU73" s="69"/>
      <c r="BV73" s="69"/>
      <c r="BW73" s="69"/>
      <c r="BX73" s="69"/>
      <c r="BY73" s="69"/>
      <c r="BZ73" s="69"/>
      <c r="CA73" s="69"/>
      <c r="CB73" s="69"/>
      <c r="CC73" s="69"/>
      <c r="CD73" s="69"/>
      <c r="CE73" s="69"/>
      <c r="CF73" s="68"/>
    </row>
    <row r="74" spans="1:84" ht="18" customHeight="1" x14ac:dyDescent="0.3">
      <c r="AL74" s="32"/>
      <c r="BA74" s="68"/>
      <c r="BB74" s="68"/>
      <c r="BC74" s="68"/>
      <c r="BD74" s="68"/>
      <c r="BE74" s="68"/>
      <c r="BF74" s="68"/>
      <c r="BG74" s="68"/>
      <c r="BH74" s="68"/>
      <c r="BI74" s="68"/>
      <c r="BJ74" s="68"/>
      <c r="BK74" s="68"/>
      <c r="BL74" s="68"/>
      <c r="BM74" s="68"/>
      <c r="BN74" s="69"/>
      <c r="BO74" s="69"/>
      <c r="BP74" s="69"/>
      <c r="BQ74" s="69"/>
      <c r="BR74" s="69"/>
      <c r="BS74" s="69"/>
      <c r="BT74" s="69"/>
      <c r="BU74" s="69"/>
      <c r="BV74" s="69"/>
      <c r="BW74" s="69"/>
      <c r="BX74" s="69"/>
      <c r="BY74" s="69"/>
      <c r="BZ74" s="69"/>
      <c r="CA74" s="69"/>
      <c r="CB74" s="69"/>
      <c r="CC74" s="69"/>
      <c r="CD74" s="69"/>
      <c r="CE74" s="69"/>
      <c r="CF74" s="68"/>
    </row>
    <row r="75" spans="1:84" ht="18" customHeight="1" x14ac:dyDescent="0.3">
      <c r="BA75" s="68"/>
      <c r="BB75" s="68"/>
      <c r="BC75" s="68"/>
      <c r="BD75" s="68"/>
      <c r="BE75" s="68"/>
      <c r="BF75" s="68"/>
      <c r="BG75" s="68"/>
      <c r="BH75" s="68"/>
      <c r="BI75" s="68"/>
      <c r="BJ75" s="68"/>
      <c r="BK75" s="68"/>
      <c r="BL75" s="68"/>
      <c r="BM75" s="68"/>
      <c r="BN75" s="69"/>
      <c r="BO75" s="69"/>
      <c r="BP75" s="69"/>
      <c r="BQ75" s="69"/>
      <c r="BR75" s="69"/>
      <c r="BS75" s="69"/>
      <c r="BT75" s="69"/>
      <c r="BU75" s="69"/>
      <c r="BV75" s="69"/>
      <c r="BW75" s="69"/>
      <c r="BX75" s="69"/>
      <c r="BY75" s="69"/>
      <c r="BZ75" s="69"/>
      <c r="CA75" s="69"/>
      <c r="CB75" s="69"/>
      <c r="CC75" s="69"/>
      <c r="CD75" s="69"/>
      <c r="CE75" s="69"/>
      <c r="CF75" s="68"/>
    </row>
    <row r="76" spans="1:84" ht="18" customHeight="1" x14ac:dyDescent="0.3">
      <c r="BA76" s="68"/>
      <c r="BB76" s="68"/>
      <c r="BC76" s="68"/>
      <c r="BD76" s="68"/>
      <c r="BE76" s="68"/>
      <c r="BF76" s="68"/>
      <c r="BG76" s="68"/>
      <c r="BH76" s="68"/>
      <c r="BI76" s="68"/>
      <c r="BJ76" s="68"/>
      <c r="BK76" s="68"/>
      <c r="BL76" s="68"/>
      <c r="BM76" s="68"/>
      <c r="BN76" s="69"/>
      <c r="BO76" s="69"/>
      <c r="BP76" s="69"/>
      <c r="BQ76" s="69"/>
      <c r="BR76" s="69"/>
      <c r="BS76" s="69"/>
      <c r="BT76" s="69"/>
      <c r="BU76" s="69"/>
      <c r="BV76" s="69"/>
      <c r="BW76" s="69"/>
      <c r="BX76" s="69"/>
      <c r="BY76" s="69"/>
      <c r="BZ76" s="69"/>
      <c r="CA76" s="69"/>
      <c r="CB76" s="69"/>
      <c r="CC76" s="69"/>
      <c r="CD76" s="69"/>
      <c r="CE76" s="69"/>
      <c r="CF76" s="68"/>
    </row>
  </sheetData>
  <sheetProtection algorithmName="SHA-512" hashValue="fIM5pyW4sj+JLB5vRs0JxFuWAFc3iWtSvYqo38qAqsgMx8O5C3488Z3/DUA/LKfj7BBbolorq4k+saoJ8Xi++Q==" saltValue="X3ecAKL5ZZMuP2rx2Ye/qw==" spinCount="100000" sheet="1" objects="1" scenarios="1"/>
  <mergeCells count="141">
    <mergeCell ref="E13:T13"/>
    <mergeCell ref="BJ8:BJ9"/>
    <mergeCell ref="BK8:BK9"/>
    <mergeCell ref="H37:H42"/>
    <mergeCell ref="W7:W9"/>
    <mergeCell ref="X7:X9"/>
    <mergeCell ref="AB6:AB9"/>
    <mergeCell ref="K6:K9"/>
    <mergeCell ref="L6:L7"/>
    <mergeCell ref="M6:M9"/>
    <mergeCell ref="BB6:BM7"/>
    <mergeCell ref="U7:U9"/>
    <mergeCell ref="V7:V9"/>
    <mergeCell ref="AD8:AD9"/>
    <mergeCell ref="AG8:AG9"/>
    <mergeCell ref="M68:O68"/>
    <mergeCell ref="G10:G12"/>
    <mergeCell ref="BL8:BL9"/>
    <mergeCell ref="BM8:BM9"/>
    <mergeCell ref="BI8:BI9"/>
    <mergeCell ref="AQ8:AQ9"/>
    <mergeCell ref="AR8:AR9"/>
    <mergeCell ref="AS8:AS9"/>
    <mergeCell ref="AT8:AT9"/>
    <mergeCell ref="AU8:AU9"/>
    <mergeCell ref="Y7:Y9"/>
    <mergeCell ref="Z7:AA8"/>
    <mergeCell ref="AI8:AI9"/>
    <mergeCell ref="AL8:AL9"/>
    <mergeCell ref="AC6:AD7"/>
    <mergeCell ref="AE6:AE9"/>
    <mergeCell ref="E36:T36"/>
    <mergeCell ref="AH8:AH9"/>
    <mergeCell ref="AN8:AN9"/>
    <mergeCell ref="AO8:AO9"/>
    <mergeCell ref="Q6:Q9"/>
    <mergeCell ref="R6:R9"/>
    <mergeCell ref="S6:S9"/>
    <mergeCell ref="T6:T9"/>
    <mergeCell ref="B1:BM1"/>
    <mergeCell ref="B2:BM2"/>
    <mergeCell ref="B3:BM3"/>
    <mergeCell ref="E4:BM4"/>
    <mergeCell ref="B6:C7"/>
    <mergeCell ref="D6:D9"/>
    <mergeCell ref="E6:F7"/>
    <mergeCell ref="G6:G7"/>
    <mergeCell ref="H6:H9"/>
    <mergeCell ref="I6:J7"/>
    <mergeCell ref="B8:B9"/>
    <mergeCell ref="C8:C9"/>
    <mergeCell ref="E8:E9"/>
    <mergeCell ref="F8:F9"/>
    <mergeCell ref="G8:G9"/>
    <mergeCell ref="I8:I9"/>
    <mergeCell ref="U6:AA6"/>
    <mergeCell ref="BG8:BG9"/>
    <mergeCell ref="BH8:BH9"/>
    <mergeCell ref="AF6:AF9"/>
    <mergeCell ref="AG6:AY7"/>
    <mergeCell ref="J8:J9"/>
    <mergeCell ref="L8:L9"/>
    <mergeCell ref="AC8:AC9"/>
    <mergeCell ref="B10:B12"/>
    <mergeCell ref="C10:C12"/>
    <mergeCell ref="D10:D12"/>
    <mergeCell ref="E10:E12"/>
    <mergeCell ref="F10:F12"/>
    <mergeCell ref="H10:H12"/>
    <mergeCell ref="BD8:BD9"/>
    <mergeCell ref="BE8:BE9"/>
    <mergeCell ref="BF8:BF9"/>
    <mergeCell ref="AV8:AV9"/>
    <mergeCell ref="AW8:AW9"/>
    <mergeCell ref="AX8:AX9"/>
    <mergeCell ref="AY8:AY9"/>
    <mergeCell ref="BB8:BB9"/>
    <mergeCell ref="AJ8:AJ9"/>
    <mergeCell ref="AK8:AK9"/>
    <mergeCell ref="AM8:AM9"/>
    <mergeCell ref="BC8:BC9"/>
    <mergeCell ref="AP8:AP9"/>
    <mergeCell ref="N6:N9"/>
    <mergeCell ref="O6:O9"/>
    <mergeCell ref="P6:P9"/>
    <mergeCell ref="AZ6:AZ9"/>
    <mergeCell ref="BA6:BA9"/>
    <mergeCell ref="B26:B35"/>
    <mergeCell ref="C26:C35"/>
    <mergeCell ref="D26:D35"/>
    <mergeCell ref="E26:E35"/>
    <mergeCell ref="F26:F35"/>
    <mergeCell ref="G26:G35"/>
    <mergeCell ref="H26:H35"/>
    <mergeCell ref="C14:C24"/>
    <mergeCell ref="D14:D24"/>
    <mergeCell ref="E14:E24"/>
    <mergeCell ref="F14:F24"/>
    <mergeCell ref="G14:G24"/>
    <mergeCell ref="H14:H24"/>
    <mergeCell ref="E25:T25"/>
    <mergeCell ref="B14:B24"/>
    <mergeCell ref="E43:T43"/>
    <mergeCell ref="B44:B50"/>
    <mergeCell ref="C44:C50"/>
    <mergeCell ref="D44:D50"/>
    <mergeCell ref="E44:E50"/>
    <mergeCell ref="F44:F50"/>
    <mergeCell ref="G44:G50"/>
    <mergeCell ref="H44:H50"/>
    <mergeCell ref="C37:C42"/>
    <mergeCell ref="D37:D42"/>
    <mergeCell ref="B37:B42"/>
    <mergeCell ref="E37:E42"/>
    <mergeCell ref="F37:F42"/>
    <mergeCell ref="G37:G42"/>
    <mergeCell ref="E55:T55"/>
    <mergeCell ref="B56:B61"/>
    <mergeCell ref="C56:C61"/>
    <mergeCell ref="D56:D61"/>
    <mergeCell ref="E56:E61"/>
    <mergeCell ref="F56:F61"/>
    <mergeCell ref="G56:G61"/>
    <mergeCell ref="H56:H61"/>
    <mergeCell ref="E51:T51"/>
    <mergeCell ref="B52:B54"/>
    <mergeCell ref="C52:C54"/>
    <mergeCell ref="D52:D54"/>
    <mergeCell ref="E52:E54"/>
    <mergeCell ref="F52:F54"/>
    <mergeCell ref="G52:G54"/>
    <mergeCell ref="H52:H54"/>
    <mergeCell ref="E65:T65"/>
    <mergeCell ref="E62:T62"/>
    <mergeCell ref="B63:B64"/>
    <mergeCell ref="C63:C64"/>
    <mergeCell ref="D63:D64"/>
    <mergeCell ref="E63:E64"/>
    <mergeCell ref="F63:F64"/>
    <mergeCell ref="G63:G64"/>
    <mergeCell ref="H63:H64"/>
  </mergeCells>
  <conditionalFormatting sqref="Z13:AA13">
    <cfRule type="cellIs" dxfId="247" priority="714" stopIfTrue="1" operator="lessThanOrEqual">
      <formula>0.4</formula>
    </cfRule>
    <cfRule type="cellIs" dxfId="246" priority="715" stopIfTrue="1" operator="greaterThanOrEqual">
      <formula>0.8</formula>
    </cfRule>
    <cfRule type="cellIs" dxfId="245" priority="716" stopIfTrue="1" operator="between">
      <formula>0.4</formula>
      <formula>0.8</formula>
    </cfRule>
  </conditionalFormatting>
  <conditionalFormatting sqref="Z10:Z12">
    <cfRule type="cellIs" dxfId="244" priority="711" operator="between">
      <formula>0.76</formula>
      <formula>1</formula>
    </cfRule>
    <cfRule type="cellIs" dxfId="243" priority="712" operator="between">
      <formula>0.51</formula>
      <formula>0.75</formula>
    </cfRule>
    <cfRule type="cellIs" dxfId="242" priority="713" operator="between">
      <formula>0</formula>
      <formula>0.5</formula>
    </cfRule>
  </conditionalFormatting>
  <conditionalFormatting sqref="AA11:AA12">
    <cfRule type="cellIs" dxfId="241" priority="707" operator="between">
      <formula>0.76</formula>
      <formula>1</formula>
    </cfRule>
    <cfRule type="cellIs" dxfId="240" priority="708" operator="between">
      <formula>0.51</formula>
      <formula>0.75</formula>
    </cfRule>
    <cfRule type="cellIs" dxfId="239" priority="709" operator="between">
      <formula>0</formula>
      <formula>0.5</formula>
    </cfRule>
  </conditionalFormatting>
  <conditionalFormatting sqref="Z10:Z12">
    <cfRule type="cellIs" dxfId="238" priority="710" operator="greaterThan">
      <formula>1</formula>
    </cfRule>
  </conditionalFormatting>
  <conditionalFormatting sqref="AA11:AA12">
    <cfRule type="cellIs" dxfId="237" priority="706" operator="greaterThan">
      <formula>1</formula>
    </cfRule>
  </conditionalFormatting>
  <conditionalFormatting sqref="Z25:AA25">
    <cfRule type="cellIs" dxfId="236" priority="521" stopIfTrue="1" operator="lessThanOrEqual">
      <formula>0.4</formula>
    </cfRule>
    <cfRule type="cellIs" dxfId="235" priority="522" stopIfTrue="1" operator="greaterThanOrEqual">
      <formula>0.8</formula>
    </cfRule>
    <cfRule type="cellIs" dxfId="234" priority="523" stopIfTrue="1" operator="between">
      <formula>0.4</formula>
      <formula>0.8</formula>
    </cfRule>
  </conditionalFormatting>
  <conditionalFormatting sqref="Z43:AA43">
    <cfRule type="cellIs" dxfId="233" priority="464" stopIfTrue="1" operator="lessThanOrEqual">
      <formula>0.4</formula>
    </cfRule>
    <cfRule type="cellIs" dxfId="232" priority="465" stopIfTrue="1" operator="greaterThanOrEqual">
      <formula>0.8</formula>
    </cfRule>
    <cfRule type="cellIs" dxfId="231" priority="466" stopIfTrue="1" operator="between">
      <formula>0.4</formula>
      <formula>0.8</formula>
    </cfRule>
  </conditionalFormatting>
  <conditionalFormatting sqref="Z36:AA36">
    <cfRule type="cellIs" dxfId="230" priority="483" stopIfTrue="1" operator="lessThanOrEqual">
      <formula>0.4</formula>
    </cfRule>
    <cfRule type="cellIs" dxfId="229" priority="484" stopIfTrue="1" operator="greaterThanOrEqual">
      <formula>0.8</formula>
    </cfRule>
    <cfRule type="cellIs" dxfId="228" priority="485" stopIfTrue="1" operator="between">
      <formula>0.4</formula>
      <formula>0.8</formula>
    </cfRule>
  </conditionalFormatting>
  <conditionalFormatting sqref="Z51:AA51">
    <cfRule type="cellIs" dxfId="227" priority="445" stopIfTrue="1" operator="lessThanOrEqual">
      <formula>0.4</formula>
    </cfRule>
    <cfRule type="cellIs" dxfId="226" priority="446" stopIfTrue="1" operator="greaterThanOrEqual">
      <formula>0.8</formula>
    </cfRule>
    <cfRule type="cellIs" dxfId="225" priority="447" stopIfTrue="1" operator="between">
      <formula>0.4</formula>
      <formula>0.8</formula>
    </cfRule>
  </conditionalFormatting>
  <conditionalFormatting sqref="Z55:AA55">
    <cfRule type="cellIs" dxfId="224" priority="426" stopIfTrue="1" operator="lessThanOrEqual">
      <formula>0.4</formula>
    </cfRule>
    <cfRule type="cellIs" dxfId="223" priority="427" stopIfTrue="1" operator="greaterThanOrEqual">
      <formula>0.8</formula>
    </cfRule>
    <cfRule type="cellIs" dxfId="222" priority="428" stopIfTrue="1" operator="between">
      <formula>0.4</formula>
      <formula>0.8</formula>
    </cfRule>
  </conditionalFormatting>
  <conditionalFormatting sqref="Z62:AA62">
    <cfRule type="cellIs" dxfId="221" priority="407" stopIfTrue="1" operator="lessThanOrEqual">
      <formula>0.4</formula>
    </cfRule>
    <cfRule type="cellIs" dxfId="220" priority="408" stopIfTrue="1" operator="greaterThanOrEqual">
      <formula>0.8</formula>
    </cfRule>
    <cfRule type="cellIs" dxfId="219" priority="409" stopIfTrue="1" operator="between">
      <formula>0.4</formula>
      <formula>0.8</formula>
    </cfRule>
  </conditionalFormatting>
  <conditionalFormatting sqref="Z65:AA67">
    <cfRule type="cellIs" dxfId="218" priority="388" stopIfTrue="1" operator="lessThanOrEqual">
      <formula>0.4</formula>
    </cfRule>
    <cfRule type="cellIs" dxfId="217" priority="389" stopIfTrue="1" operator="greaterThanOrEqual">
      <formula>0.8</formula>
    </cfRule>
    <cfRule type="cellIs" dxfId="216" priority="390" stopIfTrue="1" operator="between">
      <formula>0.4</formula>
      <formula>0.8</formula>
    </cfRule>
  </conditionalFormatting>
  <conditionalFormatting sqref="Z46">
    <cfRule type="cellIs" dxfId="215" priority="258" operator="between">
      <formula>0.76</formula>
      <formula>1</formula>
    </cfRule>
    <cfRule type="cellIs" dxfId="214" priority="259" operator="between">
      <formula>0.51</formula>
      <formula>0.75</formula>
    </cfRule>
    <cfRule type="cellIs" dxfId="213" priority="260" operator="between">
      <formula>0</formula>
      <formula>0.5</formula>
    </cfRule>
  </conditionalFormatting>
  <conditionalFormatting sqref="Z46">
    <cfRule type="cellIs" dxfId="212" priority="257" operator="greaterThan">
      <formula>1</formula>
    </cfRule>
  </conditionalFormatting>
  <conditionalFormatting sqref="Z15">
    <cfRule type="cellIs" dxfId="211" priority="238" operator="between">
      <formula>0.76</formula>
      <formula>1</formula>
    </cfRule>
    <cfRule type="cellIs" dxfId="210" priority="239" operator="between">
      <formula>0.51</formula>
      <formula>0.75</formula>
    </cfRule>
    <cfRule type="cellIs" dxfId="209" priority="240" operator="between">
      <formula>0</formula>
      <formula>0.5</formula>
    </cfRule>
  </conditionalFormatting>
  <conditionalFormatting sqref="Z15">
    <cfRule type="cellIs" dxfId="208" priority="237" operator="greaterThan">
      <formula>1</formula>
    </cfRule>
  </conditionalFormatting>
  <conditionalFormatting sqref="Z17">
    <cfRule type="cellIs" dxfId="207" priority="234" operator="between">
      <formula>0.76</formula>
      <formula>1</formula>
    </cfRule>
    <cfRule type="cellIs" dxfId="206" priority="235" operator="between">
      <formula>0.51</formula>
      <formula>0.75</formula>
    </cfRule>
    <cfRule type="cellIs" dxfId="205" priority="236" operator="between">
      <formula>0</formula>
      <formula>0.5</formula>
    </cfRule>
  </conditionalFormatting>
  <conditionalFormatting sqref="Z17">
    <cfRule type="cellIs" dxfId="204" priority="233" operator="greaterThan">
      <formula>1</formula>
    </cfRule>
  </conditionalFormatting>
  <conditionalFormatting sqref="Z18">
    <cfRule type="cellIs" dxfId="203" priority="230" operator="between">
      <formula>0.76</formula>
      <formula>1</formula>
    </cfRule>
    <cfRule type="cellIs" dxfId="202" priority="231" operator="between">
      <formula>0.51</formula>
      <formula>0.75</formula>
    </cfRule>
    <cfRule type="cellIs" dxfId="201" priority="232" operator="between">
      <formula>0</formula>
      <formula>0.5</formula>
    </cfRule>
  </conditionalFormatting>
  <conditionalFormatting sqref="Z18">
    <cfRule type="cellIs" dxfId="200" priority="229" operator="greaterThan">
      <formula>1</formula>
    </cfRule>
  </conditionalFormatting>
  <conditionalFormatting sqref="Z19">
    <cfRule type="cellIs" dxfId="199" priority="226" operator="between">
      <formula>0.76</formula>
      <formula>1</formula>
    </cfRule>
    <cfRule type="cellIs" dxfId="198" priority="227" operator="between">
      <formula>0.51</formula>
      <formula>0.75</formula>
    </cfRule>
    <cfRule type="cellIs" dxfId="197" priority="228" operator="between">
      <formula>0</formula>
      <formula>0.5</formula>
    </cfRule>
  </conditionalFormatting>
  <conditionalFormatting sqref="Z19">
    <cfRule type="cellIs" dxfId="196" priority="225" operator="greaterThan">
      <formula>1</formula>
    </cfRule>
  </conditionalFormatting>
  <conditionalFormatting sqref="Z21">
    <cfRule type="cellIs" dxfId="195" priority="218" operator="between">
      <formula>0.76</formula>
      <formula>1</formula>
    </cfRule>
    <cfRule type="cellIs" dxfId="194" priority="219" operator="between">
      <formula>0.51</formula>
      <formula>0.75</formula>
    </cfRule>
    <cfRule type="cellIs" dxfId="193" priority="220" operator="between">
      <formula>0</formula>
      <formula>0.5</formula>
    </cfRule>
  </conditionalFormatting>
  <conditionalFormatting sqref="Z21">
    <cfRule type="cellIs" dxfId="192" priority="217" operator="greaterThan">
      <formula>1</formula>
    </cfRule>
  </conditionalFormatting>
  <conditionalFormatting sqref="Z22">
    <cfRule type="cellIs" dxfId="191" priority="214" operator="between">
      <formula>0.76</formula>
      <formula>1</formula>
    </cfRule>
    <cfRule type="cellIs" dxfId="190" priority="215" operator="between">
      <formula>0.51</formula>
      <formula>0.75</formula>
    </cfRule>
    <cfRule type="cellIs" dxfId="189" priority="216" operator="between">
      <formula>0</formula>
      <formula>0.5</formula>
    </cfRule>
  </conditionalFormatting>
  <conditionalFormatting sqref="Z22">
    <cfRule type="cellIs" dxfId="188" priority="213" operator="greaterThan">
      <formula>1</formula>
    </cfRule>
  </conditionalFormatting>
  <conditionalFormatting sqref="Z23">
    <cfRule type="cellIs" dxfId="187" priority="210" operator="between">
      <formula>0.76</formula>
      <formula>1</formula>
    </cfRule>
    <cfRule type="cellIs" dxfId="186" priority="211" operator="between">
      <formula>0.51</formula>
      <formula>0.75</formula>
    </cfRule>
    <cfRule type="cellIs" dxfId="185" priority="212" operator="between">
      <formula>0</formula>
      <formula>0.5</formula>
    </cfRule>
  </conditionalFormatting>
  <conditionalFormatting sqref="Z23">
    <cfRule type="cellIs" dxfId="184" priority="209" operator="greaterThan">
      <formula>1</formula>
    </cfRule>
  </conditionalFormatting>
  <conditionalFormatting sqref="Z24">
    <cfRule type="cellIs" dxfId="183" priority="206" operator="between">
      <formula>0.76</formula>
      <formula>1</formula>
    </cfRule>
    <cfRule type="cellIs" dxfId="182" priority="207" operator="between">
      <formula>0.51</formula>
      <formula>0.75</formula>
    </cfRule>
    <cfRule type="cellIs" dxfId="181" priority="208" operator="between">
      <formula>0</formula>
      <formula>0.5</formula>
    </cfRule>
  </conditionalFormatting>
  <conditionalFormatting sqref="Z24">
    <cfRule type="cellIs" dxfId="180" priority="205" operator="greaterThan">
      <formula>1</formula>
    </cfRule>
  </conditionalFormatting>
  <conditionalFormatting sqref="Z28">
    <cfRule type="cellIs" dxfId="179" priority="194" operator="between">
      <formula>0.76</formula>
      <formula>1</formula>
    </cfRule>
    <cfRule type="cellIs" dxfId="178" priority="195" operator="between">
      <formula>0.51</formula>
      <formula>0.75</formula>
    </cfRule>
    <cfRule type="cellIs" dxfId="177" priority="196" operator="between">
      <formula>0</formula>
      <formula>0.5</formula>
    </cfRule>
  </conditionalFormatting>
  <conditionalFormatting sqref="Z28">
    <cfRule type="cellIs" dxfId="176" priority="193" operator="greaterThan">
      <formula>1</formula>
    </cfRule>
  </conditionalFormatting>
  <conditionalFormatting sqref="Z29">
    <cfRule type="cellIs" dxfId="175" priority="190" operator="between">
      <formula>0.76</formula>
      <formula>1</formula>
    </cfRule>
    <cfRule type="cellIs" dxfId="174" priority="191" operator="between">
      <formula>0.51</formula>
      <formula>0.75</formula>
    </cfRule>
    <cfRule type="cellIs" dxfId="173" priority="192" operator="between">
      <formula>0</formula>
      <formula>0.5</formula>
    </cfRule>
  </conditionalFormatting>
  <conditionalFormatting sqref="Z29">
    <cfRule type="cellIs" dxfId="172" priority="189" operator="greaterThan">
      <formula>1</formula>
    </cfRule>
  </conditionalFormatting>
  <conditionalFormatting sqref="Z30">
    <cfRule type="cellIs" dxfId="171" priority="186" operator="between">
      <formula>0.76</formula>
      <formula>1</formula>
    </cfRule>
    <cfRule type="cellIs" dxfId="170" priority="187" operator="between">
      <formula>0.51</formula>
      <formula>0.75</formula>
    </cfRule>
    <cfRule type="cellIs" dxfId="169" priority="188" operator="between">
      <formula>0</formula>
      <formula>0.5</formula>
    </cfRule>
  </conditionalFormatting>
  <conditionalFormatting sqref="Z30">
    <cfRule type="cellIs" dxfId="168" priority="185" operator="greaterThan">
      <formula>1</formula>
    </cfRule>
  </conditionalFormatting>
  <conditionalFormatting sqref="Z31">
    <cfRule type="cellIs" dxfId="167" priority="182" operator="between">
      <formula>0.76</formula>
      <formula>1</formula>
    </cfRule>
    <cfRule type="cellIs" dxfId="166" priority="183" operator="between">
      <formula>0.51</formula>
      <formula>0.75</formula>
    </cfRule>
    <cfRule type="cellIs" dxfId="165" priority="184" operator="between">
      <formula>0</formula>
      <formula>0.5</formula>
    </cfRule>
  </conditionalFormatting>
  <conditionalFormatting sqref="Z31">
    <cfRule type="cellIs" dxfId="164" priority="181" operator="greaterThan">
      <formula>1</formula>
    </cfRule>
  </conditionalFormatting>
  <conditionalFormatting sqref="Z32">
    <cfRule type="cellIs" dxfId="163" priority="178" operator="between">
      <formula>0.76</formula>
      <formula>1</formula>
    </cfRule>
    <cfRule type="cellIs" dxfId="162" priority="179" operator="between">
      <formula>0.51</formula>
      <formula>0.75</formula>
    </cfRule>
    <cfRule type="cellIs" dxfId="161" priority="180" operator="between">
      <formula>0</formula>
      <formula>0.5</formula>
    </cfRule>
  </conditionalFormatting>
  <conditionalFormatting sqref="Z32">
    <cfRule type="cellIs" dxfId="160" priority="177" operator="greaterThan">
      <formula>1</formula>
    </cfRule>
  </conditionalFormatting>
  <conditionalFormatting sqref="Z33">
    <cfRule type="cellIs" dxfId="159" priority="174" operator="between">
      <formula>0.76</formula>
      <formula>1</formula>
    </cfRule>
    <cfRule type="cellIs" dxfId="158" priority="175" operator="between">
      <formula>0.51</formula>
      <formula>0.75</formula>
    </cfRule>
    <cfRule type="cellIs" dxfId="157" priority="176" operator="between">
      <formula>0</formula>
      <formula>0.5</formula>
    </cfRule>
  </conditionalFormatting>
  <conditionalFormatting sqref="Z33">
    <cfRule type="cellIs" dxfId="156" priority="173" operator="greaterThan">
      <formula>1</formula>
    </cfRule>
  </conditionalFormatting>
  <conditionalFormatting sqref="Z34">
    <cfRule type="cellIs" dxfId="155" priority="170" operator="between">
      <formula>0.76</formula>
      <formula>1</formula>
    </cfRule>
    <cfRule type="cellIs" dxfId="154" priority="171" operator="between">
      <formula>0.51</formula>
      <formula>0.75</formula>
    </cfRule>
    <cfRule type="cellIs" dxfId="153" priority="172" operator="between">
      <formula>0</formula>
      <formula>0.5</formula>
    </cfRule>
  </conditionalFormatting>
  <conditionalFormatting sqref="Z34">
    <cfRule type="cellIs" dxfId="152" priority="169" operator="greaterThan">
      <formula>1</formula>
    </cfRule>
  </conditionalFormatting>
  <conditionalFormatting sqref="Z35">
    <cfRule type="cellIs" dxfId="151" priority="166" operator="between">
      <formula>0.76</formula>
      <formula>1</formula>
    </cfRule>
    <cfRule type="cellIs" dxfId="150" priority="167" operator="between">
      <formula>0.51</formula>
      <formula>0.75</formula>
    </cfRule>
    <cfRule type="cellIs" dxfId="149" priority="168" operator="between">
      <formula>0</formula>
      <formula>0.5</formula>
    </cfRule>
  </conditionalFormatting>
  <conditionalFormatting sqref="Z35">
    <cfRule type="cellIs" dxfId="148" priority="165" operator="greaterThan">
      <formula>1</formula>
    </cfRule>
  </conditionalFormatting>
  <conditionalFormatting sqref="Z37">
    <cfRule type="cellIs" dxfId="147" priority="162" operator="between">
      <formula>0.76</formula>
      <formula>1</formula>
    </cfRule>
    <cfRule type="cellIs" dxfId="146" priority="163" operator="between">
      <formula>0.51</formula>
      <formula>0.75</formula>
    </cfRule>
    <cfRule type="cellIs" dxfId="145" priority="164" operator="between">
      <formula>0</formula>
      <formula>0.5</formula>
    </cfRule>
  </conditionalFormatting>
  <conditionalFormatting sqref="Z37">
    <cfRule type="cellIs" dxfId="144" priority="161" operator="greaterThan">
      <formula>1</formula>
    </cfRule>
  </conditionalFormatting>
  <conditionalFormatting sqref="Z41">
    <cfRule type="cellIs" dxfId="143" priority="154" operator="between">
      <formula>0.76</formula>
      <formula>1</formula>
    </cfRule>
    <cfRule type="cellIs" dxfId="142" priority="155" operator="between">
      <formula>0.51</formula>
      <formula>0.75</formula>
    </cfRule>
    <cfRule type="cellIs" dxfId="141" priority="156" operator="between">
      <formula>0</formula>
      <formula>0.5</formula>
    </cfRule>
  </conditionalFormatting>
  <conditionalFormatting sqref="Z41">
    <cfRule type="cellIs" dxfId="140" priority="153" operator="greaterThan">
      <formula>1</formula>
    </cfRule>
  </conditionalFormatting>
  <conditionalFormatting sqref="Z42">
    <cfRule type="cellIs" dxfId="139" priority="150" operator="between">
      <formula>0.76</formula>
      <formula>1</formula>
    </cfRule>
    <cfRule type="cellIs" dxfId="138" priority="151" operator="between">
      <formula>0.51</formula>
      <formula>0.75</formula>
    </cfRule>
    <cfRule type="cellIs" dxfId="137" priority="152" operator="between">
      <formula>0</formula>
      <formula>0.5</formula>
    </cfRule>
  </conditionalFormatting>
  <conditionalFormatting sqref="Z42">
    <cfRule type="cellIs" dxfId="136" priority="149" operator="greaterThan">
      <formula>1</formula>
    </cfRule>
  </conditionalFormatting>
  <conditionalFormatting sqref="Z47 Z49:Z50">
    <cfRule type="cellIs" dxfId="135" priority="142" operator="between">
      <formula>0.76</formula>
      <formula>1</formula>
    </cfRule>
    <cfRule type="cellIs" dxfId="134" priority="143" operator="between">
      <formula>0.51</formula>
      <formula>0.75</formula>
    </cfRule>
    <cfRule type="cellIs" dxfId="133" priority="144" operator="between">
      <formula>0</formula>
      <formula>0.5</formula>
    </cfRule>
  </conditionalFormatting>
  <conditionalFormatting sqref="Z47 Z49:Z50">
    <cfRule type="cellIs" dxfId="132" priority="141" operator="greaterThan">
      <formula>1</formula>
    </cfRule>
  </conditionalFormatting>
  <conditionalFormatting sqref="Z52:Z54">
    <cfRule type="cellIs" dxfId="131" priority="138" operator="between">
      <formula>0.76</formula>
      <formula>1</formula>
    </cfRule>
    <cfRule type="cellIs" dxfId="130" priority="139" operator="between">
      <formula>0.51</formula>
      <formula>0.75</formula>
    </cfRule>
    <cfRule type="cellIs" dxfId="129" priority="140" operator="between">
      <formula>0</formula>
      <formula>0.5</formula>
    </cfRule>
  </conditionalFormatting>
  <conditionalFormatting sqref="Z52:Z54">
    <cfRule type="cellIs" dxfId="128" priority="137" operator="greaterThan">
      <formula>1</formula>
    </cfRule>
  </conditionalFormatting>
  <conditionalFormatting sqref="Z56 Z59">
    <cfRule type="cellIs" dxfId="127" priority="134" operator="between">
      <formula>0.76</formula>
      <formula>1</formula>
    </cfRule>
    <cfRule type="cellIs" dxfId="126" priority="135" operator="between">
      <formula>0.51</formula>
      <formula>0.75</formula>
    </cfRule>
    <cfRule type="cellIs" dxfId="125" priority="136" operator="between">
      <formula>0</formula>
      <formula>0.5</formula>
    </cfRule>
  </conditionalFormatting>
  <conditionalFormatting sqref="Z56 Z59">
    <cfRule type="cellIs" dxfId="124" priority="133" operator="greaterThan">
      <formula>1</formula>
    </cfRule>
  </conditionalFormatting>
  <conditionalFormatting sqref="Z63">
    <cfRule type="cellIs" dxfId="123" priority="130" operator="between">
      <formula>0.76</formula>
      <formula>1</formula>
    </cfRule>
    <cfRule type="cellIs" dxfId="122" priority="131" operator="between">
      <formula>0.51</formula>
      <formula>0.75</formula>
    </cfRule>
    <cfRule type="cellIs" dxfId="121" priority="132" operator="between">
      <formula>0</formula>
      <formula>0.5</formula>
    </cfRule>
  </conditionalFormatting>
  <conditionalFormatting sqref="Z63">
    <cfRule type="cellIs" dxfId="120" priority="129" operator="greaterThan">
      <formula>1</formula>
    </cfRule>
  </conditionalFormatting>
  <conditionalFormatting sqref="AA14:AA16 AA18:AA20 AA24">
    <cfRule type="cellIs" dxfId="119" priority="122" operator="between">
      <formula>0.76</formula>
      <formula>1</formula>
    </cfRule>
    <cfRule type="cellIs" dxfId="118" priority="123" operator="between">
      <formula>0.51</formula>
      <formula>0.75</formula>
    </cfRule>
    <cfRule type="cellIs" dxfId="117" priority="124" operator="between">
      <formula>0</formula>
      <formula>0.5</formula>
    </cfRule>
  </conditionalFormatting>
  <conditionalFormatting sqref="AA14:AA16 AA18:AA20 AA24">
    <cfRule type="cellIs" dxfId="116" priority="121" operator="greaterThan">
      <formula>1</formula>
    </cfRule>
  </conditionalFormatting>
  <conditionalFormatting sqref="AA26:AA35">
    <cfRule type="cellIs" dxfId="115" priority="118" operator="between">
      <formula>0.76</formula>
      <formula>1</formula>
    </cfRule>
    <cfRule type="cellIs" dxfId="114" priority="119" operator="between">
      <formula>0.51</formula>
      <formula>0.75</formula>
    </cfRule>
    <cfRule type="cellIs" dxfId="113" priority="120" operator="between">
      <formula>0</formula>
      <formula>0.5</formula>
    </cfRule>
  </conditionalFormatting>
  <conditionalFormatting sqref="AA26:AA35">
    <cfRule type="cellIs" dxfId="112" priority="117" operator="greaterThan">
      <formula>1</formula>
    </cfRule>
  </conditionalFormatting>
  <conditionalFormatting sqref="AA37:AA38 AA40">
    <cfRule type="cellIs" dxfId="111" priority="114" operator="between">
      <formula>0.76</formula>
      <formula>1</formula>
    </cfRule>
    <cfRule type="cellIs" dxfId="110" priority="115" operator="between">
      <formula>0.51</formula>
      <formula>0.75</formula>
    </cfRule>
    <cfRule type="cellIs" dxfId="109" priority="116" operator="between">
      <formula>0</formula>
      <formula>0.5</formula>
    </cfRule>
  </conditionalFormatting>
  <conditionalFormatting sqref="AA37:AA38 AA40">
    <cfRule type="cellIs" dxfId="108" priority="113" operator="greaterThan">
      <formula>1</formula>
    </cfRule>
  </conditionalFormatting>
  <conditionalFormatting sqref="AA44:AA45 AA47:AA48 AA50">
    <cfRule type="cellIs" dxfId="107" priority="110" operator="between">
      <formula>0.76</formula>
      <formula>1</formula>
    </cfRule>
    <cfRule type="cellIs" dxfId="106" priority="111" operator="between">
      <formula>0.51</formula>
      <formula>0.75</formula>
    </cfRule>
    <cfRule type="cellIs" dxfId="105" priority="112" operator="between">
      <formula>0</formula>
      <formula>0.5</formula>
    </cfRule>
  </conditionalFormatting>
  <conditionalFormatting sqref="AA44:AA45 AA47:AA48 AA50">
    <cfRule type="cellIs" dxfId="104" priority="109" operator="greaterThan">
      <formula>1</formula>
    </cfRule>
  </conditionalFormatting>
  <conditionalFormatting sqref="AA52:AA54">
    <cfRule type="cellIs" dxfId="103" priority="106" operator="between">
      <formula>0.76</formula>
      <formula>1</formula>
    </cfRule>
    <cfRule type="cellIs" dxfId="102" priority="107" operator="between">
      <formula>0.51</formula>
      <formula>0.75</formula>
    </cfRule>
    <cfRule type="cellIs" dxfId="101" priority="108" operator="between">
      <formula>0</formula>
      <formula>0.5</formula>
    </cfRule>
  </conditionalFormatting>
  <conditionalFormatting sqref="AA52:AA54">
    <cfRule type="cellIs" dxfId="100" priority="105" operator="greaterThan">
      <formula>1</formula>
    </cfRule>
  </conditionalFormatting>
  <conditionalFormatting sqref="AA56:AA57 AA59:AA61">
    <cfRule type="cellIs" dxfId="99" priority="102" operator="between">
      <formula>0.76</formula>
      <formula>1</formula>
    </cfRule>
    <cfRule type="cellIs" dxfId="98" priority="103" operator="between">
      <formula>0.51</formula>
      <formula>0.75</formula>
    </cfRule>
    <cfRule type="cellIs" dxfId="97" priority="104" operator="between">
      <formula>0</formula>
      <formula>0.5</formula>
    </cfRule>
  </conditionalFormatting>
  <conditionalFormatting sqref="AA56:AA57 AA59:AA61">
    <cfRule type="cellIs" dxfId="96" priority="101" operator="greaterThan">
      <formula>1</formula>
    </cfRule>
  </conditionalFormatting>
  <conditionalFormatting sqref="AA63">
    <cfRule type="cellIs" dxfId="95" priority="98" operator="between">
      <formula>0.76</formula>
      <formula>1</formula>
    </cfRule>
    <cfRule type="cellIs" dxfId="94" priority="99" operator="between">
      <formula>0.51</formula>
      <formula>0.75</formula>
    </cfRule>
    <cfRule type="cellIs" dxfId="93" priority="100" operator="between">
      <formula>0</formula>
      <formula>0.5</formula>
    </cfRule>
  </conditionalFormatting>
  <conditionalFormatting sqref="AA63">
    <cfRule type="cellIs" dxfId="92" priority="97" operator="greaterThan">
      <formula>1</formula>
    </cfRule>
  </conditionalFormatting>
  <conditionalFormatting sqref="AA64">
    <cfRule type="cellIs" dxfId="91" priority="94" operator="between">
      <formula>0.76</formula>
      <formula>1</formula>
    </cfRule>
    <cfRule type="cellIs" dxfId="90" priority="95" operator="between">
      <formula>0.51</formula>
      <formula>0.75</formula>
    </cfRule>
    <cfRule type="cellIs" dxfId="89" priority="96" operator="between">
      <formula>0</formula>
      <formula>0.5</formula>
    </cfRule>
  </conditionalFormatting>
  <conditionalFormatting sqref="AA64">
    <cfRule type="cellIs" dxfId="88" priority="93" operator="greaterThan">
      <formula>1</formula>
    </cfRule>
  </conditionalFormatting>
  <conditionalFormatting sqref="AA10">
    <cfRule type="cellIs" dxfId="87" priority="90" operator="between">
      <formula>0.76</formula>
      <formula>1</formula>
    </cfRule>
    <cfRule type="cellIs" dxfId="86" priority="91" operator="between">
      <formula>0.51</formula>
      <formula>0.75</formula>
    </cfRule>
    <cfRule type="cellIs" dxfId="85" priority="92" operator="between">
      <formula>0</formula>
      <formula>0.5</formula>
    </cfRule>
  </conditionalFormatting>
  <conditionalFormatting sqref="AA10">
    <cfRule type="cellIs" dxfId="84" priority="89" operator="greaterThan">
      <formula>1</formula>
    </cfRule>
  </conditionalFormatting>
  <conditionalFormatting sqref="AA17">
    <cfRule type="cellIs" dxfId="83" priority="86" operator="between">
      <formula>0.76</formula>
      <formula>1</formula>
    </cfRule>
    <cfRule type="cellIs" dxfId="82" priority="87" operator="between">
      <formula>0.51</formula>
      <formula>0.75</formula>
    </cfRule>
    <cfRule type="cellIs" dxfId="81" priority="88" operator="between">
      <formula>0</formula>
      <formula>0.5</formula>
    </cfRule>
  </conditionalFormatting>
  <conditionalFormatting sqref="AA17">
    <cfRule type="cellIs" dxfId="80" priority="85" operator="greaterThan">
      <formula>1</formula>
    </cfRule>
  </conditionalFormatting>
  <conditionalFormatting sqref="AA21">
    <cfRule type="cellIs" dxfId="79" priority="82" operator="between">
      <formula>0.76</formula>
      <formula>1</formula>
    </cfRule>
    <cfRule type="cellIs" dxfId="78" priority="83" operator="between">
      <formula>0.51</formula>
      <formula>0.75</formula>
    </cfRule>
    <cfRule type="cellIs" dxfId="77" priority="84" operator="between">
      <formula>0</formula>
      <formula>0.5</formula>
    </cfRule>
  </conditionalFormatting>
  <conditionalFormatting sqref="AA21">
    <cfRule type="cellIs" dxfId="76" priority="81" operator="greaterThan">
      <formula>1</formula>
    </cfRule>
  </conditionalFormatting>
  <conditionalFormatting sqref="AA22">
    <cfRule type="cellIs" dxfId="75" priority="78" operator="between">
      <formula>0.76</formula>
      <formula>1</formula>
    </cfRule>
    <cfRule type="cellIs" dxfId="74" priority="79" operator="between">
      <formula>0.51</formula>
      <formula>0.75</formula>
    </cfRule>
    <cfRule type="cellIs" dxfId="73" priority="80" operator="between">
      <formula>0</formula>
      <formula>0.5</formula>
    </cfRule>
  </conditionalFormatting>
  <conditionalFormatting sqref="AA22">
    <cfRule type="cellIs" dxfId="72" priority="77" operator="greaterThan">
      <formula>1</formula>
    </cfRule>
  </conditionalFormatting>
  <conditionalFormatting sqref="AA23 AA41:AA42 AA46 AA49 AA58">
    <cfRule type="cellIs" dxfId="71" priority="74" operator="between">
      <formula>0.76</formula>
      <formula>1</formula>
    </cfRule>
    <cfRule type="cellIs" dxfId="70" priority="75" operator="between">
      <formula>0.51</formula>
      <formula>0.75</formula>
    </cfRule>
    <cfRule type="cellIs" dxfId="69" priority="76" operator="between">
      <formula>0</formula>
      <formula>0.5</formula>
    </cfRule>
  </conditionalFormatting>
  <conditionalFormatting sqref="AA23 AA41:AA42 AA46 AA49 AA58">
    <cfRule type="cellIs" dxfId="68" priority="73" operator="greaterThan">
      <formula>1</formula>
    </cfRule>
  </conditionalFormatting>
  <conditionalFormatting sqref="Z38">
    <cfRule type="cellIs" dxfId="67" priority="66" operator="between">
      <formula>0.76</formula>
      <formula>1</formula>
    </cfRule>
    <cfRule type="cellIs" dxfId="66" priority="67" operator="between">
      <formula>0.51</formula>
      <formula>0.75</formula>
    </cfRule>
    <cfRule type="cellIs" dxfId="65" priority="68" operator="between">
      <formula>0</formula>
      <formula>0.5</formula>
    </cfRule>
  </conditionalFormatting>
  <conditionalFormatting sqref="Z38">
    <cfRule type="cellIs" dxfId="64" priority="65" operator="greaterThan">
      <formula>1</formula>
    </cfRule>
  </conditionalFormatting>
  <conditionalFormatting sqref="Z14">
    <cfRule type="cellIs" dxfId="63" priority="62" operator="between">
      <formula>0.76</formula>
      <formula>1</formula>
    </cfRule>
    <cfRule type="cellIs" dxfId="62" priority="63" operator="between">
      <formula>0.51</formula>
      <formula>0.75</formula>
    </cfRule>
    <cfRule type="cellIs" dxfId="61" priority="64" operator="between">
      <formula>0</formula>
      <formula>0.5</formula>
    </cfRule>
  </conditionalFormatting>
  <conditionalFormatting sqref="Z14">
    <cfRule type="cellIs" dxfId="60" priority="61" operator="greaterThan">
      <formula>1</formula>
    </cfRule>
  </conditionalFormatting>
  <conditionalFormatting sqref="Z16">
    <cfRule type="cellIs" dxfId="59" priority="58" operator="between">
      <formula>0.76</formula>
      <formula>1</formula>
    </cfRule>
    <cfRule type="cellIs" dxfId="58" priority="59" operator="between">
      <formula>0.51</formula>
      <formula>0.75</formula>
    </cfRule>
    <cfRule type="cellIs" dxfId="57" priority="60" operator="between">
      <formula>0</formula>
      <formula>0.5</formula>
    </cfRule>
  </conditionalFormatting>
  <conditionalFormatting sqref="Z16">
    <cfRule type="cellIs" dxfId="56" priority="57" operator="greaterThan">
      <formula>1</formula>
    </cfRule>
  </conditionalFormatting>
  <conditionalFormatting sqref="Z20">
    <cfRule type="cellIs" dxfId="55" priority="54" operator="between">
      <formula>0.76</formula>
      <formula>1</formula>
    </cfRule>
    <cfRule type="cellIs" dxfId="54" priority="55" operator="between">
      <formula>0.51</formula>
      <formula>0.75</formula>
    </cfRule>
    <cfRule type="cellIs" dxfId="53" priority="56" operator="between">
      <formula>0</formula>
      <formula>0.5</formula>
    </cfRule>
  </conditionalFormatting>
  <conditionalFormatting sqref="Z20">
    <cfRule type="cellIs" dxfId="52" priority="53" operator="greaterThan">
      <formula>1</formula>
    </cfRule>
  </conditionalFormatting>
  <conditionalFormatting sqref="Z26">
    <cfRule type="cellIs" dxfId="51" priority="50" operator="between">
      <formula>0.76</formula>
      <formula>1</formula>
    </cfRule>
    <cfRule type="cellIs" dxfId="50" priority="51" operator="between">
      <formula>0.51</formula>
      <formula>0.75</formula>
    </cfRule>
    <cfRule type="cellIs" dxfId="49" priority="52" operator="between">
      <formula>0</formula>
      <formula>0.5</formula>
    </cfRule>
  </conditionalFormatting>
  <conditionalFormatting sqref="Z26">
    <cfRule type="cellIs" dxfId="48" priority="49" operator="greaterThan">
      <formula>1</formula>
    </cfRule>
  </conditionalFormatting>
  <conditionalFormatting sqref="Z27">
    <cfRule type="cellIs" dxfId="47" priority="46" operator="between">
      <formula>0.76</formula>
      <formula>1</formula>
    </cfRule>
    <cfRule type="cellIs" dxfId="46" priority="47" operator="between">
      <formula>0.51</formula>
      <formula>0.75</formula>
    </cfRule>
    <cfRule type="cellIs" dxfId="45" priority="48" operator="between">
      <formula>0</formula>
      <formula>0.5</formula>
    </cfRule>
  </conditionalFormatting>
  <conditionalFormatting sqref="Z27">
    <cfRule type="cellIs" dxfId="44" priority="45" operator="greaterThan">
      <formula>1</formula>
    </cfRule>
  </conditionalFormatting>
  <conditionalFormatting sqref="Z39">
    <cfRule type="cellIs" dxfId="43" priority="42" operator="between">
      <formula>0.76</formula>
      <formula>1</formula>
    </cfRule>
    <cfRule type="cellIs" dxfId="42" priority="43" operator="between">
      <formula>0.51</formula>
      <formula>0.75</formula>
    </cfRule>
    <cfRule type="cellIs" dxfId="41" priority="44" operator="between">
      <formula>0</formula>
      <formula>0.5</formula>
    </cfRule>
  </conditionalFormatting>
  <conditionalFormatting sqref="Z39">
    <cfRule type="cellIs" dxfId="40" priority="41" operator="greaterThan">
      <formula>1</formula>
    </cfRule>
  </conditionalFormatting>
  <conditionalFormatting sqref="Z40">
    <cfRule type="cellIs" dxfId="39" priority="38" operator="between">
      <formula>0.76</formula>
      <formula>1</formula>
    </cfRule>
    <cfRule type="cellIs" dxfId="38" priority="39" operator="between">
      <formula>0.51</formula>
      <formula>0.75</formula>
    </cfRule>
    <cfRule type="cellIs" dxfId="37" priority="40" operator="between">
      <formula>0</formula>
      <formula>0.5</formula>
    </cfRule>
  </conditionalFormatting>
  <conditionalFormatting sqref="Z40">
    <cfRule type="cellIs" dxfId="36" priority="37" operator="greaterThan">
      <formula>1</formula>
    </cfRule>
  </conditionalFormatting>
  <conditionalFormatting sqref="Z44">
    <cfRule type="cellIs" dxfId="35" priority="34" operator="between">
      <formula>0.76</formula>
      <formula>1</formula>
    </cfRule>
    <cfRule type="cellIs" dxfId="34" priority="35" operator="between">
      <formula>0.51</formula>
      <formula>0.75</formula>
    </cfRule>
    <cfRule type="cellIs" dxfId="33" priority="36" operator="between">
      <formula>0</formula>
      <formula>0.5</formula>
    </cfRule>
  </conditionalFormatting>
  <conditionalFormatting sqref="Z44">
    <cfRule type="cellIs" dxfId="32" priority="33" operator="greaterThan">
      <formula>1</formula>
    </cfRule>
  </conditionalFormatting>
  <conditionalFormatting sqref="Z45">
    <cfRule type="cellIs" dxfId="31" priority="30" operator="between">
      <formula>0.76</formula>
      <formula>1</formula>
    </cfRule>
    <cfRule type="cellIs" dxfId="30" priority="31" operator="between">
      <formula>0.51</formula>
      <formula>0.75</formula>
    </cfRule>
    <cfRule type="cellIs" dxfId="29" priority="32" operator="between">
      <formula>0</formula>
      <formula>0.5</formula>
    </cfRule>
  </conditionalFormatting>
  <conditionalFormatting sqref="Z45">
    <cfRule type="cellIs" dxfId="28" priority="29" operator="greaterThan">
      <formula>1</formula>
    </cfRule>
  </conditionalFormatting>
  <conditionalFormatting sqref="Z48">
    <cfRule type="cellIs" dxfId="27" priority="26" operator="between">
      <formula>0.76</formula>
      <formula>1</formula>
    </cfRule>
    <cfRule type="cellIs" dxfId="26" priority="27" operator="between">
      <formula>0.51</formula>
      <formula>0.75</formula>
    </cfRule>
    <cfRule type="cellIs" dxfId="25" priority="28" operator="between">
      <formula>0</formula>
      <formula>0.5</formula>
    </cfRule>
  </conditionalFormatting>
  <conditionalFormatting sqref="Z48">
    <cfRule type="cellIs" dxfId="24" priority="25" operator="greaterThan">
      <formula>1</formula>
    </cfRule>
  </conditionalFormatting>
  <conditionalFormatting sqref="Z57">
    <cfRule type="cellIs" dxfId="23" priority="22" operator="between">
      <formula>0.76</formula>
      <formula>1</formula>
    </cfRule>
    <cfRule type="cellIs" dxfId="22" priority="23" operator="between">
      <formula>0.51</formula>
      <formula>0.75</formula>
    </cfRule>
    <cfRule type="cellIs" dxfId="21" priority="24" operator="between">
      <formula>0</formula>
      <formula>0.5</formula>
    </cfRule>
  </conditionalFormatting>
  <conditionalFormatting sqref="Z57">
    <cfRule type="cellIs" dxfId="20" priority="21" operator="greaterThan">
      <formula>1</formula>
    </cfRule>
  </conditionalFormatting>
  <conditionalFormatting sqref="Z61">
    <cfRule type="cellIs" dxfId="19" priority="18" operator="between">
      <formula>0.76</formula>
      <formula>1</formula>
    </cfRule>
    <cfRule type="cellIs" dxfId="18" priority="19" operator="between">
      <formula>0.51</formula>
      <formula>0.75</formula>
    </cfRule>
    <cfRule type="cellIs" dxfId="17" priority="20" operator="between">
      <formula>0</formula>
      <formula>0.5</formula>
    </cfRule>
  </conditionalFormatting>
  <conditionalFormatting sqref="Z61">
    <cfRule type="cellIs" dxfId="16" priority="17" operator="greaterThan">
      <formula>1</formula>
    </cfRule>
  </conditionalFormatting>
  <conditionalFormatting sqref="Z58">
    <cfRule type="cellIs" dxfId="15" priority="14" operator="between">
      <formula>0.76</formula>
      <formula>1</formula>
    </cfRule>
    <cfRule type="cellIs" dxfId="14" priority="15" operator="between">
      <formula>0.51</formula>
      <formula>0.75</formula>
    </cfRule>
    <cfRule type="cellIs" dxfId="13" priority="16" operator="between">
      <formula>0</formula>
      <formula>0.5</formula>
    </cfRule>
  </conditionalFormatting>
  <conditionalFormatting sqref="Z58">
    <cfRule type="cellIs" dxfId="12" priority="13" operator="greaterThan">
      <formula>1</formula>
    </cfRule>
  </conditionalFormatting>
  <conditionalFormatting sqref="Z60">
    <cfRule type="cellIs" dxfId="11" priority="10" operator="between">
      <formula>0.76</formula>
      <formula>1</formula>
    </cfRule>
    <cfRule type="cellIs" dxfId="10" priority="11" operator="between">
      <formula>0.51</formula>
      <formula>0.75</formula>
    </cfRule>
    <cfRule type="cellIs" dxfId="9" priority="12" operator="between">
      <formula>0</formula>
      <formula>0.5</formula>
    </cfRule>
  </conditionalFormatting>
  <conditionalFormatting sqref="Z60">
    <cfRule type="cellIs" dxfId="8" priority="9" operator="greaterThan">
      <formula>1</formula>
    </cfRule>
  </conditionalFormatting>
  <conditionalFormatting sqref="Z64">
    <cfRule type="cellIs" dxfId="7" priority="6" operator="between">
      <formula>0.76</formula>
      <formula>1</formula>
    </cfRule>
    <cfRule type="cellIs" dxfId="6" priority="7" operator="between">
      <formula>0.51</formula>
      <formula>0.75</formula>
    </cfRule>
    <cfRule type="cellIs" dxfId="5" priority="8" operator="between">
      <formula>0</formula>
      <formula>0.5</formula>
    </cfRule>
  </conditionalFormatting>
  <conditionalFormatting sqref="Z64">
    <cfRule type="cellIs" dxfId="4" priority="5" operator="greaterThan">
      <formula>1</formula>
    </cfRule>
  </conditionalFormatting>
  <conditionalFormatting sqref="AA39">
    <cfRule type="cellIs" dxfId="3" priority="2" operator="between">
      <formula>0.76</formula>
      <formula>1</formula>
    </cfRule>
    <cfRule type="cellIs" dxfId="2" priority="3" operator="between">
      <formula>0.51</formula>
      <formula>0.75</formula>
    </cfRule>
    <cfRule type="cellIs" dxfId="1" priority="4" operator="between">
      <formula>0</formula>
      <formula>0.5</formula>
    </cfRule>
  </conditionalFormatting>
  <conditionalFormatting sqref="AA39">
    <cfRule type="cellIs" dxfId="0" priority="1" operator="greaterThan">
      <formula>1</formula>
    </cfRule>
  </conditionalFormatting>
  <pageMargins left="0.51181102362204722" right="0.31496062992125984" top="0.74803149606299213" bottom="0.74803149606299213" header="0.31496062992125984" footer="0.31496062992125984"/>
  <pageSetup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1. S. Desarrollo Economico </vt:lpstr>
      <vt:lpstr>'1. S. Desarrollo Economico '!Área_de_impresión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Alcaldia Amalfi 6</dc:creator>
  <cp:lastModifiedBy>Usuario</cp:lastModifiedBy>
  <cp:lastPrinted>2021-03-15T19:44:55Z</cp:lastPrinted>
  <dcterms:created xsi:type="dcterms:W3CDTF">2015-01-31T23:25:29Z</dcterms:created>
  <dcterms:modified xsi:type="dcterms:W3CDTF">2022-01-21T15:55:28Z</dcterms:modified>
</cp:coreProperties>
</file>