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F:\Desktop\Todo Planeación 2020-2023-2\PLANES  ACCIÓN 2020-2023\011. Evaluación  de Gestión  Control Interno 2021\"/>
    </mc:Choice>
  </mc:AlternateContent>
  <xr:revisionPtr revIDLastSave="0" documentId="13_ncr:1_{3F9DE069-A895-4091-86D1-DF35DD4343ED}" xr6:coauthVersionLast="47" xr6:coauthVersionMax="47" xr10:uidLastSave="{00000000-0000-0000-0000-000000000000}"/>
  <bookViews>
    <workbookView xWindow="-108" yWindow="-108" windowWidth="23256" windowHeight="12576" tabRatio="605" xr2:uid="{00000000-000D-0000-FFFF-FFFF00000000}"/>
  </bookViews>
  <sheets>
    <sheet name="S. Planeación y Prospectiva " sheetId="16" r:id="rId1"/>
    <sheet name="Hoja1" sheetId="17" r:id="rId2"/>
  </sheets>
  <definedNames>
    <definedName name="_xlnm._FilterDatabase" localSheetId="0" hidden="1">'S. Planeación y Prospectiva '!$A$9:$CE$50</definedName>
    <definedName name="_xlnm.Print_Area" localSheetId="0">'S. Planeación y Prospectiva '!$B$3:$BM$50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M10" i="16" l="1"/>
  <c r="AM15" i="16"/>
  <c r="Y27" i="16" l="1"/>
  <c r="AM25" i="16" l="1"/>
  <c r="Z19" i="16" l="1"/>
  <c r="Z10" i="16"/>
  <c r="Z22" i="16"/>
  <c r="Y26" i="16"/>
  <c r="AA26" i="16" s="1"/>
  <c r="Y49" i="16" l="1"/>
  <c r="AA49" i="16" s="1"/>
  <c r="Y45" i="16"/>
  <c r="AA45" i="16" s="1"/>
  <c r="Y46" i="16"/>
  <c r="AA46" i="16" s="1"/>
  <c r="Y47" i="16"/>
  <c r="AA47" i="16" s="1"/>
  <c r="Y48" i="16"/>
  <c r="AA48" i="16" s="1"/>
  <c r="Y44" i="16"/>
  <c r="AA44" i="16" s="1"/>
  <c r="Y38" i="16"/>
  <c r="AA38" i="16" s="1"/>
  <c r="Y39" i="16"/>
  <c r="AA39" i="16" s="1"/>
  <c r="Y40" i="16"/>
  <c r="AA40" i="16" s="1"/>
  <c r="Y41" i="16"/>
  <c r="AA41" i="16" s="1"/>
  <c r="Y42" i="16"/>
  <c r="AA42" i="16" s="1"/>
  <c r="Y37" i="16"/>
  <c r="AA37" i="16" s="1"/>
  <c r="Y22" i="16"/>
  <c r="AA22" i="16" s="1"/>
  <c r="Y23" i="16"/>
  <c r="AA23" i="16" s="1"/>
  <c r="Z45" i="16" l="1"/>
  <c r="Z46" i="16"/>
  <c r="Z47" i="16"/>
  <c r="Z48" i="16"/>
  <c r="Z49" i="16"/>
  <c r="Z44" i="16"/>
  <c r="Z38" i="16"/>
  <c r="Z39" i="16"/>
  <c r="Z40" i="16"/>
  <c r="Z41" i="16"/>
  <c r="Z42" i="16"/>
  <c r="Z37" i="16"/>
  <c r="Z27" i="16"/>
  <c r="Z28" i="16"/>
  <c r="Z29" i="16"/>
  <c r="Z30" i="16"/>
  <c r="Z31" i="16"/>
  <c r="Z32" i="16"/>
  <c r="Z33" i="16"/>
  <c r="Z34" i="16"/>
  <c r="Z35" i="16"/>
  <c r="Z26" i="16"/>
  <c r="Z23" i="16"/>
  <c r="Z24" i="16"/>
  <c r="Z21" i="16"/>
  <c r="Z18" i="16"/>
  <c r="Z17" i="16"/>
  <c r="Z11" i="16"/>
  <c r="Z12" i="16"/>
  <c r="Z13" i="16"/>
  <c r="Z14" i="16"/>
  <c r="Z15" i="16"/>
  <c r="Z43" i="16" l="1"/>
  <c r="Z50" i="16"/>
  <c r="AF50" i="16"/>
  <c r="AG50" i="16"/>
  <c r="AH50" i="16"/>
  <c r="AI50" i="16"/>
  <c r="AJ50" i="16"/>
  <c r="AK50" i="16"/>
  <c r="AL50" i="16"/>
  <c r="AM50" i="16"/>
  <c r="AN50" i="16"/>
  <c r="AO50" i="16"/>
  <c r="AP50" i="16"/>
  <c r="AQ50" i="16"/>
  <c r="AR50" i="16"/>
  <c r="AS50" i="16"/>
  <c r="AT50" i="16"/>
  <c r="AY37" i="16"/>
  <c r="A54" i="17" l="1"/>
  <c r="A41" i="17" l="1"/>
  <c r="A14" i="17"/>
  <c r="AT20" i="16"/>
  <c r="AM20" i="16"/>
  <c r="E2" i="17"/>
  <c r="Y15" i="16" l="1"/>
  <c r="AA15" i="16" s="1"/>
  <c r="AF16" i="16" l="1"/>
  <c r="AG16" i="16"/>
  <c r="AH16" i="16"/>
  <c r="AI16" i="16"/>
  <c r="AJ16" i="16"/>
  <c r="AK16" i="16"/>
  <c r="AL16" i="16"/>
  <c r="AM16" i="16"/>
  <c r="AN16" i="16"/>
  <c r="AO16" i="16"/>
  <c r="AP16" i="16"/>
  <c r="AQ16" i="16"/>
  <c r="AR16" i="16"/>
  <c r="AS16" i="16"/>
  <c r="AT16" i="16"/>
  <c r="AU16" i="16"/>
  <c r="AV16" i="16"/>
  <c r="AW16" i="16"/>
  <c r="AX16" i="16"/>
  <c r="AY19" i="16" l="1"/>
  <c r="AE19" i="16" s="1"/>
  <c r="AY18" i="16"/>
  <c r="AE18" i="16" s="1"/>
  <c r="AY15" i="16"/>
  <c r="AE15" i="16" s="1"/>
  <c r="AY14" i="16"/>
  <c r="AE14" i="16" s="1"/>
  <c r="AY13" i="16"/>
  <c r="AE13" i="16" s="1"/>
  <c r="AY12" i="16"/>
  <c r="AE12" i="16" s="1"/>
  <c r="AY11" i="16"/>
  <c r="AE11" i="16" s="1"/>
  <c r="AY10" i="16"/>
  <c r="AY35" i="16"/>
  <c r="AE35" i="16" s="1"/>
  <c r="AY34" i="16"/>
  <c r="AE34" i="16" s="1"/>
  <c r="AY33" i="16"/>
  <c r="AE33" i="16" s="1"/>
  <c r="AY32" i="16"/>
  <c r="AE32" i="16" s="1"/>
  <c r="AY31" i="16"/>
  <c r="AE31" i="16" s="1"/>
  <c r="AY30" i="16"/>
  <c r="AE30" i="16" s="1"/>
  <c r="AY29" i="16"/>
  <c r="AE29" i="16" s="1"/>
  <c r="AY28" i="16"/>
  <c r="AE28" i="16" s="1"/>
  <c r="AY27" i="16"/>
  <c r="AE27" i="16" s="1"/>
  <c r="AY26" i="16"/>
  <c r="AE26" i="16" s="1"/>
  <c r="AY24" i="16"/>
  <c r="AE24" i="16" s="1"/>
  <c r="AY23" i="16"/>
  <c r="AE23" i="16" s="1"/>
  <c r="AY22" i="16"/>
  <c r="AE22" i="16" s="1"/>
  <c r="AY21" i="16"/>
  <c r="AE21" i="16" s="1"/>
  <c r="AE10" i="16" l="1"/>
  <c r="AE16" i="16" s="1"/>
  <c r="AY16" i="16"/>
  <c r="Y35" i="16"/>
  <c r="AA35" i="16" s="1"/>
  <c r="Y34" i="16"/>
  <c r="AA34" i="16" s="1"/>
  <c r="Y33" i="16"/>
  <c r="AA33" i="16" s="1"/>
  <c r="Y32" i="16"/>
  <c r="AA32" i="16" s="1"/>
  <c r="Y31" i="16"/>
  <c r="AA31" i="16" s="1"/>
  <c r="Y30" i="16"/>
  <c r="AA30" i="16" s="1"/>
  <c r="Y29" i="16"/>
  <c r="AA29" i="16" s="1"/>
  <c r="Y28" i="16"/>
  <c r="AA28" i="16" s="1"/>
  <c r="Y24" i="16"/>
  <c r="AA24" i="16" s="1"/>
  <c r="Y21" i="16"/>
  <c r="AA21" i="16" s="1"/>
  <c r="Y19" i="16"/>
  <c r="AA19" i="16" s="1"/>
  <c r="Y11" i="16"/>
  <c r="AA11" i="16" s="1"/>
  <c r="Y12" i="16"/>
  <c r="AA12" i="16" s="1"/>
  <c r="Y13" i="16"/>
  <c r="AA13" i="16" s="1"/>
  <c r="Y14" i="16"/>
  <c r="AA14" i="16" s="1"/>
  <c r="Y17" i="16"/>
  <c r="AA17" i="16" s="1"/>
  <c r="Y18" i="16"/>
  <c r="AA18" i="16" s="1"/>
  <c r="Y10" i="16"/>
  <c r="AA10" i="16" s="1"/>
  <c r="Z20" i="16" l="1"/>
  <c r="Z25" i="16"/>
  <c r="AA20" i="16"/>
  <c r="AA16" i="16"/>
  <c r="Z16" i="16"/>
  <c r="Z36" i="16"/>
  <c r="AA25" i="16"/>
  <c r="AY49" i="16"/>
  <c r="AE49" i="16" l="1"/>
  <c r="AY45" i="16"/>
  <c r="AY46" i="16"/>
  <c r="AY47" i="16"/>
  <c r="AY48" i="16"/>
  <c r="AY44" i="16"/>
  <c r="AF43" i="16"/>
  <c r="AG43" i="16"/>
  <c r="AH43" i="16"/>
  <c r="AI43" i="16"/>
  <c r="AJ43" i="16"/>
  <c r="AK43" i="16"/>
  <c r="AL43" i="16"/>
  <c r="AM43" i="16"/>
  <c r="AN43" i="16"/>
  <c r="AO43" i="16"/>
  <c r="AP43" i="16"/>
  <c r="AQ43" i="16"/>
  <c r="AR43" i="16"/>
  <c r="AS43" i="16"/>
  <c r="AT43" i="16"/>
  <c r="AU43" i="16"/>
  <c r="AV43" i="16"/>
  <c r="AW43" i="16"/>
  <c r="AX43" i="16"/>
  <c r="AY38" i="16"/>
  <c r="AY39" i="16"/>
  <c r="AY40" i="16"/>
  <c r="AY41" i="16"/>
  <c r="AY42" i="16"/>
  <c r="AE42" i="16" s="1"/>
  <c r="AF36" i="16"/>
  <c r="AG36" i="16"/>
  <c r="AH36" i="16"/>
  <c r="AI36" i="16"/>
  <c r="AJ36" i="16"/>
  <c r="AK36" i="16"/>
  <c r="AL36" i="16"/>
  <c r="AM36" i="16"/>
  <c r="AN36" i="16"/>
  <c r="AO36" i="16"/>
  <c r="AP36" i="16"/>
  <c r="AQ36" i="16"/>
  <c r="AR36" i="16"/>
  <c r="AS36" i="16"/>
  <c r="AT36" i="16"/>
  <c r="AU36" i="16"/>
  <c r="AV36" i="16"/>
  <c r="AW36" i="16"/>
  <c r="AX36" i="16"/>
  <c r="AF25" i="16"/>
  <c r="AG25" i="16"/>
  <c r="AH25" i="16"/>
  <c r="AI25" i="16"/>
  <c r="AJ25" i="16"/>
  <c r="AK25" i="16"/>
  <c r="AL25" i="16"/>
  <c r="AN25" i="16"/>
  <c r="AO25" i="16"/>
  <c r="AP25" i="16"/>
  <c r="AQ25" i="16"/>
  <c r="AR25" i="16"/>
  <c r="AS25" i="16"/>
  <c r="AT25" i="16"/>
  <c r="AU25" i="16"/>
  <c r="AV25" i="16"/>
  <c r="AW25" i="16"/>
  <c r="AX25" i="16"/>
  <c r="AF20" i="16"/>
  <c r="AG20" i="16"/>
  <c r="AH20" i="16"/>
  <c r="AI20" i="16"/>
  <c r="AJ20" i="16"/>
  <c r="AK20" i="16"/>
  <c r="AL20" i="16"/>
  <c r="AN20" i="16"/>
  <c r="AO20" i="16"/>
  <c r="AP20" i="16"/>
  <c r="AQ20" i="16"/>
  <c r="AR20" i="16"/>
  <c r="AS20" i="16"/>
  <c r="AU20" i="16"/>
  <c r="AV20" i="16"/>
  <c r="AW20" i="16"/>
  <c r="AX20" i="16"/>
  <c r="AY17" i="16"/>
  <c r="AY50" i="16" l="1"/>
  <c r="AE17" i="16"/>
  <c r="AE20" i="16" s="1"/>
  <c r="AY20" i="16"/>
  <c r="AY36" i="16"/>
  <c r="AY25" i="16"/>
  <c r="AY43" i="16"/>
  <c r="AE48" i="16"/>
  <c r="AE47" i="16"/>
  <c r="AE46" i="16"/>
  <c r="AE45" i="16"/>
  <c r="AE44" i="16"/>
  <c r="AE41" i="16"/>
  <c r="AE40" i="16"/>
  <c r="AE39" i="16"/>
  <c r="AE38" i="16"/>
  <c r="AE37" i="16"/>
  <c r="AE36" i="16"/>
  <c r="AE43" i="16" l="1"/>
  <c r="AA43" i="16"/>
  <c r="AA50" i="16"/>
  <c r="AE50" i="16"/>
  <c r="AE25" i="16"/>
  <c r="A27" i="17" l="1"/>
  <c r="AA27" i="16"/>
  <c r="AA36"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PLANEACION</author>
  </authors>
  <commentList>
    <comment ref="J19" authorId="0" shapeId="0" xr:uid="{00000000-0006-0000-0000-000001000000}">
      <text>
        <r>
          <rPr>
            <b/>
            <sz val="9"/>
            <color indexed="81"/>
            <rFont val="Tahoma"/>
            <family val="2"/>
          </rPr>
          <t>PLANEACION:</t>
        </r>
        <r>
          <rPr>
            <sz val="9"/>
            <color indexed="81"/>
            <rFont val="Tahoma"/>
            <family val="2"/>
          </rPr>
          <t xml:space="preserve">
Problema de Forma, definirla en un solo periodo</t>
        </r>
      </text>
    </comment>
    <comment ref="S19" authorId="0" shapeId="0" xr:uid="{00000000-0006-0000-0000-000002000000}">
      <text>
        <r>
          <rPr>
            <b/>
            <sz val="9"/>
            <color indexed="81"/>
            <rFont val="Tahoma"/>
            <family val="2"/>
          </rPr>
          <t>PLANEACION:</t>
        </r>
        <r>
          <rPr>
            <sz val="9"/>
            <color indexed="81"/>
            <rFont val="Tahoma"/>
            <family val="2"/>
          </rPr>
          <t xml:space="preserve">
Eliminar metas 20</t>
        </r>
      </text>
    </comment>
    <comment ref="AF39" authorId="0" shapeId="0" xr:uid="{113899F8-F0A3-4012-BFE7-B730F0EA7DD3}">
      <text>
        <r>
          <rPr>
            <b/>
            <sz val="9"/>
            <color indexed="81"/>
            <rFont val="Tahoma"/>
            <charset val="1"/>
          </rPr>
          <t>PLANEACION:</t>
        </r>
        <r>
          <rPr>
            <sz val="9"/>
            <color indexed="81"/>
            <rFont val="Tahoma"/>
            <charset val="1"/>
          </rPr>
          <t xml:space="preserve">
Se tiene en cuenta, el personal de apoyo de comunicaciones, la realización del video, y apoyo logístico de funcionarios de carrera y provisionales.</t>
        </r>
      </text>
    </comment>
  </commentList>
</comments>
</file>

<file path=xl/sharedStrings.xml><?xml version="1.0" encoding="utf-8"?>
<sst xmlns="http://schemas.openxmlformats.org/spreadsheetml/2006/main" count="574" uniqueCount="198">
  <si>
    <t>LÍNEA ESTR.</t>
  </si>
  <si>
    <t>PROGRAMA</t>
  </si>
  <si>
    <t>OBJETIVO ESPECÍFICO</t>
  </si>
  <si>
    <t>PROYECTOS</t>
  </si>
  <si>
    <t>LOCALIZ. PROGR.</t>
  </si>
  <si>
    <t>Indicador de Producto</t>
  </si>
  <si>
    <t>TIPO DE META</t>
  </si>
  <si>
    <t>PRODUCTO ALCANZADO</t>
  </si>
  <si>
    <t>ACTIVIDADES</t>
  </si>
  <si>
    <t>CANT. PROG. DE LA ACTIVIDAD</t>
  </si>
  <si>
    <t>Costo Total Actividad 
(*)</t>
  </si>
  <si>
    <t>TIEMPO PROGRA-MADO (DÍAS)</t>
  </si>
  <si>
    <t>PROGRAMACIÓN ANUAL (MESES)</t>
  </si>
  <si>
    <t>ACUM.</t>
  </si>
  <si>
    <t>No.</t>
  </si>
  <si>
    <t>Nom.</t>
  </si>
  <si>
    <t>Und</t>
  </si>
  <si>
    <t>Cant.</t>
  </si>
  <si>
    <t>E</t>
  </si>
  <si>
    <t>F</t>
  </si>
  <si>
    <t>M</t>
  </si>
  <si>
    <t>A</t>
  </si>
  <si>
    <t>J</t>
  </si>
  <si>
    <t>S</t>
  </si>
  <si>
    <t>O</t>
  </si>
  <si>
    <t>N</t>
  </si>
  <si>
    <t>D</t>
  </si>
  <si>
    <t>VIG</t>
  </si>
  <si>
    <t>CUAT.</t>
  </si>
  <si>
    <t>Cantidad</t>
  </si>
  <si>
    <t>DIMENSIÓN         DEL DESARROLLO</t>
  </si>
  <si>
    <t>FUENTES DE COFINANCIACIÓN EN  MILES DE PESOS</t>
  </si>
  <si>
    <t>CÓDIGO DEL BPIM</t>
  </si>
  <si>
    <t>ÁREA MUNICIPAL</t>
  </si>
  <si>
    <t>TOTAL PROGRAMA</t>
  </si>
  <si>
    <t>RESPONSABLE ACTIVIDAD</t>
  </si>
  <si>
    <t xml:space="preserve"> META  PRODUCTO    2020 - 2023</t>
  </si>
  <si>
    <t>MUNICIPIO DE AMALFI.  Administración Municipal "La Gran Alianza por Amalfi"</t>
  </si>
  <si>
    <t xml:space="preserve">LÍNEA BASE
</t>
  </si>
  <si>
    <t xml:space="preserve">Incremento </t>
  </si>
  <si>
    <t xml:space="preserve">COMPONENTE </t>
  </si>
  <si>
    <t>PROGRAMA 1:</t>
  </si>
  <si>
    <t>PROGRAMA 2:</t>
  </si>
  <si>
    <t>Incremento</t>
  </si>
  <si>
    <t xml:space="preserve">Mantenimiento </t>
  </si>
  <si>
    <t xml:space="preserve">LÍNEA ESTRATÉGICA 2 </t>
  </si>
  <si>
    <t>ALIANZA POR LA REACTIVACIÓN ECONÓMICA</t>
  </si>
  <si>
    <t>EMPRENDIMIENTO Y EMPLEO FORMAL</t>
  </si>
  <si>
    <t>IDEAS SON REALIDADES</t>
  </si>
  <si>
    <t>Impulsar y acompañar iniciativas de emprendimiento que logren pasar de ideas de negocios a realidades concretas que permitan aumentar ingresos y ayudar a reactivar la economía local. El emprendimiento cobra relevancia en la línea “Alianza por la Reactivación Económica” como una estrategia importante para aumentar los ingresos económicos municipales, aprovechando los recursos que tiene el municipio de Amalfi para sacar adelante las ideas de negocios y dinamizar la economía local</t>
  </si>
  <si>
    <t>Organizaciones con modelos de negocios apoyadas con capital semilla</t>
  </si>
  <si>
    <t>Unidades productivas fortalecidas</t>
  </si>
  <si>
    <t>Marca propia creada</t>
  </si>
  <si>
    <t>Unidades productivas acompañadas en su creación</t>
  </si>
  <si>
    <t>Capacitaciones realizadas sobre emprendimiento</t>
  </si>
  <si>
    <t>Ferias de emprendimiento y/o negocios realizadas para promover la economía local</t>
  </si>
  <si>
    <t>Caracterizaciones realizadas sobre el empleo formal</t>
  </si>
  <si>
    <t>Instrumento creado para seguimiento a empleos formales</t>
  </si>
  <si>
    <t>Creación y puesta en marcha banco de hojas de vida</t>
  </si>
  <si>
    <t>Secretaría de Planeación y Prospectiva</t>
  </si>
  <si>
    <t>TURISMO</t>
  </si>
  <si>
    <t>AMALFI, TERRITORIO HERMOSO</t>
  </si>
  <si>
    <t>Establecer estrategias que incentiven el turismo local, así como la promoción, conservación y reconocimiento de lugares turísticos amalfitanos</t>
  </si>
  <si>
    <t>Plan turístico municipal actualizado</t>
  </si>
  <si>
    <t>Implementación permanente del plan turístico municipal</t>
  </si>
  <si>
    <t xml:space="preserve">Eventos para el posicionamiento del turismo en el municipio
</t>
  </si>
  <si>
    <t>LÍNEA ESTRATÉGICA 3</t>
  </si>
  <si>
    <t>AMALFI SIN RIESGOS, NI DESASTRES</t>
  </si>
  <si>
    <t>PREVENCIÓN DE RIESGOS Y ACTUANDO FRENTE A DESASTRES</t>
  </si>
  <si>
    <t>Cumplir la normatividad con la aplicación en la Gestión del Riesgo acorde a La ley 1523 de Abril 24 de 2012 y el manejo de Desastres mediante el cumplimiento de la Gestión Integral del Riesgo Contraincendios, Los Rescates en Todas sus Modalidades y La Atención de Incidentes con Materiales Peligrosos acorde a La Ley 1575 de Agosto 21 de 2012, esto con el fin de prevenir el Riesgos y Atender los Desastres que se presenten en el Municipio de Amalfi, por medio del Consejo Municipal de Gestión del Riesgo</t>
  </si>
  <si>
    <t>Organismos de socorro fortalecidos</t>
  </si>
  <si>
    <t>Dotación a organismos de socorro y CMGRD.</t>
  </si>
  <si>
    <t>Capacitaciones realizadas a organismos de socorro y CMGRD.</t>
  </si>
  <si>
    <t>Estudios de detalles de riesgos y desastres</t>
  </si>
  <si>
    <t>Base de datos actualizada, analizada y socializada con el consejo municipal de gestión del riesgo.</t>
  </si>
  <si>
    <t>Plan municipal de gestión del riesgo y desastres actualizado</t>
  </si>
  <si>
    <t>Elaboración del mapa de riesgos y amenazas rural</t>
  </si>
  <si>
    <t>Eventos de riesgos y desastres atendidos por el Consejo Municipal del Riesgo</t>
  </si>
  <si>
    <t>Subsidio de arrendamientos temporales a familias damnificadas por eventos de riesgos y desastres aprobados por CMGRD que lo requieran</t>
  </si>
  <si>
    <t>Intervención (rocería y/o recolección de residuos sólidos) a causes de quebradas</t>
  </si>
  <si>
    <t>LÍNEA ESTRATÉGICA 5</t>
  </si>
  <si>
    <t>ALIANZA POR UN BUEN GOBIERNO</t>
  </si>
  <si>
    <t>UNA BUENA ADMINISTRACIÓN</t>
  </si>
  <si>
    <t>Fortalecer principios administrativos que mejoren la gestión administrativa municipal para su mejoramiento continuo</t>
  </si>
  <si>
    <t>FORTALECIMIENTO INSTITUCIONAL</t>
  </si>
  <si>
    <t>Seguimientos realizados  al Plan de Desarrollo Municipal</t>
  </si>
  <si>
    <t>Socialización realizada  al Plan de Desarrollo Municipal</t>
  </si>
  <si>
    <t>Realización de audiencias pública de rendición cuentas.</t>
  </si>
  <si>
    <t>Banco de programas y proyectos municipal fortalecido.</t>
  </si>
  <si>
    <t>Proyectos estructurados y articulados a iniciativas PDET.</t>
  </si>
  <si>
    <t>Convocatorias al Consejo territorial de Planeación</t>
  </si>
  <si>
    <t xml:space="preserve">LÍNEA ESTRATÉGICA 5 </t>
  </si>
  <si>
    <t>UN MUNICIPIO ORDENADO</t>
  </si>
  <si>
    <t>Incentiva la organización territorial de Amalfi por medio de la implementación de proyectos que aporten en el ordenamiento de bases de datos, información catastral, territorial y predial</t>
  </si>
  <si>
    <t xml:space="preserve">Mutación catastral
</t>
  </si>
  <si>
    <t>Procesos de alistamiento adelantados para catastro multipropósito.</t>
  </si>
  <si>
    <t>Socialización del Esquema de Ordenamiento Territorial.</t>
  </si>
  <si>
    <t xml:space="preserve">Predios legalizados
</t>
  </si>
  <si>
    <t>Plataforma SISBEN actualizada</t>
  </si>
  <si>
    <t>Actualización estratificación socioeconómica.</t>
  </si>
  <si>
    <t xml:space="preserve">Personas formadas en normas técnicas servicios turísticos y formalización en registro nacional de turismo (RNT)
</t>
  </si>
  <si>
    <t>X</t>
  </si>
  <si>
    <t>Apoyo al emprendimiento y a la generación de empleo en el municipio de Amalfi</t>
  </si>
  <si>
    <t>Fortalecimiento del sector turístico, como dinamizador de la economía local del municipio de Amalfi</t>
  </si>
  <si>
    <t>Mejoramiento de la gestión del riesgo de desastres en el municipio de Amalfi</t>
  </si>
  <si>
    <t>Fortalecimiento  institucional para el mejoramiento de la gestión pública del municipio de  Amalfi</t>
  </si>
  <si>
    <t>Fortalecimiento de los procesos de actualización Catastral del municipio de  Amalfi</t>
  </si>
  <si>
    <t>Apoyo a la gestión territorial para el saneamiento de predios municipales y de interés público del Municipio de  Amalfi</t>
  </si>
  <si>
    <t>Fortalecimiento Técnico de la Oficina del Sisbén del municipio de Amalfi</t>
  </si>
  <si>
    <t xml:space="preserve">PENDIENTE </t>
  </si>
  <si>
    <t xml:space="preserve">Urbana y Rural </t>
  </si>
  <si>
    <t xml:space="preserve">Urbana </t>
  </si>
  <si>
    <t>Urbana</t>
  </si>
  <si>
    <t xml:space="preserve"> META  PRODUCTO  2020</t>
  </si>
  <si>
    <t xml:space="preserve"> META  PRODUCTO  2022</t>
  </si>
  <si>
    <t xml:space="preserve"> META  PRODUCTO  2023</t>
  </si>
  <si>
    <t>Recursos Func.2021</t>
  </si>
  <si>
    <t>Cofinanciación Departamento 2021</t>
  </si>
  <si>
    <t>Cofinanciación Nación 2021</t>
  </si>
  <si>
    <t>Crédito 2021</t>
  </si>
  <si>
    <t>Otros 2021</t>
  </si>
  <si>
    <t>Fondo Local de Seguridad 2021</t>
  </si>
  <si>
    <t>Transferencias Ley 99 - 2021</t>
  </si>
  <si>
    <t>Recursos Propios 2021</t>
  </si>
  <si>
    <t>SGP Alimentación Escolar 2021</t>
  </si>
  <si>
    <t>SGP APSB 2021</t>
  </si>
  <si>
    <t>SGP Cultura 2021</t>
  </si>
  <si>
    <t>SGP Deporte 2021</t>
  </si>
  <si>
    <t>SGP Educación 2021</t>
  </si>
  <si>
    <t>SGP Libre Destinación 42% Mpios 4, 5 y 6 Cat 2021</t>
  </si>
  <si>
    <t>SGP Libre Inversión 2021</t>
  </si>
  <si>
    <t>SGP Municipios Río Magdalena 2021</t>
  </si>
  <si>
    <t xml:space="preserve"> SGP Salud 2021</t>
  </si>
  <si>
    <t>Fondo Local de Salud 2021</t>
  </si>
  <si>
    <t xml:space="preserve"> Regalías 2021</t>
  </si>
  <si>
    <t xml:space="preserve"> Total 2021 (miles)</t>
  </si>
  <si>
    <t xml:space="preserve">EMPLEO FORMAL </t>
  </si>
  <si>
    <t xml:space="preserve">PROGRAMA 2 </t>
  </si>
  <si>
    <t xml:space="preserve">GL </t>
  </si>
  <si>
    <t>UND</t>
  </si>
  <si>
    <t>dinamizar el emprendimiento, la innovación y el empleo formal para lograr que en el municipio se concreten ideas de negocio y se aumente la formalidad laborar, mejorando los ingresos de los amalfitanos y aportando a la reactivación económica local</t>
  </si>
  <si>
    <t xml:space="preserve">ICLD </t>
  </si>
  <si>
    <t>SGP Otros Sec.</t>
  </si>
  <si>
    <t xml:space="preserve">CONCEPTO </t>
  </si>
  <si>
    <t xml:space="preserve">Contratacion T.H. (Emprendimeinto- empleo formal) </t>
  </si>
  <si>
    <t xml:space="preserve">Capital semilla </t>
  </si>
  <si>
    <t xml:space="preserve">Ferias </t>
  </si>
  <si>
    <t xml:space="preserve">Capiltal semilla- unidades fortalecidas- unidades acompañadas creaci{on </t>
  </si>
  <si>
    <t xml:space="preserve">TURISMO </t>
  </si>
  <si>
    <t>Implementacion P.T</t>
  </si>
  <si>
    <t xml:space="preserve">Personas formadas </t>
  </si>
  <si>
    <t xml:space="preserve">eventos posecionamiento </t>
  </si>
  <si>
    <t>DESASTRES</t>
  </si>
  <si>
    <t>ICLD</t>
  </si>
  <si>
    <t xml:space="preserve">CONVENIO BOMBEROS </t>
  </si>
  <si>
    <t xml:space="preserve">CONVENIO DEFENSA CIVIL </t>
  </si>
  <si>
    <t xml:space="preserve">CONVENIO CRUZ ROJA </t>
  </si>
  <si>
    <t xml:space="preserve">DESASTRES </t>
  </si>
  <si>
    <t xml:space="preserve">SOBRE TASA BOMBERIL </t>
  </si>
  <si>
    <t>Ley 99</t>
  </si>
  <si>
    <t xml:space="preserve">UN BUENA ADMINISTRACION </t>
  </si>
  <si>
    <t>EVALUACIÓN FÍSICA Y FINANCIERA DE LOS PROGRAMAS</t>
  </si>
  <si>
    <t>PLAN DE ACCIÓN ANUAL</t>
  </si>
  <si>
    <t xml:space="preserve">CUMPLIMIENTO DEL INDICADOR </t>
  </si>
  <si>
    <t xml:space="preserve"> META  PRODUCTO PROGRAMADA 2021</t>
  </si>
  <si>
    <t xml:space="preserve">La Administración municipal realizó la primera realización de la audiencia pública de rendición de cuentas e informe de gestión de cada secretaría, donde se dio a conocer a la población amalfitana el avance del Plan de Desarrollo municipal 2020-2023 “La Gran Alianza por Amalfi” correspondiente a la vigencia 2020 y los respectivos avances ejecutados por parte de cada uno de las secretarías y direcciones adscrita a la administración municipal con corte al 30 de junio de 2021.  Para ello, se cumplieron diversas estrategias comunicacionales por las diferentes sociales existentes en el municipio (redes sociales, emisora, espacios de partición ciudadana y canal TV, entre otros).
</t>
  </si>
  <si>
    <t>Actualización de la Estratificación socioeconómica del municipio de Amalfi</t>
  </si>
  <si>
    <t>La Administración municipal por medio de los diversos canales de comunicación (redes sociales, emisora local Contacto Stereo, página web del municipio, Canal local de TV Tele Amalfi, emisora Voz de Amalfi, población en general del área urbana y rural y líderes sociales) ha venido socializando los avances del Plan de Desarrollo Municipal "La Gran Alianza por Amalfi".</t>
  </si>
  <si>
    <t xml:space="preserve"> ALIANZA POR EL TERRITORIO Y EL BIENESTAR ANIMAL</t>
  </si>
  <si>
    <t>En articulación con la ART y diferentes niveles de gobierno, se realizaron las respectivas gestiones para la estructuración de los diversos proyectos de inversión PDET priorizados, los cuales se encuentran inmersos dentro del Plan de Desarrollo Municipal, para ello se tiene contemplada el cumplimento de 80 iniciativas PDET las cuales se distribuyen en los 8 pilares y se relacionan a continuación por los programas: Ordenamiento social de la propiedad rural y uso del suelo (10); Infraestructura y adecuación de tierras (14 iniciativas); Salud rural (3) Educación rural y primera infancia rural (15); Vivienda rural, agua potable y saneamiento básico rural (13); Reactivación económica y producción agropecuaria (9); Sistema para la garantía progresiva del derecho a la alimentación (5); Reconciliación, convivencia y construcción de paz (11).</t>
  </si>
  <si>
    <t>Durante la vigencia del año 2021 se realiza de forma transversal de actualización y análisis de la base de datos, de  los diversos eventos atendidos y realizar la socialización  de la misma ante el CMGRD.</t>
  </si>
  <si>
    <t xml:space="preserve">Para este semestre de 2021, la secretaría de Planeación en articulación con el Ingeniero de Sistemas de la Administración municipal, continúan trabajando en el perfeccionamiento del instrumento que nos servirá como banco de hojas de vida, donde se estarán postulando las vacantes, para las diferentes empresas que se quieran sumar a la búsqueda de la reactivación de la economía local. Este instrumento nos dará la posibilidad de ubicar a las personas, según su perfil profesional y registrar su experiencia laboral, con el fin de poder acceder a la oferta laboral que brinde las empresas público privadas existentes en el territorio a nivel, local, regional y departamental. </t>
  </si>
  <si>
    <t>Durante la vigencia 2021, se llevó a cabo un estudio de detalle, mediante contrato No. 30112103 de consultoría y que tiene por objeto: estudio y diseño para estabilización de talud en la Carrera 27 No. 90-90, Sector Matadero Viejo en la Zona Urbana del Municipio de Amalfi, BPIM 2020050310012 plazo hasta diciembre 30 de 2021.</t>
  </si>
  <si>
    <t>La secretaria de Planeación y Prospectiva con los servidores adscritos, han venido realizando programas radiales, asesorías a gremios económicos, CTP, Grupos de interés (Minería, comerciantes, establecimientos de alto impacto) y capacitación a empleados públicos, sobre el EOT. Además, ha venido brindado asesorías a los diversos gremios económicos y capacitación a empleados públicos, socializándoles a la nueva estructura del Esquema de Ordenamiento Territorial- EOT</t>
  </si>
  <si>
    <t>En lo que corresponde a la Oficina de Catastro Municipal relacionado con la conservación catastral durante el año 2021 se efectuaron diferentes mutaciones respecto de la radicación, trámite, notificación de resoluciones de compraventas, divisiones materiales, englobes, reglamentos de propiedad horizontal, correcciones de jurídica, correcciones de nomenclatura, correcciones de documentos e incorporación de construcciones</t>
  </si>
  <si>
    <t xml:space="preserve">Durante el periodo se realizó la conformación del Consejo Territorial de Turismo, por medio del Decreto N° 075 del 22 de junio de 2021 “Por medio del cual se conforma el Consejo Territorial de Turismo del Municipio de Amalfi, Antioquia”. Este fue conformado por los diferentes sectores del gremio del turismo, con el fin de tratar temas correspondientes a la aprobación y cumplimiento del Plan de Turismo Municipal.
Igualmente se realizó acompañamiento al Consejo Territorial de Turismo en diferentes reuniones con la participación de entidades como Isa Intercolombia, EPM y la Universidad de Antioquia para asesorar a los representantes de cada sector del gremio turístico en temas de planificación y creación de producto que permitan visualizar el municipio como un territorio diverso y con potencial de desarrollo turístico.
acompañamiento al Consejo Territorial de Turismo en diferentes reuniones con la participación de entidades como Isa Intercolombia, EPM y la Universidad de Antioquia para asesorar a los representantes de cada sector del gremio turístico en temas de planificación y creación de producto que permitan visualizar el municipio como un territorio diverso y con potencial de desarrollo turístico.
</t>
  </si>
  <si>
    <t>Para el periodo 2021, el municipio participó en el evento Antioquia en Bici, por medio de los 14 hoteles del municipio los cuales reportaron una ocupación hotelera del 87% solo para el día 24 de junio de 2021, activando el sector de alojamiento y posicionando el municipio con un excelente servicio hotelero. Este evento fue liderado por la Gobernación de Antioquia en articulación con la administración municipal.
Se logró participar de la Feria Empresarial, Gastronómica y Artesanal, la cual busca promover y fortalecer el consumo local, participaron diferentes representes del sector turismo como fincas productoras de café y chocolate donde dieron a conocer a la comunidad sus servicios y productos a través del desarrollo turístico. Así, se logra cumplir al 100% este respectivo indicador.</t>
  </si>
  <si>
    <t xml:space="preserve">Para el periodo 2021 la secretaría de Planeación y Prospectiva realizó el acompañamiento y asesoría a los diversos prestadores de servicios de alojamiento y operadores de servicios turísticos, en la inscripción, renovación y actualización en: Registro Nacional de Turismo, implementación del Manual de Usuarios para la formalización de prestadores de servicios turísticos y el uso adecuado de protocolos de bioseguridad dirigido por el Viceministerio de Turismo. Además, la guía para la postulación al Sello de Bioseguridad Check-In Certificado.
Se realizó el acompañamiento a los prestadores de servicios de alojamiento en la auditoria dictada por el Fondo Nacional de Turismo (FONTUR), en la creación de los protocolos de bioseguridad con la resolución 777 del Ministerio de Salud y Protección social, y en la aprobación de dicho documento. Los hoteles auditados entran en calificación para recibir el Sello de Bioseguridad CHECK-IN, el cual tiene una duración de dos años y está avalado por la Organización Mundial del Turismo (OMT). En total se capacitaron 60 personas en Normas técnicas Sectoriales, inscripción, actualización y renovación del Registro Nacional de Turismo.
</t>
  </si>
  <si>
    <t>Durante el periodo la secretaria de Planeación y Prospectiva, trabajando en articulación con la secretaria de Desarrollo se realizaron diferentes actividades con el fin de fortalecer las unidades productivas del municipio, donde en el mes de octubre se realizó la semana del emprendedor, buscando poder tener acercamiento con los emprendimientos y mirar las falencias que más se presentan. Además, contamos con el acompañamiento de 2 capacitadores del SENA, a fin de brindar capacitaciones sobre marketing y tendencias del mercado, aspectos financieros y contables básicos, dichas capacitaciones tuvieron buena acogida en el municipio y buena participaron, ya que contamos con varios emprendimientos del municipio, como, por ejemplo: mixxy accesorios, jaguaritana, honca café, comidas la mona, comidas manantial, atheo cocina creativa.</t>
  </si>
  <si>
    <t>Durante el periodo 2021, la administración municipal en alianza con la Cámara y Comercio, capacitó con la comunidad sobre la constitución de sociedades, buscando así capacitar e informar a las personas que deseen constituir algún tipo de sociedad; con este acercamiento queremos mostrar requisitos, compromisos y responsabilidades.</t>
  </si>
  <si>
    <t xml:space="preserve">Durante el periodo 2021, ha venido realizando acompañamiento en la creación de la Unidad Productiva denominada “Café Onca”; con el objetivo de fortalecer el emprendimiento local, el cual se dedica a la transformación del café.  Se realizó el registro ante la superintendencia de Industria y Comercio con el fin de proteger la identidad de la marca, dicha solicitud fue aprobada; de igual, modo se realizó la solicitud de registro de marca en la superintendencia de Industria y Comercio de la unidad productiva llamada "Jaguaritana” la cual realiza la actividad de tienda ecológica, buscando así el fortalecimiento y formalización de los emprendimientos del municipio y así poder seguir aportando de una manera más efectiva la reactivación de la economía local. </t>
  </si>
  <si>
    <t xml:space="preserve">No se dio cumplimiento a la meta programada </t>
  </si>
  <si>
    <t xml:space="preserve">Con el propósito de darle cumplimiento al Acuerdo Municipal N° 05 el 17 de diciembre de 2020 “Por medio del cual se modifica la conformación del Consejo Territorial de Planeación en el municipio de Amalfi, Antioquia”, se realizó el proceso de convocatoria con el fin de designar a los nuevos  15 (quince) integrantes al Consejo Territorial de Planeación _CTP_, sectores y grupos poblaciones del municipio de Amalfi, teniendo en cuenta a las diversas personas, en representación de los siguientes sectores o gremios, asociaciones, organizaciones, grupos, movimientos entre otros.
Para el segundo semestre de 2021 se fortaleció y se capacitó a todos integrantes del CTP en temas relacionados con la estructura y sus funciones, responsabilidades del CTP, marco legal, conformación de los CTP, que es ser consejero, conformación y renovación de los consejeros territoriales, evaluación y seguimiento a los avances a los respectivos Planes de Acción del PDM 2020-2023; igualmente se les capacitó en la estructura que contiene el PDM, teniendo en cuenta sus metas físicas y financieras. </t>
  </si>
  <si>
    <t>En el año 2021, después de realizada la solicitud, con el respectivo informe y la posterior aprobación por parte de la Gerencia de Catastro, fueron incorporados al perímetro urbano los sectores de Villa Delfina, El Zacatín, la Granja y las Acacias, creándose nuevas manzanas, generando este cambio, un incremento en los recursos propios del municipio de Amalfi</t>
  </si>
  <si>
    <t>Desde la secretaria de Planeación y Prospectiva en articulación con la secretaria de Desarrollo, trabajó en la realización de la feria de emprendimiento en el municipio, donde contamos con la participación de 30 personas. Este evento se realizó en el parque principal, con el propósito de velar por el bienestar de los emprendedores, para este evento se aportaron diversos  souvenirs entre ellos: Refrigerios, almuerzo, recordatorios y carpetas para archivo; de igual,  modo se hizo perifoneo con el fin de que se promoviera bastante la feria en todo el municipio.</t>
  </si>
  <si>
    <t>VIGENCIA 2021</t>
  </si>
  <si>
    <t xml:space="preserve">Se realizaron dos (2) seguimientos al Plan de Desarrollo por medio de las evaluaciones a los Planes de Acción de cada una de las secretarías y direcciones, con corte al 30 de junio de 2021 y al 30 de diciembre. Todo ello, teniendo en cuenta el respectivo avance de cada una de las metas productos, tanto físicas como financieras. En este ejercicio se ha venido identificando las buenas prácticas en gestión pública que demuestra la administración municipal “La Gran Alianza por Amalfi”, donde cada uno de los actores reconoce la gran importancia del seguimiento al PDM como una actividad transversal, estratégica y recurrente y que sus resultados se ven enmarcados a sus mejores niveles de cumplimiento de sus metas y compromisos de gobierno. Con este ejercicio que se ha venido realizando se podrá llevar a cabo un mejor control de la gestión, y así evidenciar alertas, a fin de tomar decisiones oportunas de ajuste y mantener el foco de su gestión en los asuntos más importantes de la entidad territorial.
En particular, este análisis que ha venido realizando la administración municipal, se centra la atención de todo el equipo formulador y ejecutor, en cada una de los programas incluidos en el PDM, cuya consistencia técnica se ha venido verificando a partir del encadenamiento lógico entre los productos y los resultados que se ha alcanzado. </t>
  </si>
  <si>
    <t>Desde la administración municipal “La Gran Alianza por Amalfi” la secretaria de Planeación y Prospectiva trabajó en articulación con el SENA en la elaboración y ejecución del concurso de capital semilla "Ideas Son Realidades" donde contamos con la participación de 16 emprendimientos a los cuales se les realizó el acompañamiento, capacitación y fortalecimiento empresarial a dichos emprendimientos; igualmente, se realizó la presentación del PITCH ante 3  jurados evaluadores, para la selección de 7 ganadores para la entrega de los incentivos de apoyo de capital semilla, donde los ganadores fueron: Ateho cocina creativa, jaguarinata, bessa licores, café onca, kronoser, colágeno natural y dulces del campo.</t>
  </si>
  <si>
    <t xml:space="preserve">No se tenía programada la meta para la vigencia </t>
  </si>
  <si>
    <t xml:space="preserve">Se realizó Convenio No. 01062101 del 01 de Junio de 2021,  Realizado entre el Municipio de Amalfi y el Cuerpo de Bomberos Voluntarios cuyo objeto es aunar esfuerzos económicos, técnicos y logísticos entre el Municipio de Amalfi y el Cuerpo de Bomberos Voluntarios del Municipio, para asegurar la prestación del servicio público esencial de gestión integral del riesgo que trata la ley 1575 de 2012, de acuerdo con la competencias del municipio como ente territorial, BPIM 2020050310012  </t>
  </si>
  <si>
    <t xml:space="preserve">En articulación con el Cuerpo de Bomberos Voluntarios y la alcaldía de Amalfi,  se gestionó la entrega de uniformes para este organismo de socorro. </t>
  </si>
  <si>
    <t xml:space="preserve">Durante la vigencia 2021, se realizaron los Cursos Bomberos Nivel I y Nivel II, los cuales fueron realizando bajo Registro de la Dirección Nacional de Bomberos de Colombia, con instructores avalados por la misma Dirección. el CMGRD recibió capacitación por parte del DAGRAN en actualización del Plan Municipal de Gestión del Riesgo de Desastres, se deja constancia de otra dos capacitaciones virtuales. </t>
  </si>
  <si>
    <t xml:space="preserve">Durante la vigencia 2021, se atendieron 371 emergencias, reportadas por el Cuerpo de Bomberos Voluntarios del Municipio de Amalfi, tanto en el área Urbana como Rural.  
Se formalizó contrato N° 04052112 con La Fundación Agrovida de Productos y Servicios, para el suministro de materiales para la atención de familias afectadas por desastres naturales o antrópicos en el Municipio de Amalfi y se realizo Contrato Interadministrativo No. 10112109, VIVA: CI-737-2021AVIMA, con el objetivo de suministrar de acuerdo a especificaciones técnicas, hojas de zinc y eternit, amarras, ganchos de amarre, caballeteras, tejas transparentes, colchones, cobijas, mangueras y kits de cocina para la atención de familias afectadas por eventos, riesgos y desastres ocurridos en la zona urbana y/o rural del Municipio de Amalfi. BPIM 2020050310012. </t>
  </si>
  <si>
    <t>Durante la vigencia 2021, se continuo pagando cuatro (04) arriendos los cuales cuentan con los actos administrativos para el pago de arrendamientos  de vivienda  temporales para las personas o familias afectadas por los diferentes riesgos o desastres que se se presentaron durante la vigencia .</t>
  </si>
  <si>
    <t>Para el primer semestre se formalizo contratación con la Asociación de Juntas del Sector Hidroeléctrico - ASOJAM,  cuyo objeto es: Fortalecimiento de  la gestión del riesgo del Municipio de Amalfi, a través de las obras de limpieza y mantenimiento de las fuentes de agua y quebradas, para la recuperación de la capacidad hidráulica de estas, para la reducción de inundaciones en el casco urbano y mediante el Convenio con el Cuerpo de Bomberos Voluntarios del Municipio de Amalfi, también se realizaron rocerías y limpieza de las cuatro Quebradas que cruzan por el área urbana del Municipio. 
Para el desarrollo de esta actividad se interviniero las quebradas: Tequendamita, Guayabito, la Pasionaria y La Víbora.</t>
  </si>
  <si>
    <t xml:space="preserve">Para la Secretaria de Planeación y Prospectiva, los proyectos se constituyen en la unidad operativa del desarrollo, y  como medio para la solución de problemas; para atender necesidades sentidas de la población; también como mecanismo de concertación y gestión de recursos a través de los presupuestos; para la coordinación de acciones interinstitucionales en actividades de interés común y, desde luego, como instrumento de control de gestión que permita verificar la eficacia social de los planes y programas. 
En este sentido, la Secretaria de Planeación y Prospectiva oriento su  ejercicio para el fortalecimiento del Banco de Proyectos a través del acompañamiento técnico para la formulación de proyectos de la vigencia 2021; a su vez realizó  asesorías  para el manejo de las plataformas dispuestas por el DNP para tal fin.  Así las cosas, durante el periodo evaluado se llevaron a estado registrado actualizado 66 proyectos y ejecutados con recursos del presupuesto ordinario del Municipio por secretaria así: Dirección Comunitaria y proyectos sociales 2; Dirección de Minas y Espacio Público 1;  INDER 1; Secretaria de Desarrollo económico, sostenible y ambiental 8; Secretaria de Educación y Cultura 4; Secretaria de Gobierno 4; Secretaria de Gobierno - Secretaria de Salud 1; Secretaria de Hacienda y Tesorería 1,; Secretaria de Infraestructura y servicios públicos 28; Secretaria de Movilidad 1; Secretaria de Planeación y Prospectiva 5; Secretaria de Salud y Bienestar Social  11 y Secretaria General 2
</t>
  </si>
  <si>
    <t xml:space="preserve">Durante la vigencia  el área del  Sisbén adelantó  todos los trámites correspondientes con atención a la población que demanda los servicios de la entidad, beneficiando a toda la población del área urbana y rural del municipio de Amalfi, como se detalla a continuación:
*Envió los respectivos soportes de novedades al DNP (actualización de documento de identidad, nombres y apellidos, fechas de nacimiento, depuración de la base de datos y   fallecimientos). 
*Recepción y aplicación de encuestas SISBEN IV por demanda al área urbana y rural, situación que se irá desarrollando de acuerdo a las solicitudes que la comunidad tenga, con el fin de que el Sisbén IV se vaya alimentando y de esta manera poder seguir avanzando en las metas propuestas para su consolidación. Igualmente, la atención a las diversas solicitudes para inclusión y retiro de personas.
</t>
  </si>
  <si>
    <t>Durante la vigencia de 2021 la secretaria de Planeación y Prospectiva y el Ingeniero de Sistemas de la administración municipal, trabajando en la elaboración del instrumento sistematizado, el cual permitirá tener un acercamiento efectivo con la población amalfitana y de esta manera poder analizar el índice desempleo en el municipio por medio de una caracterización, con el propósito de fortalecer la empleabilidad formal en 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</si>
</sst>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41" formatCode="_-* #,##0_-;\-* #,##0_-;_-* &quot;-&quot;_-;_-@_-"/>
    <numFmt numFmtId="164" formatCode="0.0"/>
  </numFmts>
  <fonts count="20" x14ac:knownFonts="1">
    <font>
      <sz val="11"/>
      <color theme="1"/>
      <name val="Calibri"/>
      <family val="2"/>
      <scheme val="minor"/>
    </font>
    <font>
      <sz val="10"/>
      <name val="Arial"/>
      <family val="2"/>
    </font>
    <font>
      <b/>
      <sz val="10"/>
      <color theme="1"/>
      <name val="Arial"/>
      <family val="2"/>
    </font>
    <font>
      <sz val="10"/>
      <color theme="1"/>
      <name val="Arial"/>
      <family val="2"/>
    </font>
    <font>
      <b/>
      <sz val="9"/>
      <color theme="1"/>
      <name val="Arial"/>
      <family val="2"/>
    </font>
    <font>
      <sz val="11"/>
      <color theme="1"/>
      <name val="Calibri"/>
      <family val="2"/>
      <scheme val="minor"/>
    </font>
    <font>
      <sz val="9"/>
      <color theme="1"/>
      <name val="Arial"/>
      <family val="2"/>
    </font>
    <font>
      <b/>
      <sz val="12"/>
      <color theme="1"/>
      <name val="Arial"/>
      <family val="2"/>
    </font>
    <font>
      <sz val="12"/>
      <color theme="1"/>
      <name val="Arial"/>
      <family val="2"/>
    </font>
    <font>
      <sz val="8"/>
      <color theme="1"/>
      <name val="Arial"/>
      <family val="2"/>
    </font>
    <font>
      <b/>
      <sz val="8"/>
      <color theme="1"/>
      <name val="Arial"/>
      <family val="2"/>
    </font>
    <font>
      <sz val="9"/>
      <color indexed="81"/>
      <name val="Tahoma"/>
      <family val="2"/>
    </font>
    <font>
      <b/>
      <sz val="9"/>
      <color indexed="81"/>
      <name val="Tahoma"/>
      <family val="2"/>
    </font>
    <font>
      <b/>
      <sz val="11"/>
      <color theme="0"/>
      <name val="Calibri"/>
      <family val="2"/>
      <scheme val="minor"/>
    </font>
    <font>
      <sz val="11"/>
      <color theme="0"/>
      <name val="Calibri"/>
      <family val="2"/>
      <scheme val="minor"/>
    </font>
    <font>
      <sz val="10"/>
      <color theme="0"/>
      <name val="Arial"/>
      <family val="2"/>
    </font>
    <font>
      <sz val="10"/>
      <color theme="0"/>
      <name val="Calibri"/>
      <family val="2"/>
      <scheme val="minor"/>
    </font>
    <font>
      <sz val="11"/>
      <color theme="1"/>
      <name val="Arial"/>
      <family val="2"/>
    </font>
    <font>
      <sz val="9"/>
      <color indexed="81"/>
      <name val="Tahoma"/>
      <charset val="1"/>
    </font>
    <font>
      <b/>
      <sz val="9"/>
      <color indexed="81"/>
      <name val="Tahoma"/>
      <charset val="1"/>
    </font>
  </fonts>
  <fills count="7">
    <fill>
      <patternFill patternType="none"/>
    </fill>
    <fill>
      <patternFill patternType="gray125"/>
    </fill>
    <fill>
      <patternFill patternType="solid">
        <fgColor theme="5" tint="0.399975585192419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00B0F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diagonal/>
    </border>
    <border>
      <left/>
      <right/>
      <top/>
      <bottom style="thin">
        <color theme="8"/>
      </bottom>
      <diagonal/>
    </border>
  </borders>
  <cellStyleXfs count="8">
    <xf numFmtId="0" fontId="0" fillId="0" borderId="0"/>
    <xf numFmtId="0" fontId="1" fillId="0" borderId="0"/>
    <xf numFmtId="9" fontId="1" fillId="0" borderId="0" applyFont="0" applyFill="0" applyBorder="0" applyAlignment="0" applyProtection="0"/>
    <xf numFmtId="9" fontId="5" fillId="0" borderId="0" applyFont="0" applyFill="0" applyBorder="0" applyAlignment="0" applyProtection="0"/>
    <xf numFmtId="42" fontId="5" fillId="0" borderId="0" applyFont="0" applyFill="0" applyBorder="0" applyAlignment="0" applyProtection="0"/>
    <xf numFmtId="41" fontId="5" fillId="0" borderId="0" applyFont="0" applyFill="0" applyBorder="0" applyAlignment="0" applyProtection="0"/>
    <xf numFmtId="42" fontId="5" fillId="0" borderId="0" applyFont="0" applyFill="0" applyBorder="0" applyAlignment="0" applyProtection="0"/>
    <xf numFmtId="41" fontId="5" fillId="0" borderId="0" applyFont="0" applyFill="0" applyBorder="0" applyAlignment="0" applyProtection="0"/>
  </cellStyleXfs>
  <cellXfs count="167">
    <xf numFmtId="0" fontId="0" fillId="0" borderId="0" xfId="0"/>
    <xf numFmtId="0" fontId="3" fillId="0" borderId="0" xfId="1" applyFont="1" applyFill="1" applyAlignment="1" applyProtection="1">
      <alignment horizontal="center" vertical="center"/>
      <protection locked="0"/>
    </xf>
    <xf numFmtId="0" fontId="3" fillId="0" borderId="0" xfId="1" applyFont="1" applyFill="1" applyAlignment="1" applyProtection="1">
      <alignment horizontal="center" vertical="center" wrapText="1"/>
      <protection locked="0"/>
    </xf>
    <xf numFmtId="0" fontId="2" fillId="0" borderId="0" xfId="1" applyFont="1" applyFill="1" applyAlignment="1" applyProtection="1">
      <alignment horizontal="center" vertical="center"/>
      <protection locked="0"/>
    </xf>
    <xf numFmtId="1" fontId="3" fillId="0" borderId="1" xfId="1" applyNumberFormat="1" applyFont="1" applyFill="1" applyBorder="1" applyAlignment="1" applyProtection="1">
      <alignment horizontal="center" vertical="center" wrapText="1"/>
      <protection locked="0"/>
    </xf>
    <xf numFmtId="0" fontId="3" fillId="0" borderId="0" xfId="1" applyFont="1" applyFill="1" applyAlignment="1" applyProtection="1">
      <alignment horizontal="justify" vertical="center" wrapText="1"/>
      <protection locked="0"/>
    </xf>
    <xf numFmtId="0" fontId="8" fillId="0" borderId="0" xfId="1" applyFont="1" applyFill="1" applyAlignment="1" applyProtection="1">
      <alignment horizontal="center" vertical="center" wrapText="1"/>
      <protection locked="0"/>
    </xf>
    <xf numFmtId="9" fontId="3" fillId="0" borderId="0" xfId="3" applyNumberFormat="1" applyFont="1" applyFill="1" applyAlignment="1" applyProtection="1">
      <alignment horizontal="center" vertical="center"/>
      <protection locked="0"/>
    </xf>
    <xf numFmtId="0" fontId="6" fillId="0" borderId="0" xfId="1" applyFont="1" applyFill="1" applyAlignment="1" applyProtection="1">
      <alignment horizontal="center" vertical="center"/>
      <protection locked="0"/>
    </xf>
    <xf numFmtId="3" fontId="3" fillId="0" borderId="4" xfId="1" applyNumberFormat="1" applyFont="1" applyFill="1" applyBorder="1" applyAlignment="1" applyProtection="1">
      <alignment horizontal="center" vertical="center" wrapText="1"/>
      <protection locked="0"/>
    </xf>
    <xf numFmtId="1" fontId="3" fillId="0" borderId="1" xfId="2" applyNumberFormat="1" applyFont="1" applyFill="1" applyBorder="1" applyAlignment="1" applyProtection="1">
      <alignment horizontal="center" vertical="center" wrapText="1"/>
    </xf>
    <xf numFmtId="1" fontId="2" fillId="2" borderId="4" xfId="2" applyNumberFormat="1" applyFont="1" applyFill="1" applyBorder="1" applyAlignment="1" applyProtection="1">
      <alignment horizontal="center" vertical="center" wrapText="1"/>
    </xf>
    <xf numFmtId="9" fontId="2" fillId="2" borderId="1" xfId="3" applyNumberFormat="1" applyFont="1" applyFill="1" applyBorder="1" applyAlignment="1" applyProtection="1">
      <alignment horizontal="center" vertical="center" wrapText="1"/>
    </xf>
    <xf numFmtId="1" fontId="3" fillId="0" borderId="1" xfId="2" applyNumberFormat="1" applyFont="1" applyFill="1" applyBorder="1" applyAlignment="1" applyProtection="1">
      <alignment horizontal="center" vertical="center" wrapText="1"/>
      <protection locked="0"/>
    </xf>
    <xf numFmtId="1" fontId="3" fillId="0" borderId="4" xfId="2" applyNumberFormat="1" applyFont="1" applyFill="1" applyBorder="1" applyAlignment="1" applyProtection="1">
      <alignment horizontal="center" vertical="center" wrapText="1"/>
    </xf>
    <xf numFmtId="0" fontId="3" fillId="0" borderId="4" xfId="1" applyFont="1" applyFill="1" applyBorder="1" applyAlignment="1" applyProtection="1">
      <alignment horizontal="center" vertical="center" wrapText="1"/>
      <protection locked="0"/>
    </xf>
    <xf numFmtId="1" fontId="3" fillId="0" borderId="4" xfId="1" applyNumberFormat="1" applyFont="1" applyFill="1" applyBorder="1" applyAlignment="1" applyProtection="1">
      <alignment horizontal="center" vertical="center" wrapText="1"/>
      <protection locked="0"/>
    </xf>
    <xf numFmtId="0" fontId="3" fillId="0" borderId="4" xfId="1" applyFont="1" applyFill="1" applyBorder="1" applyAlignment="1" applyProtection="1">
      <alignment horizontal="center" vertical="center"/>
      <protection locked="0"/>
    </xf>
    <xf numFmtId="1" fontId="2" fillId="2" borderId="1" xfId="1" applyNumberFormat="1" applyFont="1" applyFill="1" applyBorder="1" applyAlignment="1" applyProtection="1">
      <alignment horizontal="center" vertical="center" wrapText="1"/>
      <protection locked="0"/>
    </xf>
    <xf numFmtId="0" fontId="3" fillId="0" borderId="1" xfId="1" applyFont="1" applyFill="1" applyBorder="1" applyAlignment="1" applyProtection="1">
      <alignment horizontal="center" vertical="center" wrapText="1"/>
    </xf>
    <xf numFmtId="1" fontId="3" fillId="0" borderId="1" xfId="1" applyNumberFormat="1" applyFont="1" applyFill="1" applyBorder="1" applyAlignment="1" applyProtection="1">
      <alignment horizontal="center" vertical="center" wrapText="1"/>
    </xf>
    <xf numFmtId="9" fontId="3" fillId="0" borderId="4" xfId="3" applyNumberFormat="1" applyFont="1" applyFill="1" applyBorder="1" applyAlignment="1" applyProtection="1">
      <alignment horizontal="center" vertical="center"/>
    </xf>
    <xf numFmtId="1" fontId="2" fillId="2" borderId="1" xfId="1" applyNumberFormat="1" applyFont="1" applyFill="1" applyBorder="1" applyAlignment="1" applyProtection="1">
      <alignment horizontal="center" vertical="center" wrapText="1"/>
    </xf>
    <xf numFmtId="3" fontId="3" fillId="0" borderId="1" xfId="1" applyNumberFormat="1" applyFont="1" applyFill="1" applyBorder="1" applyAlignment="1" applyProtection="1">
      <alignment horizontal="center" vertical="center" wrapText="1"/>
    </xf>
    <xf numFmtId="0" fontId="9" fillId="0" borderId="0" xfId="1" applyFont="1" applyFill="1" applyAlignment="1" applyProtection="1">
      <alignment horizontal="center" vertical="center"/>
      <protection locked="0"/>
    </xf>
    <xf numFmtId="9" fontId="10" fillId="4" borderId="12" xfId="3" applyNumberFormat="1" applyFont="1" applyFill="1" applyBorder="1" applyAlignment="1" applyProtection="1">
      <alignment horizontal="center" vertical="center" wrapText="1" shrinkToFit="1"/>
      <protection locked="0"/>
    </xf>
    <xf numFmtId="2" fontId="3" fillId="0" borderId="4" xfId="2" applyNumberFormat="1" applyFont="1" applyFill="1" applyBorder="1" applyAlignment="1" applyProtection="1">
      <alignment horizontal="center" vertical="center" wrapText="1"/>
    </xf>
    <xf numFmtId="9" fontId="3" fillId="0" borderId="4" xfId="3" applyFont="1" applyFill="1" applyBorder="1" applyAlignment="1" applyProtection="1">
      <alignment horizontal="center" vertical="center" wrapText="1"/>
    </xf>
    <xf numFmtId="0" fontId="3" fillId="0" borderId="4" xfId="1" applyFont="1" applyFill="1" applyBorder="1" applyAlignment="1" applyProtection="1">
      <alignment horizontal="center" vertical="center" wrapText="1"/>
    </xf>
    <xf numFmtId="3" fontId="3" fillId="0" borderId="4" xfId="1" applyNumberFormat="1" applyFont="1" applyFill="1" applyBorder="1" applyAlignment="1" applyProtection="1">
      <alignment horizontal="center" vertical="center" wrapText="1"/>
    </xf>
    <xf numFmtId="3" fontId="3" fillId="0" borderId="4" xfId="0" applyNumberFormat="1" applyFont="1" applyFill="1" applyBorder="1" applyAlignment="1" applyProtection="1">
      <alignment horizontal="center" vertical="center" wrapText="1"/>
    </xf>
    <xf numFmtId="1" fontId="3" fillId="6" borderId="1" xfId="1" applyNumberFormat="1" applyFont="1" applyFill="1" applyBorder="1" applyAlignment="1" applyProtection="1">
      <alignment horizontal="center" vertical="center" wrapText="1"/>
    </xf>
    <xf numFmtId="1" fontId="3" fillId="0" borderId="1" xfId="1" applyNumberFormat="1" applyFont="1" applyBorder="1" applyAlignment="1" applyProtection="1">
      <alignment horizontal="center" vertical="center" wrapText="1"/>
      <protection locked="0"/>
    </xf>
    <xf numFmtId="41" fontId="14" fillId="0" borderId="0" xfId="5" applyFont="1" applyFill="1" applyBorder="1"/>
    <xf numFmtId="0" fontId="14" fillId="0" borderId="0" xfId="0" applyFont="1" applyFill="1" applyBorder="1"/>
    <xf numFmtId="41" fontId="13" fillId="0" borderId="0" xfId="5" applyFont="1" applyFill="1" applyBorder="1" applyAlignment="1">
      <alignment horizontal="center" vertical="center"/>
    </xf>
    <xf numFmtId="41" fontId="13" fillId="0" borderId="0" xfId="5" applyFont="1" applyFill="1" applyBorder="1" applyAlignment="1">
      <alignment horizontal="center" vertical="center" wrapText="1"/>
    </xf>
    <xf numFmtId="41" fontId="14" fillId="0" borderId="0" xfId="5" applyFont="1" applyFill="1" applyBorder="1" applyAlignment="1">
      <alignment horizontal="center" vertical="center" wrapText="1"/>
    </xf>
    <xf numFmtId="41" fontId="13" fillId="0" borderId="0" xfId="5" applyFont="1" applyFill="1" applyBorder="1"/>
    <xf numFmtId="41" fontId="14" fillId="0" borderId="0" xfId="5" applyFont="1" applyFill="1" applyBorder="1" applyAlignment="1">
      <alignment horizontal="center" vertical="center"/>
    </xf>
    <xf numFmtId="0" fontId="13" fillId="0" borderId="0" xfId="0" applyFont="1" applyFill="1" applyBorder="1"/>
    <xf numFmtId="3" fontId="15" fillId="0" borderId="0" xfId="0" applyNumberFormat="1" applyFont="1" applyFill="1" applyBorder="1" applyAlignment="1">
      <alignment horizontal="center" vertical="center" wrapText="1"/>
    </xf>
    <xf numFmtId="0" fontId="16" fillId="0" borderId="0" xfId="0" applyFont="1" applyFill="1" applyBorder="1" applyAlignment="1" applyProtection="1">
      <alignment horizontal="left" vertical="center" wrapText="1"/>
    </xf>
    <xf numFmtId="0" fontId="16" fillId="0" borderId="0" xfId="0" applyFont="1" applyFill="1" applyBorder="1" applyAlignment="1">
      <alignment horizontal="left" vertical="center" wrapText="1"/>
    </xf>
    <xf numFmtId="0" fontId="17" fillId="0" borderId="0" xfId="0" applyFont="1"/>
    <xf numFmtId="0" fontId="9" fillId="0" borderId="0" xfId="0" applyFont="1"/>
    <xf numFmtId="0" fontId="3" fillId="0" borderId="0" xfId="0" applyFont="1"/>
    <xf numFmtId="0" fontId="6" fillId="0" borderId="0" xfId="0" applyFont="1"/>
    <xf numFmtId="0" fontId="3" fillId="0" borderId="1" xfId="0" applyFont="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5"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protection locked="0"/>
    </xf>
    <xf numFmtId="42" fontId="3" fillId="0" borderId="1" xfId="4" applyFont="1" applyBorder="1" applyAlignment="1" applyProtection="1">
      <alignment horizontal="center" vertical="center"/>
    </xf>
    <xf numFmtId="42" fontId="3" fillId="0" borderId="1" xfId="4" applyFont="1" applyBorder="1" applyAlignment="1" applyProtection="1">
      <alignment horizontal="center" vertical="center"/>
      <protection locked="0"/>
    </xf>
    <xf numFmtId="42" fontId="3" fillId="0" borderId="1" xfId="4" applyFont="1" applyFill="1" applyBorder="1" applyAlignment="1" applyProtection="1">
      <alignment horizontal="center" vertical="center"/>
      <protection locked="0"/>
    </xf>
    <xf numFmtId="0" fontId="3" fillId="0" borderId="0" xfId="0" applyFont="1" applyFill="1"/>
    <xf numFmtId="0" fontId="3" fillId="2" borderId="1" xfId="1" applyFont="1" applyFill="1" applyBorder="1" applyAlignment="1" applyProtection="1">
      <alignment horizontal="center" vertical="center" textRotation="90" wrapText="1"/>
      <protection locked="0"/>
    </xf>
    <xf numFmtId="0" fontId="2" fillId="2" borderId="1" xfId="1" applyFont="1" applyFill="1" applyBorder="1" applyAlignment="1" applyProtection="1">
      <alignment horizontal="center" vertical="center" wrapText="1"/>
    </xf>
    <xf numFmtId="3" fontId="2" fillId="2" borderId="1" xfId="1" applyNumberFormat="1" applyFont="1" applyFill="1" applyBorder="1" applyAlignment="1" applyProtection="1">
      <alignment horizontal="center" vertical="center" wrapText="1"/>
    </xf>
    <xf numFmtId="3" fontId="2" fillId="2" borderId="4" xfId="1" applyNumberFormat="1" applyFont="1" applyFill="1" applyBorder="1" applyAlignment="1" applyProtection="1">
      <alignment horizontal="center" vertical="center" wrapText="1"/>
    </xf>
    <xf numFmtId="3" fontId="2" fillId="2" borderId="4" xfId="1" applyNumberFormat="1" applyFont="1" applyFill="1" applyBorder="1" applyAlignment="1" applyProtection="1">
      <alignment horizontal="center" vertical="center" wrapText="1"/>
      <protection locked="0"/>
    </xf>
    <xf numFmtId="0" fontId="2" fillId="2" borderId="0" xfId="0" applyFont="1" applyFill="1"/>
    <xf numFmtId="0" fontId="2" fillId="2" borderId="0" xfId="1" applyFont="1" applyFill="1" applyAlignment="1" applyProtection="1">
      <alignment horizontal="center" vertical="center"/>
      <protection locked="0"/>
    </xf>
    <xf numFmtId="1" fontId="3" fillId="0" borderId="4" xfId="1" applyNumberFormat="1" applyFont="1" applyFill="1" applyBorder="1" applyAlignment="1" applyProtection="1">
      <alignment horizontal="center" vertical="center" wrapText="1"/>
    </xf>
    <xf numFmtId="3" fontId="2" fillId="2" borderId="1" xfId="1"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xf>
    <xf numFmtId="9" fontId="3" fillId="0" borderId="1" xfId="3" applyFont="1" applyBorder="1" applyAlignment="1" applyProtection="1">
      <alignment horizontal="center" vertical="center"/>
    </xf>
    <xf numFmtId="9" fontId="3" fillId="0" borderId="1" xfId="0" applyNumberFormat="1" applyFont="1" applyBorder="1" applyAlignment="1" applyProtection="1">
      <alignment horizontal="center" vertical="center"/>
    </xf>
    <xf numFmtId="9" fontId="3" fillId="0" borderId="1"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42" fontId="3" fillId="0" borderId="1" xfId="4" applyFont="1" applyBorder="1" applyAlignment="1">
      <alignment horizontal="center" vertical="center"/>
    </xf>
    <xf numFmtId="42" fontId="3" fillId="0" borderId="1" xfId="4"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1" xfId="1" applyFont="1" applyFill="1" applyBorder="1" applyAlignment="1" applyProtection="1">
      <alignment horizontal="center" vertical="center" wrapText="1"/>
      <protection locked="0"/>
    </xf>
    <xf numFmtId="0" fontId="3" fillId="0" borderId="4" xfId="1" applyFont="1" applyFill="1" applyBorder="1" applyAlignment="1" applyProtection="1">
      <alignment horizontal="justify" vertical="center" wrapText="1"/>
      <protection locked="0"/>
    </xf>
    <xf numFmtId="0" fontId="3" fillId="0" borderId="4" xfId="1" applyFont="1" applyBorder="1" applyAlignment="1">
      <alignment horizontal="justify" vertical="center" wrapText="1"/>
    </xf>
    <xf numFmtId="0" fontId="3" fillId="0" borderId="4" xfId="1" applyFont="1" applyFill="1" applyBorder="1" applyAlignment="1">
      <alignment horizontal="justify" vertical="center" wrapText="1"/>
    </xf>
    <xf numFmtId="0" fontId="3" fillId="0" borderId="4" xfId="1" applyFont="1" applyBorder="1" applyAlignment="1" applyProtection="1">
      <alignment horizontal="center" vertical="center" wrapText="1"/>
      <protection locked="0"/>
    </xf>
    <xf numFmtId="164" fontId="3" fillId="0" borderId="1" xfId="1" applyNumberFormat="1" applyFont="1" applyFill="1" applyBorder="1" applyAlignment="1" applyProtection="1">
      <alignment horizontal="center" vertical="center" wrapText="1"/>
      <protection locked="0"/>
    </xf>
    <xf numFmtId="0" fontId="3" fillId="0" borderId="1" xfId="1" applyFont="1" applyBorder="1" applyAlignment="1" applyProtection="1">
      <alignment horizontal="justify" vertical="center" wrapText="1"/>
      <protection locked="0"/>
    </xf>
    <xf numFmtId="9" fontId="3" fillId="0" borderId="1" xfId="3" applyFont="1" applyFill="1" applyBorder="1" applyAlignment="1" applyProtection="1">
      <alignment horizontal="center" vertical="center" wrapText="1"/>
      <protection locked="0"/>
    </xf>
    <xf numFmtId="9" fontId="3" fillId="0" borderId="1" xfId="3" applyFont="1" applyFill="1" applyBorder="1" applyAlignment="1" applyProtection="1">
      <alignment horizontal="center" vertical="center" wrapText="1"/>
    </xf>
    <xf numFmtId="0" fontId="3" fillId="0" borderId="1" xfId="1" applyFont="1" applyFill="1" applyBorder="1" applyAlignment="1" applyProtection="1">
      <alignment horizontal="justify" vertical="center" wrapText="1"/>
      <protection locked="0"/>
    </xf>
    <xf numFmtId="0" fontId="3" fillId="0" borderId="4" xfId="1" applyFont="1" applyBorder="1" applyAlignment="1" applyProtection="1">
      <alignment horizontal="justify" vertical="center" wrapText="1"/>
      <protection locked="0"/>
    </xf>
    <xf numFmtId="0" fontId="3" fillId="0" borderId="1" xfId="1" applyFont="1" applyFill="1" applyBorder="1" applyAlignment="1" applyProtection="1">
      <alignment horizontal="left" vertical="center" wrapText="1"/>
      <protection locked="0"/>
    </xf>
    <xf numFmtId="2" fontId="3" fillId="0" borderId="1" xfId="1" applyNumberFormat="1" applyFont="1" applyFill="1" applyBorder="1" applyAlignment="1" applyProtection="1">
      <alignment horizontal="center" vertical="center" wrapText="1"/>
      <protection locked="0"/>
    </xf>
    <xf numFmtId="9" fontId="3" fillId="0" borderId="1" xfId="0" applyNumberFormat="1" applyFont="1" applyFill="1" applyBorder="1" applyAlignment="1" applyProtection="1">
      <alignment horizontal="center" vertical="center"/>
      <protection locked="0"/>
    </xf>
    <xf numFmtId="0" fontId="3" fillId="0" borderId="4" xfId="1" applyFont="1" applyFill="1" applyBorder="1" applyAlignment="1" applyProtection="1">
      <alignment horizontal="left" vertical="center" wrapText="1"/>
      <protection locked="0"/>
    </xf>
    <xf numFmtId="0" fontId="3" fillId="0" borderId="0" xfId="0" applyFont="1" applyAlignment="1">
      <alignment horizontal="justify" vertical="center"/>
    </xf>
    <xf numFmtId="0" fontId="7" fillId="0" borderId="0" xfId="1" applyFont="1" applyFill="1" applyAlignment="1" applyProtection="1">
      <alignment horizontal="center" vertical="center" wrapText="1"/>
      <protection locked="0"/>
    </xf>
    <xf numFmtId="0" fontId="7" fillId="0" borderId="0" xfId="1" applyFont="1" applyFill="1" applyBorder="1" applyAlignment="1" applyProtection="1">
      <alignment horizontal="center" vertical="center" wrapText="1"/>
      <protection locked="0"/>
    </xf>
    <xf numFmtId="0" fontId="7" fillId="0" borderId="24" xfId="1" applyFont="1" applyFill="1" applyBorder="1" applyAlignment="1" applyProtection="1">
      <alignment horizontal="center" vertical="center" wrapText="1"/>
      <protection locked="0"/>
    </xf>
    <xf numFmtId="0" fontId="4" fillId="0" borderId="6" xfId="1" applyFont="1" applyFill="1" applyBorder="1" applyAlignment="1" applyProtection="1">
      <alignment horizontal="center" vertical="center" wrapText="1"/>
      <protection locked="0"/>
    </xf>
    <xf numFmtId="0" fontId="4" fillId="0" borderId="7" xfId="1" applyFont="1" applyFill="1" applyBorder="1" applyAlignment="1" applyProtection="1">
      <alignment horizontal="center" vertical="center" wrapText="1"/>
      <protection locked="0"/>
    </xf>
    <xf numFmtId="0" fontId="4" fillId="0" borderId="9"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0" borderId="20" xfId="1" applyFont="1" applyFill="1" applyBorder="1" applyAlignment="1" applyProtection="1">
      <alignment horizontal="center" vertical="center" wrapText="1"/>
      <protection locked="0"/>
    </xf>
    <xf numFmtId="0" fontId="4" fillId="0" borderId="2" xfId="1" applyFont="1" applyFill="1" applyBorder="1" applyAlignment="1" applyProtection="1">
      <alignment horizontal="center" vertical="center" wrapText="1"/>
      <protection locked="0"/>
    </xf>
    <xf numFmtId="0" fontId="4" fillId="0" borderId="7" xfId="1" applyFont="1" applyFill="1" applyBorder="1" applyAlignment="1" applyProtection="1">
      <alignment horizontal="center" vertical="center" textRotation="90" wrapText="1"/>
      <protection locked="0"/>
    </xf>
    <xf numFmtId="0" fontId="4" fillId="0" borderId="1" xfId="1" applyFont="1" applyFill="1" applyBorder="1" applyAlignment="1" applyProtection="1">
      <alignment horizontal="center" vertical="center" textRotation="90" wrapText="1"/>
      <protection locked="0"/>
    </xf>
    <xf numFmtId="0" fontId="4" fillId="0" borderId="3" xfId="1" applyFont="1" applyFill="1" applyBorder="1" applyAlignment="1" applyProtection="1">
      <alignment horizontal="center" vertical="center" textRotation="90" wrapText="1"/>
      <protection locked="0"/>
    </xf>
    <xf numFmtId="0" fontId="10" fillId="0" borderId="7" xfId="1" applyFont="1" applyFill="1" applyBorder="1" applyAlignment="1" applyProtection="1">
      <alignment horizontal="center" vertical="center" wrapText="1"/>
      <protection locked="0"/>
    </xf>
    <xf numFmtId="0" fontId="10" fillId="0" borderId="8" xfId="1" applyFont="1" applyFill="1" applyBorder="1" applyAlignment="1" applyProtection="1">
      <alignment horizontal="center" vertical="center" wrapText="1"/>
      <protection locked="0"/>
    </xf>
    <xf numFmtId="0" fontId="10" fillId="0" borderId="1" xfId="1" applyFont="1" applyFill="1" applyBorder="1" applyAlignment="1" applyProtection="1">
      <alignment horizontal="center" vertical="center" wrapText="1"/>
      <protection locked="0"/>
    </xf>
    <xf numFmtId="0" fontId="10" fillId="0" borderId="10" xfId="1" applyFont="1" applyFill="1" applyBorder="1" applyAlignment="1" applyProtection="1">
      <alignment horizontal="center" vertical="center" wrapText="1"/>
      <protection locked="0"/>
    </xf>
    <xf numFmtId="0" fontId="10" fillId="0" borderId="1" xfId="1" applyFont="1" applyFill="1" applyBorder="1" applyAlignment="1" applyProtection="1">
      <alignment horizontal="center" vertical="center" wrapText="1" shrinkToFit="1"/>
      <protection locked="0"/>
    </xf>
    <xf numFmtId="0" fontId="10" fillId="0" borderId="3" xfId="1" applyFont="1" applyFill="1" applyBorder="1" applyAlignment="1" applyProtection="1">
      <alignment horizontal="center" vertical="center" wrapText="1" shrinkToFit="1"/>
      <protection locked="0"/>
    </xf>
    <xf numFmtId="0" fontId="10" fillId="4" borderId="3" xfId="1" applyFont="1" applyFill="1" applyBorder="1" applyAlignment="1" applyProtection="1">
      <alignment horizontal="center" vertical="center" wrapText="1" shrinkToFit="1"/>
      <protection locked="0"/>
    </xf>
    <xf numFmtId="0" fontId="10" fillId="4" borderId="2" xfId="1" applyFont="1" applyFill="1" applyBorder="1" applyAlignment="1" applyProtection="1">
      <alignment horizontal="center" vertical="center" wrapText="1" shrinkToFit="1"/>
      <protection locked="0"/>
    </xf>
    <xf numFmtId="0" fontId="10" fillId="4" borderId="1" xfId="1" applyFont="1" applyFill="1" applyBorder="1" applyAlignment="1" applyProtection="1">
      <alignment horizontal="center" vertical="center" wrapText="1" shrinkToFit="1"/>
      <protection locked="0"/>
    </xf>
    <xf numFmtId="0" fontId="10" fillId="4" borderId="12" xfId="1" applyFont="1" applyFill="1" applyBorder="1" applyAlignment="1" applyProtection="1">
      <alignment horizontal="center" vertical="center" wrapText="1" shrinkToFit="1"/>
      <protection locked="0"/>
    </xf>
    <xf numFmtId="9" fontId="10" fillId="4" borderId="1" xfId="3" applyNumberFormat="1" applyFont="1" applyFill="1" applyBorder="1" applyAlignment="1" applyProtection="1">
      <alignment horizontal="center" vertical="center" wrapText="1" shrinkToFit="1"/>
      <protection locked="0"/>
    </xf>
    <xf numFmtId="42" fontId="2" fillId="5" borderId="3" xfId="4" applyFont="1" applyFill="1" applyBorder="1" applyAlignment="1">
      <alignment horizontal="center" vertical="center" wrapText="1"/>
    </xf>
    <xf numFmtId="42" fontId="2" fillId="5" borderId="4" xfId="4" applyFont="1" applyFill="1" applyBorder="1" applyAlignment="1">
      <alignment horizontal="center" vertical="center" wrapText="1"/>
    </xf>
    <xf numFmtId="0" fontId="6" fillId="0" borderId="9" xfId="1" applyFont="1" applyFill="1" applyBorder="1" applyAlignment="1" applyProtection="1">
      <alignment horizontal="center" vertical="center" wrapText="1"/>
      <protection locked="0"/>
    </xf>
    <xf numFmtId="0" fontId="6" fillId="0" borderId="11" xfId="1" applyFont="1" applyFill="1" applyBorder="1" applyAlignment="1" applyProtection="1">
      <alignment horizontal="center" vertical="center" wrapText="1"/>
      <protection locked="0"/>
    </xf>
    <xf numFmtId="0" fontId="6" fillId="0" borderId="1" xfId="1" applyFont="1" applyFill="1" applyBorder="1" applyAlignment="1" applyProtection="1">
      <alignment horizontal="center" vertical="center" wrapText="1"/>
      <protection locked="0"/>
    </xf>
    <xf numFmtId="0" fontId="6" fillId="0" borderId="3" xfId="1" applyFont="1" applyFill="1" applyBorder="1" applyAlignment="1" applyProtection="1">
      <alignment horizontal="center" vertical="center" wrapText="1"/>
      <protection locked="0"/>
    </xf>
    <xf numFmtId="0" fontId="6" fillId="0" borderId="2" xfId="1" applyFont="1" applyFill="1" applyBorder="1" applyAlignment="1" applyProtection="1">
      <alignment horizontal="center" vertical="center" wrapText="1"/>
      <protection locked="0"/>
    </xf>
    <xf numFmtId="0" fontId="10" fillId="0" borderId="7" xfId="1" applyFont="1" applyFill="1" applyBorder="1" applyAlignment="1" applyProtection="1">
      <alignment horizontal="center" vertical="center" wrapText="1" shrinkToFit="1"/>
      <protection locked="0"/>
    </xf>
    <xf numFmtId="0" fontId="10" fillId="3" borderId="7" xfId="1" applyFont="1" applyFill="1" applyBorder="1" applyAlignment="1" applyProtection="1">
      <alignment horizontal="center" vertical="center" wrapText="1" shrinkToFit="1"/>
      <protection locked="0"/>
    </xf>
    <xf numFmtId="0" fontId="10" fillId="3" borderId="1" xfId="1" applyFont="1" applyFill="1" applyBorder="1" applyAlignment="1" applyProtection="1">
      <alignment horizontal="center" vertical="center" wrapText="1" shrinkToFit="1"/>
      <protection locked="0"/>
    </xf>
    <xf numFmtId="0" fontId="10" fillId="3" borderId="3" xfId="1" applyFont="1" applyFill="1" applyBorder="1" applyAlignment="1" applyProtection="1">
      <alignment horizontal="center" vertical="center" wrapText="1" shrinkToFit="1"/>
      <protection locked="0"/>
    </xf>
    <xf numFmtId="0" fontId="4" fillId="0" borderId="3" xfId="1" applyFont="1" applyFill="1" applyBorder="1" applyAlignment="1" applyProtection="1">
      <alignment horizontal="center" vertical="center" wrapText="1"/>
      <protection locked="0"/>
    </xf>
    <xf numFmtId="0" fontId="4" fillId="0" borderId="7" xfId="1" applyFont="1" applyFill="1" applyBorder="1" applyAlignment="1" applyProtection="1">
      <alignment horizontal="center" vertical="center" wrapText="1" shrinkToFit="1"/>
      <protection locked="0"/>
    </xf>
    <xf numFmtId="0" fontId="4" fillId="0" borderId="1" xfId="1" applyFont="1" applyFill="1" applyBorder="1" applyAlignment="1" applyProtection="1">
      <alignment horizontal="center" vertical="center" wrapText="1" shrinkToFit="1"/>
      <protection locked="0"/>
    </xf>
    <xf numFmtId="0" fontId="4" fillId="0" borderId="3" xfId="1" applyFont="1" applyFill="1" applyBorder="1" applyAlignment="1" applyProtection="1">
      <alignment horizontal="center" vertical="center" wrapText="1" shrinkToFit="1"/>
      <protection locked="0"/>
    </xf>
    <xf numFmtId="0" fontId="4" fillId="3" borderId="7" xfId="1" applyFont="1" applyFill="1" applyBorder="1" applyAlignment="1" applyProtection="1">
      <alignment horizontal="center" vertical="center" wrapText="1" shrinkToFit="1"/>
      <protection locked="0"/>
    </xf>
    <xf numFmtId="0" fontId="4" fillId="3" borderId="1" xfId="1" applyFont="1" applyFill="1" applyBorder="1" applyAlignment="1" applyProtection="1">
      <alignment horizontal="center" vertical="center" wrapText="1" shrinkToFit="1"/>
      <protection locked="0"/>
    </xf>
    <xf numFmtId="0" fontId="4" fillId="3" borderId="3" xfId="1" applyFont="1" applyFill="1" applyBorder="1" applyAlignment="1" applyProtection="1">
      <alignment horizontal="center" vertical="center" wrapText="1" shrinkToFit="1"/>
      <protection locked="0"/>
    </xf>
    <xf numFmtId="0" fontId="3" fillId="0" borderId="1" xfId="1" applyFont="1" applyFill="1" applyBorder="1" applyAlignment="1" applyProtection="1">
      <alignment horizontal="center" vertical="center" wrapText="1"/>
      <protection locked="0"/>
    </xf>
    <xf numFmtId="0" fontId="3" fillId="0" borderId="12" xfId="1" applyFont="1" applyFill="1" applyBorder="1" applyAlignment="1" applyProtection="1">
      <alignment horizontal="center" vertical="center" wrapText="1"/>
      <protection locked="0"/>
    </xf>
    <xf numFmtId="0" fontId="2" fillId="0" borderId="20" xfId="1" applyFont="1" applyFill="1" applyBorder="1" applyAlignment="1" applyProtection="1">
      <alignment horizontal="center" vertical="center"/>
      <protection locked="0"/>
    </xf>
    <xf numFmtId="0" fontId="2" fillId="0" borderId="2" xfId="1" applyFont="1" applyFill="1" applyBorder="1" applyAlignment="1" applyProtection="1">
      <alignment horizontal="center" vertical="center"/>
      <protection locked="0"/>
    </xf>
    <xf numFmtId="0" fontId="2" fillId="0" borderId="23" xfId="1" applyFont="1" applyFill="1" applyBorder="1" applyAlignment="1" applyProtection="1">
      <alignment horizontal="center" vertical="center"/>
      <protection locked="0"/>
    </xf>
    <xf numFmtId="0" fontId="2" fillId="0" borderId="7" xfId="1" applyFont="1" applyFill="1" applyBorder="1" applyAlignment="1" applyProtection="1">
      <alignment horizontal="center" vertical="center" wrapText="1"/>
      <protection locked="0"/>
    </xf>
    <xf numFmtId="0" fontId="2" fillId="0" borderId="1" xfId="1" applyFont="1" applyFill="1" applyBorder="1" applyAlignment="1" applyProtection="1">
      <alignment horizontal="center" vertical="center" wrapText="1"/>
      <protection locked="0"/>
    </xf>
    <xf numFmtId="0" fontId="2" fillId="0" borderId="12" xfId="1" applyFont="1" applyFill="1" applyBorder="1" applyAlignment="1" applyProtection="1">
      <alignment horizontal="center" vertical="center" wrapText="1"/>
      <protection locked="0"/>
    </xf>
    <xf numFmtId="0" fontId="2" fillId="4" borderId="7" xfId="1" applyFont="1" applyFill="1" applyBorder="1" applyAlignment="1" applyProtection="1">
      <alignment horizontal="center" vertical="center" wrapText="1" shrinkToFit="1"/>
      <protection locked="0"/>
    </xf>
    <xf numFmtId="0" fontId="2" fillId="0" borderId="20" xfId="1" applyFont="1" applyFill="1" applyBorder="1" applyAlignment="1" applyProtection="1">
      <alignment horizontal="center" vertical="center" wrapText="1"/>
      <protection locked="0"/>
    </xf>
    <xf numFmtId="0" fontId="2" fillId="0" borderId="2" xfId="1" applyFont="1" applyFill="1" applyBorder="1" applyAlignment="1" applyProtection="1">
      <alignment horizontal="center" vertical="center" wrapText="1"/>
      <protection locked="0"/>
    </xf>
    <xf numFmtId="0" fontId="2" fillId="0" borderId="23" xfId="1" applyFont="1" applyFill="1" applyBorder="1" applyAlignment="1" applyProtection="1">
      <alignment horizontal="center" vertical="center" wrapText="1"/>
      <protection locked="0"/>
    </xf>
    <xf numFmtId="0" fontId="10" fillId="0" borderId="14" xfId="1" applyFont="1" applyFill="1" applyBorder="1" applyAlignment="1" applyProtection="1">
      <alignment horizontal="center" vertical="center"/>
      <protection locked="0"/>
    </xf>
    <xf numFmtId="0" fontId="10" fillId="0" borderId="15" xfId="1" applyFont="1" applyFill="1" applyBorder="1" applyAlignment="1" applyProtection="1">
      <alignment horizontal="center" vertical="center"/>
      <protection locked="0"/>
    </xf>
    <xf numFmtId="0" fontId="10" fillId="0" borderId="16" xfId="1" applyFont="1" applyFill="1" applyBorder="1" applyAlignment="1" applyProtection="1">
      <alignment horizontal="center" vertical="center"/>
      <protection locked="0"/>
    </xf>
    <xf numFmtId="0" fontId="10" fillId="0" borderId="17" xfId="1" applyFont="1" applyFill="1" applyBorder="1" applyAlignment="1" applyProtection="1">
      <alignment horizontal="center" vertical="center"/>
      <protection locked="0"/>
    </xf>
    <xf numFmtId="0" fontId="10" fillId="0" borderId="18" xfId="1" applyFont="1" applyFill="1" applyBorder="1" applyAlignment="1" applyProtection="1">
      <alignment horizontal="center" vertical="center"/>
      <protection locked="0"/>
    </xf>
    <xf numFmtId="0" fontId="10" fillId="0" borderId="19" xfId="1" applyFont="1" applyFill="1" applyBorder="1" applyAlignment="1" applyProtection="1">
      <alignment horizontal="center" vertical="center"/>
      <protection locked="0"/>
    </xf>
    <xf numFmtId="0" fontId="3" fillId="0" borderId="20" xfId="1" applyFont="1" applyFill="1" applyBorder="1" applyAlignment="1" applyProtection="1">
      <alignment horizontal="center" vertical="center" textRotation="90" wrapText="1"/>
    </xf>
    <xf numFmtId="0" fontId="3" fillId="0" borderId="2" xfId="1" applyFont="1" applyFill="1" applyBorder="1" applyAlignment="1" applyProtection="1">
      <alignment horizontal="center" vertical="center" textRotation="90" wrapText="1"/>
    </xf>
    <xf numFmtId="0" fontId="3" fillId="0" borderId="3" xfId="1" applyFont="1" applyFill="1" applyBorder="1" applyAlignment="1" applyProtection="1">
      <alignment horizontal="center" vertical="center" textRotation="90" wrapText="1"/>
    </xf>
    <xf numFmtId="0" fontId="2" fillId="0" borderId="10" xfId="1" applyFont="1" applyFill="1" applyBorder="1" applyAlignment="1" applyProtection="1">
      <alignment horizontal="center" vertical="center"/>
      <protection locked="0"/>
    </xf>
    <xf numFmtId="0" fontId="2" fillId="0" borderId="13" xfId="1" applyFont="1" applyFill="1" applyBorder="1" applyAlignment="1" applyProtection="1">
      <alignment horizontal="center" vertical="center"/>
      <protection locked="0"/>
    </xf>
    <xf numFmtId="0" fontId="2" fillId="0" borderId="1" xfId="1" applyFont="1" applyFill="1" applyBorder="1" applyAlignment="1" applyProtection="1">
      <alignment horizontal="center" vertical="center"/>
      <protection locked="0"/>
    </xf>
    <xf numFmtId="0" fontId="2" fillId="0" borderId="12" xfId="1" applyFont="1" applyFill="1" applyBorder="1" applyAlignment="1" applyProtection="1">
      <alignment horizontal="center" vertical="center"/>
      <protection locked="0"/>
    </xf>
    <xf numFmtId="0" fontId="2" fillId="2" borderId="21" xfId="1" applyFont="1" applyFill="1" applyBorder="1" applyAlignment="1" applyProtection="1">
      <alignment horizontal="center" vertical="center" wrapText="1"/>
      <protection locked="0"/>
    </xf>
    <xf numFmtId="0" fontId="2" fillId="2" borderId="22" xfId="1" applyFont="1" applyFill="1" applyBorder="1" applyAlignment="1" applyProtection="1">
      <alignment horizontal="center" vertical="center" wrapText="1"/>
      <protection locked="0"/>
    </xf>
    <xf numFmtId="0" fontId="2" fillId="2" borderId="5" xfId="1" applyFont="1" applyFill="1" applyBorder="1" applyAlignment="1" applyProtection="1">
      <alignment horizontal="center" vertical="center" wrapText="1"/>
      <protection locked="0"/>
    </xf>
    <xf numFmtId="0" fontId="3" fillId="0" borderId="20" xfId="1" applyFont="1" applyFill="1" applyBorder="1" applyAlignment="1" applyProtection="1">
      <alignment horizontal="center" vertical="center" textRotation="90" wrapText="1"/>
      <protection locked="0"/>
    </xf>
    <xf numFmtId="0" fontId="3" fillId="0" borderId="2" xfId="1" applyFont="1" applyFill="1" applyBorder="1" applyAlignment="1" applyProtection="1">
      <alignment horizontal="center" vertical="center" textRotation="90" wrapText="1"/>
      <protection locked="0"/>
    </xf>
    <xf numFmtId="0" fontId="3" fillId="0" borderId="3" xfId="1" applyFont="1" applyFill="1" applyBorder="1" applyAlignment="1" applyProtection="1">
      <alignment horizontal="center" vertical="center" textRotation="90" wrapText="1"/>
      <protection locked="0"/>
    </xf>
    <xf numFmtId="0" fontId="3" fillId="0" borderId="4" xfId="1" applyFont="1" applyFill="1" applyBorder="1" applyAlignment="1" applyProtection="1">
      <alignment horizontal="center" vertical="center" textRotation="90" wrapText="1"/>
    </xf>
    <xf numFmtId="41" fontId="13" fillId="0" borderId="0" xfId="5" applyFont="1" applyFill="1" applyBorder="1" applyAlignment="1">
      <alignment horizontal="center"/>
    </xf>
  </cellXfs>
  <cellStyles count="8">
    <cellStyle name="Millares [0]" xfId="5" builtinId="6"/>
    <cellStyle name="Millares [0] 2" xfId="7" xr:uid="{EC533298-E7D9-4D1D-B4CC-A833AA14EC91}"/>
    <cellStyle name="Moneda [0]" xfId="4" builtinId="7"/>
    <cellStyle name="Moneda [0] 2" xfId="6" xr:uid="{03C0D131-BD93-4380-89B7-8804973B4F6D}"/>
    <cellStyle name="Normal" xfId="0" builtinId="0"/>
    <cellStyle name="Normal 2" xfId="1" xr:uid="{00000000-0005-0000-0000-000003000000}"/>
    <cellStyle name="Porcentaje" xfId="3" builtinId="5"/>
    <cellStyle name="Porcentaje 2" xfId="2" xr:uid="{00000000-0005-0000-0000-000005000000}"/>
  </cellStyles>
  <dxfs count="58">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FF00"/>
        </patternFill>
      </fill>
    </dxf>
    <dxf>
      <fill>
        <patternFill>
          <bgColor rgb="FFFF000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theme="9"/>
        </patternFill>
      </fill>
    </dxf>
    <dxf>
      <fill>
        <patternFill>
          <bgColor theme="9"/>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FF00"/>
        </patternFill>
      </fill>
    </dxf>
    <dxf>
      <fill>
        <patternFill>
          <bgColor rgb="FFFF0000"/>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E59"/>
  <sheetViews>
    <sheetView showGridLines="0" tabSelected="1" topLeftCell="N1" zoomScale="90" zoomScaleNormal="90" zoomScaleSheetLayoutView="80" workbookViewId="0">
      <pane ySplit="9" topLeftCell="A18" activePane="bottomLeft" state="frozen"/>
      <selection activeCell="M1" sqref="M1"/>
      <selection pane="bottomLeft" activeCell="AB19" sqref="AB19"/>
    </sheetView>
  </sheetViews>
  <sheetFormatPr baseColWidth="10" defaultColWidth="0.109375" defaultRowHeight="18" customHeight="1" x14ac:dyDescent="0.25"/>
  <cols>
    <col min="1" max="1" width="6.6640625" style="1" customWidth="1"/>
    <col min="2" max="4" width="8.109375" style="2" customWidth="1"/>
    <col min="5" max="5" width="9.5546875" style="2" customWidth="1"/>
    <col min="6" max="6" width="9.5546875" style="1" customWidth="1"/>
    <col min="7" max="7" width="12.5546875" style="1" customWidth="1"/>
    <col min="8" max="8" width="27.33203125" style="1" customWidth="1"/>
    <col min="9" max="9" width="10.44140625" style="1" customWidth="1"/>
    <col min="10" max="10" width="33.88671875" style="5" customWidth="1"/>
    <col min="11" max="11" width="16" style="1" customWidth="1"/>
    <col min="12" max="12" width="18.6640625" style="1" customWidth="1"/>
    <col min="13" max="13" width="31.44140625" style="1" customWidth="1"/>
    <col min="14" max="14" width="17.5546875" style="1" customWidth="1"/>
    <col min="15" max="15" width="10.88671875" style="1" customWidth="1"/>
    <col min="16" max="16" width="16.5546875" style="1" customWidth="1"/>
    <col min="17" max="17" width="11.44140625" style="1" hidden="1" customWidth="1"/>
    <col min="18" max="18" width="11.44140625" style="1" customWidth="1"/>
    <col min="19" max="20" width="10" style="1" hidden="1" customWidth="1"/>
    <col min="21" max="21" width="6.5546875" style="1" customWidth="1"/>
    <col min="22" max="22" width="6.33203125" style="1" customWidth="1"/>
    <col min="23" max="24" width="6.5546875" style="1" hidden="1" customWidth="1"/>
    <col min="25" max="25" width="7.33203125" style="1" customWidth="1"/>
    <col min="26" max="26" width="7.33203125" style="7" customWidth="1"/>
    <col min="27" max="27" width="9.88671875" style="7" customWidth="1"/>
    <col min="28" max="28" width="81" style="5" customWidth="1"/>
    <col min="29" max="30" width="11.109375" style="1" customWidth="1"/>
    <col min="31" max="31" width="16.109375" style="1" customWidth="1"/>
    <col min="32" max="32" width="15.6640625" style="1" customWidth="1"/>
    <col min="33" max="34" width="18.109375" style="1" hidden="1" customWidth="1"/>
    <col min="35" max="35" width="15.5546875" style="1" hidden="1" customWidth="1"/>
    <col min="36" max="36" width="15.5546875" style="1" customWidth="1"/>
    <col min="37" max="39" width="18.109375" style="1" customWidth="1"/>
    <col min="40" max="40" width="18.109375" style="1" hidden="1" customWidth="1"/>
    <col min="41" max="44" width="15.6640625" style="1" hidden="1" customWidth="1"/>
    <col min="45" max="45" width="18.109375" style="1" hidden="1" customWidth="1"/>
    <col min="46" max="50" width="13.88671875" style="1" hidden="1" customWidth="1"/>
    <col min="51" max="51" width="19.109375" style="1" customWidth="1"/>
    <col min="52" max="52" width="28.88671875" style="1" customWidth="1"/>
    <col min="53" max="53" width="14.6640625" style="1" customWidth="1"/>
    <col min="54" max="65" width="4.5546875" style="1" customWidth="1"/>
    <col min="66" max="71" width="0.109375" style="44"/>
    <col min="72" max="72" width="4.109375" style="44" customWidth="1"/>
    <col min="73" max="81" width="0.109375" style="44"/>
    <col min="82" max="82" width="2.5546875" style="44" customWidth="1"/>
    <col min="83" max="83" width="0.109375" style="44"/>
    <col min="84" max="16384" width="0.109375" style="1"/>
  </cols>
  <sheetData>
    <row r="1" spans="1:83" ht="18" customHeight="1" x14ac:dyDescent="0.25">
      <c r="B1" s="93" t="s">
        <v>162</v>
      </c>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row>
    <row r="2" spans="1:83" ht="18" customHeight="1" x14ac:dyDescent="0.25">
      <c r="B2" s="93" t="s">
        <v>161</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row>
    <row r="3" spans="1:83" ht="18" customHeight="1" x14ac:dyDescent="0.25">
      <c r="B3" s="93" t="s">
        <v>185</v>
      </c>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row>
    <row r="4" spans="1:83" ht="18" customHeight="1" x14ac:dyDescent="0.25">
      <c r="B4" s="1"/>
      <c r="C4" s="6"/>
      <c r="D4" s="6"/>
      <c r="E4" s="94" t="s">
        <v>37</v>
      </c>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5"/>
    </row>
    <row r="5" spans="1:83" ht="18" customHeight="1" thickBot="1" x14ac:dyDescent="0.3">
      <c r="F5" s="3"/>
      <c r="G5" s="3"/>
    </row>
    <row r="6" spans="1:83" s="24" customFormat="1" ht="22.5" customHeight="1" x14ac:dyDescent="0.2">
      <c r="B6" s="96" t="s">
        <v>0</v>
      </c>
      <c r="C6" s="97"/>
      <c r="D6" s="100" t="s">
        <v>40</v>
      </c>
      <c r="E6" s="97" t="s">
        <v>1</v>
      </c>
      <c r="F6" s="97"/>
      <c r="G6" s="97" t="s">
        <v>30</v>
      </c>
      <c r="H6" s="102" t="s">
        <v>2</v>
      </c>
      <c r="I6" s="97" t="s">
        <v>3</v>
      </c>
      <c r="J6" s="97"/>
      <c r="K6" s="97" t="s">
        <v>32</v>
      </c>
      <c r="L6" s="128" t="s">
        <v>4</v>
      </c>
      <c r="M6" s="128" t="s">
        <v>5</v>
      </c>
      <c r="N6" s="128" t="s">
        <v>6</v>
      </c>
      <c r="O6" s="128" t="s">
        <v>38</v>
      </c>
      <c r="P6" s="131" t="s">
        <v>36</v>
      </c>
      <c r="Q6" s="123" t="s">
        <v>113</v>
      </c>
      <c r="R6" s="124" t="s">
        <v>164</v>
      </c>
      <c r="S6" s="124" t="s">
        <v>114</v>
      </c>
      <c r="T6" s="124" t="s">
        <v>115</v>
      </c>
      <c r="U6" s="142" t="s">
        <v>7</v>
      </c>
      <c r="V6" s="142"/>
      <c r="W6" s="142"/>
      <c r="X6" s="142"/>
      <c r="Y6" s="142"/>
      <c r="Z6" s="142"/>
      <c r="AA6" s="142"/>
      <c r="AB6" s="139" t="s">
        <v>8</v>
      </c>
      <c r="AC6" s="105" t="s">
        <v>9</v>
      </c>
      <c r="AD6" s="105"/>
      <c r="AE6" s="139" t="s">
        <v>10</v>
      </c>
      <c r="AF6" s="143" t="s">
        <v>116</v>
      </c>
      <c r="AG6" s="146" t="s">
        <v>31</v>
      </c>
      <c r="AH6" s="147"/>
      <c r="AI6" s="147"/>
      <c r="AJ6" s="147"/>
      <c r="AK6" s="147"/>
      <c r="AL6" s="147"/>
      <c r="AM6" s="147"/>
      <c r="AN6" s="147"/>
      <c r="AO6" s="147"/>
      <c r="AP6" s="147"/>
      <c r="AQ6" s="147"/>
      <c r="AR6" s="147"/>
      <c r="AS6" s="147"/>
      <c r="AT6" s="147"/>
      <c r="AU6" s="147"/>
      <c r="AV6" s="147"/>
      <c r="AW6" s="147"/>
      <c r="AX6" s="147"/>
      <c r="AY6" s="148"/>
      <c r="AZ6" s="136" t="s">
        <v>35</v>
      </c>
      <c r="BA6" s="139" t="s">
        <v>11</v>
      </c>
      <c r="BB6" s="105" t="s">
        <v>12</v>
      </c>
      <c r="BC6" s="105"/>
      <c r="BD6" s="105"/>
      <c r="BE6" s="105"/>
      <c r="BF6" s="105"/>
      <c r="BG6" s="105"/>
      <c r="BH6" s="105"/>
      <c r="BI6" s="105"/>
      <c r="BJ6" s="105"/>
      <c r="BK6" s="105"/>
      <c r="BL6" s="105"/>
      <c r="BM6" s="106"/>
      <c r="BN6" s="45"/>
      <c r="BO6" s="45"/>
      <c r="BP6" s="45"/>
      <c r="BQ6" s="45"/>
      <c r="BR6" s="45"/>
      <c r="BS6" s="45"/>
      <c r="BT6" s="45"/>
      <c r="BU6" s="45"/>
      <c r="BV6" s="45"/>
      <c r="BW6" s="45"/>
      <c r="BX6" s="45"/>
      <c r="BY6" s="45"/>
      <c r="BZ6" s="45"/>
      <c r="CA6" s="45"/>
      <c r="CB6" s="45"/>
      <c r="CC6" s="45"/>
      <c r="CD6" s="45"/>
      <c r="CE6" s="45"/>
    </row>
    <row r="7" spans="1:83" s="24" customFormat="1" ht="23.25" customHeight="1" x14ac:dyDescent="0.2">
      <c r="B7" s="98"/>
      <c r="C7" s="99"/>
      <c r="D7" s="101"/>
      <c r="E7" s="99"/>
      <c r="F7" s="99"/>
      <c r="G7" s="99"/>
      <c r="H7" s="103"/>
      <c r="I7" s="99"/>
      <c r="J7" s="99"/>
      <c r="K7" s="99"/>
      <c r="L7" s="129"/>
      <c r="M7" s="129"/>
      <c r="N7" s="129"/>
      <c r="O7" s="129"/>
      <c r="P7" s="132"/>
      <c r="Q7" s="109"/>
      <c r="R7" s="125"/>
      <c r="S7" s="125"/>
      <c r="T7" s="125"/>
      <c r="U7" s="109">
        <v>2020</v>
      </c>
      <c r="V7" s="111">
        <v>2021</v>
      </c>
      <c r="W7" s="113">
        <v>2022</v>
      </c>
      <c r="X7" s="113">
        <v>2023</v>
      </c>
      <c r="Y7" s="113" t="s">
        <v>13</v>
      </c>
      <c r="Z7" s="115" t="s">
        <v>163</v>
      </c>
      <c r="AA7" s="115"/>
      <c r="AB7" s="140"/>
      <c r="AC7" s="107"/>
      <c r="AD7" s="107"/>
      <c r="AE7" s="140"/>
      <c r="AF7" s="144"/>
      <c r="AG7" s="149"/>
      <c r="AH7" s="150"/>
      <c r="AI7" s="150"/>
      <c r="AJ7" s="150"/>
      <c r="AK7" s="150"/>
      <c r="AL7" s="150"/>
      <c r="AM7" s="150"/>
      <c r="AN7" s="150"/>
      <c r="AO7" s="150"/>
      <c r="AP7" s="150"/>
      <c r="AQ7" s="150"/>
      <c r="AR7" s="150"/>
      <c r="AS7" s="150"/>
      <c r="AT7" s="150"/>
      <c r="AU7" s="150"/>
      <c r="AV7" s="150"/>
      <c r="AW7" s="150"/>
      <c r="AX7" s="150"/>
      <c r="AY7" s="151"/>
      <c r="AZ7" s="137"/>
      <c r="BA7" s="140"/>
      <c r="BB7" s="107"/>
      <c r="BC7" s="107"/>
      <c r="BD7" s="107"/>
      <c r="BE7" s="107"/>
      <c r="BF7" s="107"/>
      <c r="BG7" s="107"/>
      <c r="BH7" s="107"/>
      <c r="BI7" s="107"/>
      <c r="BJ7" s="107"/>
      <c r="BK7" s="107"/>
      <c r="BL7" s="107"/>
      <c r="BM7" s="108"/>
      <c r="BN7" s="45"/>
      <c r="BO7" s="45"/>
      <c r="BP7" s="45"/>
      <c r="BQ7" s="45"/>
      <c r="BR7" s="45"/>
      <c r="BS7" s="45"/>
      <c r="BT7" s="45"/>
      <c r="BU7" s="45"/>
      <c r="BV7" s="45"/>
      <c r="BW7" s="45"/>
      <c r="BX7" s="45"/>
      <c r="BY7" s="45"/>
      <c r="BZ7" s="45"/>
      <c r="CA7" s="45"/>
      <c r="CB7" s="45"/>
      <c r="CC7" s="45"/>
      <c r="CD7" s="45"/>
      <c r="CE7" s="45"/>
    </row>
    <row r="8" spans="1:83" s="8" customFormat="1" ht="12" customHeight="1" x14ac:dyDescent="0.25">
      <c r="B8" s="118" t="s">
        <v>14</v>
      </c>
      <c r="C8" s="120" t="s">
        <v>15</v>
      </c>
      <c r="D8" s="101"/>
      <c r="E8" s="120" t="s">
        <v>14</v>
      </c>
      <c r="F8" s="120" t="s">
        <v>15</v>
      </c>
      <c r="G8" s="121" t="s">
        <v>15</v>
      </c>
      <c r="H8" s="103"/>
      <c r="I8" s="120" t="s">
        <v>14</v>
      </c>
      <c r="J8" s="120" t="s">
        <v>15</v>
      </c>
      <c r="K8" s="99"/>
      <c r="L8" s="120" t="s">
        <v>33</v>
      </c>
      <c r="M8" s="129"/>
      <c r="N8" s="129"/>
      <c r="O8" s="129"/>
      <c r="P8" s="132"/>
      <c r="Q8" s="109"/>
      <c r="R8" s="125"/>
      <c r="S8" s="125"/>
      <c r="T8" s="125"/>
      <c r="U8" s="109"/>
      <c r="V8" s="112"/>
      <c r="W8" s="113"/>
      <c r="X8" s="113"/>
      <c r="Y8" s="113"/>
      <c r="Z8" s="115"/>
      <c r="AA8" s="115"/>
      <c r="AB8" s="140"/>
      <c r="AC8" s="134" t="s">
        <v>16</v>
      </c>
      <c r="AD8" s="134" t="s">
        <v>17</v>
      </c>
      <c r="AE8" s="140"/>
      <c r="AF8" s="144"/>
      <c r="AG8" s="116" t="s">
        <v>117</v>
      </c>
      <c r="AH8" s="116" t="s">
        <v>118</v>
      </c>
      <c r="AI8" s="116" t="s">
        <v>119</v>
      </c>
      <c r="AJ8" s="116" t="s">
        <v>120</v>
      </c>
      <c r="AK8" s="116" t="s">
        <v>121</v>
      </c>
      <c r="AL8" s="116" t="s">
        <v>122</v>
      </c>
      <c r="AM8" s="116" t="s">
        <v>123</v>
      </c>
      <c r="AN8" s="116" t="s">
        <v>124</v>
      </c>
      <c r="AO8" s="116" t="s">
        <v>125</v>
      </c>
      <c r="AP8" s="116" t="s">
        <v>126</v>
      </c>
      <c r="AQ8" s="116" t="s">
        <v>127</v>
      </c>
      <c r="AR8" s="116" t="s">
        <v>128</v>
      </c>
      <c r="AS8" s="116" t="s">
        <v>129</v>
      </c>
      <c r="AT8" s="116" t="s">
        <v>130</v>
      </c>
      <c r="AU8" s="116" t="s">
        <v>131</v>
      </c>
      <c r="AV8" s="116" t="s">
        <v>132</v>
      </c>
      <c r="AW8" s="116" t="s">
        <v>133</v>
      </c>
      <c r="AX8" s="116" t="s">
        <v>134</v>
      </c>
      <c r="AY8" s="116" t="s">
        <v>135</v>
      </c>
      <c r="AZ8" s="137"/>
      <c r="BA8" s="140"/>
      <c r="BB8" s="157" t="s">
        <v>18</v>
      </c>
      <c r="BC8" s="157" t="s">
        <v>19</v>
      </c>
      <c r="BD8" s="157" t="s">
        <v>20</v>
      </c>
      <c r="BE8" s="157" t="s">
        <v>21</v>
      </c>
      <c r="BF8" s="157" t="s">
        <v>20</v>
      </c>
      <c r="BG8" s="157" t="s">
        <v>22</v>
      </c>
      <c r="BH8" s="157" t="s">
        <v>22</v>
      </c>
      <c r="BI8" s="157" t="s">
        <v>21</v>
      </c>
      <c r="BJ8" s="157" t="s">
        <v>23</v>
      </c>
      <c r="BK8" s="157" t="s">
        <v>24</v>
      </c>
      <c r="BL8" s="157" t="s">
        <v>25</v>
      </c>
      <c r="BM8" s="155" t="s">
        <v>26</v>
      </c>
      <c r="BN8" s="46"/>
      <c r="BO8" s="47"/>
      <c r="BP8" s="47"/>
      <c r="BQ8" s="47"/>
      <c r="BR8" s="47"/>
      <c r="BS8" s="47"/>
      <c r="BT8" s="47"/>
      <c r="BU8" s="47"/>
      <c r="BV8" s="47"/>
      <c r="BW8" s="47"/>
      <c r="BX8" s="47"/>
      <c r="BY8" s="47"/>
      <c r="BZ8" s="47"/>
      <c r="CA8" s="47"/>
      <c r="CB8" s="47"/>
      <c r="CC8" s="47"/>
      <c r="CD8" s="47"/>
      <c r="CE8" s="47"/>
    </row>
    <row r="9" spans="1:83" s="8" customFormat="1" ht="12" thickBot="1" x14ac:dyDescent="0.25">
      <c r="B9" s="119"/>
      <c r="C9" s="121"/>
      <c r="D9" s="101"/>
      <c r="E9" s="121"/>
      <c r="F9" s="121"/>
      <c r="G9" s="122"/>
      <c r="H9" s="104"/>
      <c r="I9" s="121"/>
      <c r="J9" s="121"/>
      <c r="K9" s="127"/>
      <c r="L9" s="121"/>
      <c r="M9" s="130"/>
      <c r="N9" s="130"/>
      <c r="O9" s="130"/>
      <c r="P9" s="133"/>
      <c r="Q9" s="110"/>
      <c r="R9" s="126"/>
      <c r="S9" s="126"/>
      <c r="T9" s="126"/>
      <c r="U9" s="110"/>
      <c r="V9" s="112"/>
      <c r="W9" s="111"/>
      <c r="X9" s="114"/>
      <c r="Y9" s="114"/>
      <c r="Z9" s="25" t="s">
        <v>27</v>
      </c>
      <c r="AA9" s="25" t="s">
        <v>28</v>
      </c>
      <c r="AB9" s="141"/>
      <c r="AC9" s="135"/>
      <c r="AD9" s="135" t="s">
        <v>29</v>
      </c>
      <c r="AE9" s="141"/>
      <c r="AF9" s="145"/>
      <c r="AG9" s="117"/>
      <c r="AH9" s="117"/>
      <c r="AI9" s="117"/>
      <c r="AJ9" s="117"/>
      <c r="AK9" s="117"/>
      <c r="AL9" s="117"/>
      <c r="AM9" s="117"/>
      <c r="AN9" s="117"/>
      <c r="AO9" s="117"/>
      <c r="AP9" s="117"/>
      <c r="AQ9" s="117"/>
      <c r="AR9" s="117"/>
      <c r="AS9" s="117"/>
      <c r="AT9" s="117"/>
      <c r="AU9" s="117"/>
      <c r="AV9" s="117"/>
      <c r="AW9" s="117"/>
      <c r="AX9" s="117"/>
      <c r="AY9" s="117"/>
      <c r="AZ9" s="138"/>
      <c r="BA9" s="141"/>
      <c r="BB9" s="158"/>
      <c r="BC9" s="158"/>
      <c r="BD9" s="158"/>
      <c r="BE9" s="158"/>
      <c r="BF9" s="158"/>
      <c r="BG9" s="158"/>
      <c r="BH9" s="158"/>
      <c r="BI9" s="158"/>
      <c r="BJ9" s="158"/>
      <c r="BK9" s="158"/>
      <c r="BL9" s="158"/>
      <c r="BM9" s="156"/>
      <c r="BN9" s="47"/>
      <c r="BO9" s="47"/>
      <c r="BP9" s="47"/>
      <c r="BQ9" s="47"/>
      <c r="BR9" s="47"/>
      <c r="BS9" s="47"/>
      <c r="BT9" s="47"/>
      <c r="BU9" s="47"/>
      <c r="BV9" s="47"/>
      <c r="BW9" s="47"/>
      <c r="BX9" s="47"/>
      <c r="BY9" s="47"/>
      <c r="BZ9" s="47"/>
      <c r="CA9" s="47"/>
      <c r="CB9" s="47"/>
      <c r="CC9" s="47"/>
      <c r="CD9" s="47"/>
      <c r="CE9" s="47"/>
    </row>
    <row r="10" spans="1:83" ht="142.94999999999999" customHeight="1" x14ac:dyDescent="0.25">
      <c r="B10" s="152" t="s">
        <v>45</v>
      </c>
      <c r="C10" s="152" t="s">
        <v>46</v>
      </c>
      <c r="D10" s="152" t="s">
        <v>47</v>
      </c>
      <c r="E10" s="152" t="s">
        <v>41</v>
      </c>
      <c r="F10" s="152" t="s">
        <v>48</v>
      </c>
      <c r="G10" s="152"/>
      <c r="H10" s="152" t="s">
        <v>49</v>
      </c>
      <c r="I10" s="19">
        <v>1</v>
      </c>
      <c r="J10" s="48" t="s">
        <v>102</v>
      </c>
      <c r="K10" s="20">
        <v>2020050310043</v>
      </c>
      <c r="L10" s="20" t="s">
        <v>110</v>
      </c>
      <c r="M10" s="49" t="s">
        <v>50</v>
      </c>
      <c r="N10" s="48" t="s">
        <v>39</v>
      </c>
      <c r="O10" s="50">
        <v>0</v>
      </c>
      <c r="P10" s="51">
        <v>25</v>
      </c>
      <c r="Q10" s="51">
        <v>6</v>
      </c>
      <c r="R10" s="52">
        <v>11</v>
      </c>
      <c r="S10" s="52">
        <v>11</v>
      </c>
      <c r="T10" s="52">
        <v>9</v>
      </c>
      <c r="U10" s="13">
        <v>0</v>
      </c>
      <c r="V10" s="13">
        <v>7</v>
      </c>
      <c r="W10" s="10"/>
      <c r="X10" s="14"/>
      <c r="Y10" s="14">
        <f>SUM(U10:X10)</f>
        <v>7</v>
      </c>
      <c r="Z10" s="21">
        <f>IF(ISERROR(V10/R10),"",V10/R10)</f>
        <v>0.63636363636363635</v>
      </c>
      <c r="AA10" s="21">
        <f>Y10/SUM(Q10:T10)</f>
        <v>0.1891891891891892</v>
      </c>
      <c r="AB10" s="78" t="s">
        <v>187</v>
      </c>
      <c r="AC10" s="28" t="s">
        <v>138</v>
      </c>
      <c r="AD10" s="29">
        <v>11</v>
      </c>
      <c r="AE10" s="53">
        <f t="shared" ref="AE10:AE15" si="0">+AY10</f>
        <v>21413262</v>
      </c>
      <c r="AF10" s="54">
        <v>0</v>
      </c>
      <c r="AG10" s="54">
        <v>0</v>
      </c>
      <c r="AH10" s="54">
        <v>0</v>
      </c>
      <c r="AI10" s="54">
        <v>0</v>
      </c>
      <c r="AJ10" s="55"/>
      <c r="AK10" s="54">
        <v>0</v>
      </c>
      <c r="AL10" s="54">
        <v>0</v>
      </c>
      <c r="AM10" s="54">
        <f>14913262+6500000</f>
        <v>21413262</v>
      </c>
      <c r="AN10" s="55">
        <v>0</v>
      </c>
      <c r="AO10" s="54">
        <v>0</v>
      </c>
      <c r="AP10" s="54">
        <v>0</v>
      </c>
      <c r="AQ10" s="54">
        <v>0</v>
      </c>
      <c r="AR10" s="55">
        <v>0</v>
      </c>
      <c r="AS10" s="54">
        <v>0</v>
      </c>
      <c r="AT10" s="54">
        <v>0</v>
      </c>
      <c r="AU10" s="54">
        <v>0</v>
      </c>
      <c r="AV10" s="54">
        <v>0</v>
      </c>
      <c r="AW10" s="54">
        <v>0</v>
      </c>
      <c r="AX10" s="54">
        <v>0</v>
      </c>
      <c r="AY10" s="53">
        <f t="shared" ref="AY10:AY15" si="1">SUM(AF10:AX10)</f>
        <v>21413262</v>
      </c>
      <c r="AZ10" s="48" t="s">
        <v>59</v>
      </c>
      <c r="BA10" s="16">
        <v>90</v>
      </c>
      <c r="BB10" s="15"/>
      <c r="BC10" s="15"/>
      <c r="BD10" s="15"/>
      <c r="BE10" s="15" t="s">
        <v>101</v>
      </c>
      <c r="BF10" s="15" t="s">
        <v>101</v>
      </c>
      <c r="BG10" s="15" t="s">
        <v>101</v>
      </c>
      <c r="BH10" s="15" t="s">
        <v>101</v>
      </c>
      <c r="BI10" s="15" t="s">
        <v>101</v>
      </c>
      <c r="BJ10" s="15" t="s">
        <v>101</v>
      </c>
      <c r="BK10" s="15" t="s">
        <v>101</v>
      </c>
      <c r="BL10" s="15" t="s">
        <v>101</v>
      </c>
      <c r="BM10" s="17"/>
      <c r="BN10" s="56"/>
      <c r="BO10" s="56"/>
      <c r="BP10" s="56"/>
      <c r="BQ10" s="56"/>
      <c r="BR10" s="56"/>
      <c r="BS10" s="56"/>
      <c r="BT10" s="56"/>
      <c r="BU10" s="56"/>
      <c r="BV10" s="56"/>
      <c r="BW10" s="56"/>
      <c r="BX10" s="56"/>
      <c r="BY10" s="56"/>
      <c r="BZ10" s="56"/>
      <c r="CA10" s="56"/>
      <c r="CB10" s="56"/>
      <c r="CC10" s="56"/>
      <c r="CD10" s="56"/>
      <c r="CE10" s="56"/>
    </row>
    <row r="11" spans="1:83" ht="161.4" customHeight="1" x14ac:dyDescent="0.25">
      <c r="B11" s="153"/>
      <c r="C11" s="153"/>
      <c r="D11" s="153"/>
      <c r="E11" s="153"/>
      <c r="F11" s="153"/>
      <c r="G11" s="153"/>
      <c r="H11" s="153"/>
      <c r="I11" s="19">
        <v>2</v>
      </c>
      <c r="J11" s="48" t="s">
        <v>102</v>
      </c>
      <c r="K11" s="20">
        <v>2020050310043</v>
      </c>
      <c r="L11" s="20" t="s">
        <v>110</v>
      </c>
      <c r="M11" s="49" t="s">
        <v>51</v>
      </c>
      <c r="N11" s="48" t="s">
        <v>39</v>
      </c>
      <c r="O11" s="50">
        <v>0</v>
      </c>
      <c r="P11" s="51">
        <v>15</v>
      </c>
      <c r="Q11" s="51">
        <v>3</v>
      </c>
      <c r="R11" s="52">
        <v>4</v>
      </c>
      <c r="S11" s="52">
        <v>4</v>
      </c>
      <c r="T11" s="52">
        <v>4</v>
      </c>
      <c r="U11" s="4">
        <v>3</v>
      </c>
      <c r="V11" s="13">
        <v>4</v>
      </c>
      <c r="W11" s="10"/>
      <c r="X11" s="14"/>
      <c r="Y11" s="14">
        <f t="shared" ref="Y11:Y35" si="2">SUM(U11:X11)</f>
        <v>7</v>
      </c>
      <c r="Z11" s="21">
        <f t="shared" ref="Z11:Z49" si="3">IF(ISERROR(V11/R11),"",V11/R11)</f>
        <v>1</v>
      </c>
      <c r="AA11" s="21">
        <f t="shared" ref="AA11:AA49" si="4">Y11/SUM(Q11:T11)</f>
        <v>0.46666666666666667</v>
      </c>
      <c r="AB11" s="79" t="s">
        <v>178</v>
      </c>
      <c r="AC11" s="19" t="s">
        <v>16</v>
      </c>
      <c r="AD11" s="23">
        <v>4</v>
      </c>
      <c r="AE11" s="53">
        <f t="shared" si="0"/>
        <v>2500000</v>
      </c>
      <c r="AF11" s="54">
        <v>0</v>
      </c>
      <c r="AG11" s="54">
        <v>0</v>
      </c>
      <c r="AH11" s="54">
        <v>0</v>
      </c>
      <c r="AI11" s="54">
        <v>0</v>
      </c>
      <c r="AJ11" s="55">
        <v>0</v>
      </c>
      <c r="AK11" s="54">
        <v>0</v>
      </c>
      <c r="AL11" s="54">
        <v>0</v>
      </c>
      <c r="AM11" s="54">
        <v>2500000</v>
      </c>
      <c r="AN11" s="55">
        <v>0</v>
      </c>
      <c r="AO11" s="54">
        <v>0</v>
      </c>
      <c r="AP11" s="54">
        <v>0</v>
      </c>
      <c r="AQ11" s="54">
        <v>0</v>
      </c>
      <c r="AR11" s="55">
        <v>0</v>
      </c>
      <c r="AS11" s="54">
        <v>0</v>
      </c>
      <c r="AT11" s="54">
        <v>0</v>
      </c>
      <c r="AU11" s="54">
        <v>0</v>
      </c>
      <c r="AV11" s="54">
        <v>0</v>
      </c>
      <c r="AW11" s="54">
        <v>0</v>
      </c>
      <c r="AX11" s="54">
        <v>0</v>
      </c>
      <c r="AY11" s="53">
        <f t="shared" si="1"/>
        <v>2500000</v>
      </c>
      <c r="AZ11" s="48" t="s">
        <v>59</v>
      </c>
      <c r="BA11" s="4">
        <v>120</v>
      </c>
      <c r="BB11" s="77"/>
      <c r="BC11" s="77"/>
      <c r="BD11" s="77" t="s">
        <v>101</v>
      </c>
      <c r="BE11" s="77"/>
      <c r="BF11" s="77"/>
      <c r="BG11" s="77" t="s">
        <v>101</v>
      </c>
      <c r="BH11" s="77"/>
      <c r="BI11" s="77"/>
      <c r="BJ11" s="77" t="s">
        <v>101</v>
      </c>
      <c r="BK11" s="77"/>
      <c r="BL11" s="77" t="s">
        <v>101</v>
      </c>
      <c r="BM11" s="77"/>
      <c r="BN11" s="56"/>
      <c r="BO11" s="56"/>
      <c r="BP11" s="56"/>
      <c r="BQ11" s="56"/>
      <c r="BR11" s="56"/>
      <c r="BS11" s="56"/>
      <c r="BT11" s="46"/>
      <c r="BU11" s="46"/>
      <c r="BV11" s="46"/>
      <c r="BW11" s="46"/>
      <c r="BX11" s="46"/>
      <c r="BY11" s="46"/>
      <c r="BZ11" s="46"/>
      <c r="CA11" s="46"/>
      <c r="CB11" s="46"/>
      <c r="CC11" s="46"/>
      <c r="CD11" s="46"/>
      <c r="CE11" s="46"/>
    </row>
    <row r="12" spans="1:83" ht="39.6" x14ac:dyDescent="0.25">
      <c r="B12" s="153"/>
      <c r="C12" s="153"/>
      <c r="D12" s="153"/>
      <c r="E12" s="153"/>
      <c r="F12" s="153"/>
      <c r="G12" s="153"/>
      <c r="H12" s="153"/>
      <c r="I12" s="19">
        <v>3</v>
      </c>
      <c r="J12" s="48" t="s">
        <v>102</v>
      </c>
      <c r="K12" s="20">
        <v>2020050310043</v>
      </c>
      <c r="L12" s="20" t="s">
        <v>110</v>
      </c>
      <c r="M12" s="49" t="s">
        <v>52</v>
      </c>
      <c r="N12" s="48" t="s">
        <v>39</v>
      </c>
      <c r="O12" s="50">
        <v>0</v>
      </c>
      <c r="P12" s="51">
        <v>1</v>
      </c>
      <c r="Q12" s="51">
        <v>0</v>
      </c>
      <c r="R12" s="52">
        <v>0</v>
      </c>
      <c r="S12" s="52">
        <v>1</v>
      </c>
      <c r="T12" s="52">
        <v>0</v>
      </c>
      <c r="U12" s="4">
        <v>0</v>
      </c>
      <c r="V12" s="4">
        <v>0</v>
      </c>
      <c r="W12" s="20"/>
      <c r="X12" s="20"/>
      <c r="Y12" s="14">
        <f t="shared" si="2"/>
        <v>0</v>
      </c>
      <c r="Z12" s="21" t="str">
        <f t="shared" si="3"/>
        <v/>
      </c>
      <c r="AA12" s="21">
        <f t="shared" si="4"/>
        <v>0</v>
      </c>
      <c r="AB12" s="80" t="s">
        <v>188</v>
      </c>
      <c r="AC12" s="19"/>
      <c r="AD12" s="23"/>
      <c r="AE12" s="53">
        <f t="shared" si="0"/>
        <v>0</v>
      </c>
      <c r="AF12" s="54">
        <v>0</v>
      </c>
      <c r="AG12" s="54">
        <v>0</v>
      </c>
      <c r="AH12" s="54">
        <v>0</v>
      </c>
      <c r="AI12" s="54">
        <v>0</v>
      </c>
      <c r="AJ12" s="55">
        <v>0</v>
      </c>
      <c r="AK12" s="54">
        <v>0</v>
      </c>
      <c r="AL12" s="54">
        <v>0</v>
      </c>
      <c r="AM12" s="54">
        <v>0</v>
      </c>
      <c r="AN12" s="55">
        <v>0</v>
      </c>
      <c r="AO12" s="54">
        <v>0</v>
      </c>
      <c r="AP12" s="54">
        <v>0</v>
      </c>
      <c r="AQ12" s="54">
        <v>0</v>
      </c>
      <c r="AR12" s="55">
        <v>0</v>
      </c>
      <c r="AS12" s="54">
        <v>0</v>
      </c>
      <c r="AT12" s="54">
        <v>0</v>
      </c>
      <c r="AU12" s="54">
        <v>0</v>
      </c>
      <c r="AV12" s="54">
        <v>0</v>
      </c>
      <c r="AW12" s="54">
        <v>0</v>
      </c>
      <c r="AX12" s="54">
        <v>0</v>
      </c>
      <c r="AY12" s="53">
        <f t="shared" si="1"/>
        <v>0</v>
      </c>
      <c r="AZ12" s="48" t="s">
        <v>59</v>
      </c>
      <c r="BA12" s="4"/>
      <c r="BB12" s="77"/>
      <c r="BC12" s="77"/>
      <c r="BD12" s="77"/>
      <c r="BE12" s="77"/>
      <c r="BF12" s="77"/>
      <c r="BG12" s="77"/>
      <c r="BH12" s="77"/>
      <c r="BI12" s="77"/>
      <c r="BJ12" s="77"/>
      <c r="BK12" s="77"/>
      <c r="BL12" s="77"/>
      <c r="BM12" s="77"/>
      <c r="BN12" s="56"/>
      <c r="BO12" s="56"/>
      <c r="BP12" s="56"/>
      <c r="BQ12" s="56"/>
      <c r="BR12" s="56"/>
      <c r="BS12" s="56"/>
      <c r="BT12" s="46"/>
      <c r="BU12" s="46"/>
      <c r="BV12" s="46"/>
      <c r="BW12" s="46"/>
      <c r="BX12" s="46"/>
      <c r="BY12" s="46"/>
      <c r="BZ12" s="46"/>
      <c r="CA12" s="46"/>
      <c r="CB12" s="46"/>
      <c r="CC12" s="46"/>
      <c r="CD12" s="46"/>
      <c r="CE12" s="46"/>
    </row>
    <row r="13" spans="1:83" ht="153.6" customHeight="1" x14ac:dyDescent="0.25">
      <c r="B13" s="153"/>
      <c r="C13" s="153"/>
      <c r="D13" s="153"/>
      <c r="E13" s="153"/>
      <c r="F13" s="153"/>
      <c r="G13" s="153"/>
      <c r="H13" s="153"/>
      <c r="I13" s="19">
        <v>4</v>
      </c>
      <c r="J13" s="48" t="s">
        <v>102</v>
      </c>
      <c r="K13" s="20">
        <v>2020050310043</v>
      </c>
      <c r="L13" s="20" t="s">
        <v>110</v>
      </c>
      <c r="M13" s="49" t="s">
        <v>53</v>
      </c>
      <c r="N13" s="48" t="s">
        <v>39</v>
      </c>
      <c r="O13" s="50">
        <v>0</v>
      </c>
      <c r="P13" s="51">
        <v>10</v>
      </c>
      <c r="Q13" s="51">
        <v>1</v>
      </c>
      <c r="R13" s="52">
        <v>3</v>
      </c>
      <c r="S13" s="52">
        <v>3</v>
      </c>
      <c r="T13" s="52">
        <v>3</v>
      </c>
      <c r="U13" s="4">
        <v>1</v>
      </c>
      <c r="V13" s="4">
        <v>2</v>
      </c>
      <c r="W13" s="20"/>
      <c r="X13" s="20"/>
      <c r="Y13" s="14">
        <f t="shared" si="2"/>
        <v>3</v>
      </c>
      <c r="Z13" s="21">
        <f t="shared" si="3"/>
        <v>0.66666666666666663</v>
      </c>
      <c r="AA13" s="21">
        <f>Y13/SUM(Q13:T13)</f>
        <v>0.3</v>
      </c>
      <c r="AB13" s="81" t="s">
        <v>180</v>
      </c>
      <c r="AC13" s="19" t="s">
        <v>139</v>
      </c>
      <c r="AD13" s="23">
        <v>3</v>
      </c>
      <c r="AE13" s="53">
        <f t="shared" si="0"/>
        <v>3000000</v>
      </c>
      <c r="AF13" s="54">
        <v>0</v>
      </c>
      <c r="AG13" s="54">
        <v>0</v>
      </c>
      <c r="AH13" s="54">
        <v>0</v>
      </c>
      <c r="AI13" s="54">
        <v>0</v>
      </c>
      <c r="AJ13" s="55">
        <v>0</v>
      </c>
      <c r="AK13" s="54">
        <v>0</v>
      </c>
      <c r="AL13" s="54">
        <v>0</v>
      </c>
      <c r="AM13" s="54">
        <v>3000000</v>
      </c>
      <c r="AN13" s="55">
        <v>0</v>
      </c>
      <c r="AO13" s="54">
        <v>0</v>
      </c>
      <c r="AP13" s="54">
        <v>0</v>
      </c>
      <c r="AQ13" s="54">
        <v>0</v>
      </c>
      <c r="AR13" s="55">
        <v>0</v>
      </c>
      <c r="AS13" s="54">
        <v>0</v>
      </c>
      <c r="AT13" s="54">
        <v>0</v>
      </c>
      <c r="AU13" s="54">
        <v>0</v>
      </c>
      <c r="AV13" s="54">
        <v>0</v>
      </c>
      <c r="AW13" s="54">
        <v>0</v>
      </c>
      <c r="AX13" s="54">
        <v>0</v>
      </c>
      <c r="AY13" s="53">
        <f t="shared" si="1"/>
        <v>3000000</v>
      </c>
      <c r="AZ13" s="48" t="s">
        <v>59</v>
      </c>
      <c r="BA13" s="4">
        <v>120</v>
      </c>
      <c r="BB13" s="77"/>
      <c r="BC13" s="77"/>
      <c r="BD13" s="77" t="s">
        <v>101</v>
      </c>
      <c r="BE13" s="77"/>
      <c r="BF13" s="77"/>
      <c r="BG13" s="77" t="s">
        <v>101</v>
      </c>
      <c r="BH13" s="77"/>
      <c r="BI13" s="77"/>
      <c r="BJ13" s="77" t="s">
        <v>101</v>
      </c>
      <c r="BK13" s="77"/>
      <c r="BL13" s="77" t="s">
        <v>101</v>
      </c>
      <c r="BM13" s="77"/>
      <c r="BN13" s="56"/>
      <c r="BO13" s="56"/>
      <c r="BP13" s="56"/>
      <c r="BQ13" s="56"/>
      <c r="BR13" s="56"/>
      <c r="BS13" s="56"/>
      <c r="BT13" s="46"/>
      <c r="BU13" s="46"/>
      <c r="BV13" s="46"/>
      <c r="BW13" s="46"/>
      <c r="BX13" s="46"/>
      <c r="BY13" s="46"/>
      <c r="BZ13" s="46"/>
      <c r="CA13" s="46"/>
      <c r="CB13" s="46"/>
      <c r="CC13" s="46"/>
      <c r="CD13" s="46"/>
      <c r="CE13" s="46"/>
    </row>
    <row r="14" spans="1:83" ht="89.4" customHeight="1" x14ac:dyDescent="0.25">
      <c r="B14" s="153"/>
      <c r="C14" s="153"/>
      <c r="D14" s="153"/>
      <c r="E14" s="153"/>
      <c r="F14" s="153"/>
      <c r="G14" s="153"/>
      <c r="H14" s="153"/>
      <c r="I14" s="19">
        <v>5</v>
      </c>
      <c r="J14" s="48" t="s">
        <v>102</v>
      </c>
      <c r="K14" s="20">
        <v>2020050310043</v>
      </c>
      <c r="L14" s="20" t="s">
        <v>110</v>
      </c>
      <c r="M14" s="49" t="s">
        <v>54</v>
      </c>
      <c r="N14" s="48" t="s">
        <v>39</v>
      </c>
      <c r="O14" s="50">
        <v>0</v>
      </c>
      <c r="P14" s="51">
        <v>3</v>
      </c>
      <c r="Q14" s="51">
        <v>1</v>
      </c>
      <c r="R14" s="51">
        <v>1</v>
      </c>
      <c r="S14" s="51">
        <v>1</v>
      </c>
      <c r="T14" s="51">
        <v>0</v>
      </c>
      <c r="U14" s="20">
        <v>0</v>
      </c>
      <c r="V14" s="4">
        <v>1</v>
      </c>
      <c r="W14" s="20"/>
      <c r="X14" s="20"/>
      <c r="Y14" s="14">
        <f t="shared" si="2"/>
        <v>1</v>
      </c>
      <c r="Z14" s="21">
        <f t="shared" si="3"/>
        <v>1</v>
      </c>
      <c r="AA14" s="21">
        <f t="shared" si="4"/>
        <v>0.33333333333333331</v>
      </c>
      <c r="AB14" s="79" t="s">
        <v>179</v>
      </c>
      <c r="AC14" s="19" t="s">
        <v>139</v>
      </c>
      <c r="AD14" s="23">
        <v>2</v>
      </c>
      <c r="AE14" s="53">
        <f t="shared" si="0"/>
        <v>1500000</v>
      </c>
      <c r="AF14" s="54">
        <v>0</v>
      </c>
      <c r="AG14" s="54">
        <v>0</v>
      </c>
      <c r="AH14" s="54">
        <v>0</v>
      </c>
      <c r="AI14" s="54">
        <v>0</v>
      </c>
      <c r="AJ14" s="55">
        <v>0</v>
      </c>
      <c r="AK14" s="54">
        <v>0</v>
      </c>
      <c r="AL14" s="54">
        <v>0</v>
      </c>
      <c r="AM14" s="54">
        <v>1500000</v>
      </c>
      <c r="AN14" s="55">
        <v>0</v>
      </c>
      <c r="AO14" s="54">
        <v>0</v>
      </c>
      <c r="AP14" s="54">
        <v>0</v>
      </c>
      <c r="AQ14" s="54">
        <v>0</v>
      </c>
      <c r="AR14" s="55">
        <v>0</v>
      </c>
      <c r="AS14" s="54">
        <v>0</v>
      </c>
      <c r="AT14" s="54">
        <v>0</v>
      </c>
      <c r="AU14" s="54">
        <v>0</v>
      </c>
      <c r="AV14" s="54">
        <v>0</v>
      </c>
      <c r="AW14" s="54">
        <v>0</v>
      </c>
      <c r="AX14" s="54">
        <v>0</v>
      </c>
      <c r="AY14" s="53">
        <f t="shared" si="1"/>
        <v>1500000</v>
      </c>
      <c r="AZ14" s="48" t="s">
        <v>59</v>
      </c>
      <c r="BA14" s="4">
        <v>5</v>
      </c>
      <c r="BB14" s="77"/>
      <c r="BC14" s="77"/>
      <c r="BD14" s="77"/>
      <c r="BE14" s="77" t="s">
        <v>101</v>
      </c>
      <c r="BF14" s="77"/>
      <c r="BG14" s="77"/>
      <c r="BH14" s="77"/>
      <c r="BI14" s="77"/>
      <c r="BJ14" s="77" t="s">
        <v>101</v>
      </c>
      <c r="BK14" s="77"/>
      <c r="BL14" s="77"/>
      <c r="BM14" s="77"/>
      <c r="BN14" s="56"/>
      <c r="BO14" s="56"/>
      <c r="BP14" s="56"/>
      <c r="BQ14" s="56"/>
      <c r="BR14" s="56"/>
      <c r="BS14" s="56"/>
      <c r="BT14" s="56"/>
      <c r="BU14" s="56"/>
      <c r="BV14" s="56"/>
      <c r="BW14" s="56"/>
      <c r="BX14" s="56"/>
      <c r="BY14" s="56"/>
      <c r="BZ14" s="56"/>
      <c r="CA14" s="56"/>
      <c r="CB14" s="56"/>
      <c r="CC14" s="56"/>
      <c r="CD14" s="56"/>
      <c r="CE14" s="56"/>
    </row>
    <row r="15" spans="1:83" ht="102" customHeight="1" x14ac:dyDescent="0.25">
      <c r="B15" s="165"/>
      <c r="C15" s="165"/>
      <c r="D15" s="165"/>
      <c r="E15" s="165"/>
      <c r="F15" s="165"/>
      <c r="G15" s="165"/>
      <c r="H15" s="165"/>
      <c r="I15" s="19">
        <v>6</v>
      </c>
      <c r="J15" s="48" t="s">
        <v>102</v>
      </c>
      <c r="K15" s="20">
        <v>2020050310043</v>
      </c>
      <c r="L15" s="20" t="s">
        <v>110</v>
      </c>
      <c r="M15" s="49" t="s">
        <v>55</v>
      </c>
      <c r="N15" s="48" t="s">
        <v>39</v>
      </c>
      <c r="O15" s="50">
        <v>0</v>
      </c>
      <c r="P15" s="51">
        <v>3</v>
      </c>
      <c r="Q15" s="51">
        <v>0</v>
      </c>
      <c r="R15" s="51">
        <v>1</v>
      </c>
      <c r="S15" s="51">
        <v>1</v>
      </c>
      <c r="T15" s="51">
        <v>1</v>
      </c>
      <c r="U15" s="20">
        <v>0</v>
      </c>
      <c r="V15" s="4">
        <v>1</v>
      </c>
      <c r="W15" s="20"/>
      <c r="X15" s="20"/>
      <c r="Y15" s="14">
        <f>SUM(U15:X15)</f>
        <v>1</v>
      </c>
      <c r="Z15" s="21">
        <f t="shared" si="3"/>
        <v>1</v>
      </c>
      <c r="AA15" s="21">
        <f t="shared" si="4"/>
        <v>0.33333333333333331</v>
      </c>
      <c r="AB15" s="78" t="s">
        <v>184</v>
      </c>
      <c r="AC15" s="19" t="s">
        <v>139</v>
      </c>
      <c r="AD15" s="23">
        <v>1</v>
      </c>
      <c r="AE15" s="53">
        <f t="shared" si="0"/>
        <v>16975000</v>
      </c>
      <c r="AF15" s="54">
        <v>0</v>
      </c>
      <c r="AG15" s="54">
        <v>0</v>
      </c>
      <c r="AH15" s="54">
        <v>0</v>
      </c>
      <c r="AI15" s="54">
        <v>0</v>
      </c>
      <c r="AJ15" s="55">
        <v>0</v>
      </c>
      <c r="AK15" s="54">
        <v>0</v>
      </c>
      <c r="AL15" s="54">
        <v>0</v>
      </c>
      <c r="AM15" s="54">
        <f>14975000+2000000</f>
        <v>16975000</v>
      </c>
      <c r="AN15" s="55">
        <v>0</v>
      </c>
      <c r="AO15" s="54">
        <v>0</v>
      </c>
      <c r="AP15" s="54">
        <v>0</v>
      </c>
      <c r="AQ15" s="54">
        <v>0</v>
      </c>
      <c r="AR15" s="55">
        <v>0</v>
      </c>
      <c r="AS15" s="54">
        <v>0</v>
      </c>
      <c r="AT15" s="54">
        <v>0</v>
      </c>
      <c r="AU15" s="54">
        <v>0</v>
      </c>
      <c r="AV15" s="54">
        <v>0</v>
      </c>
      <c r="AW15" s="54">
        <v>0</v>
      </c>
      <c r="AX15" s="54">
        <v>0</v>
      </c>
      <c r="AY15" s="53">
        <f t="shared" si="1"/>
        <v>16975000</v>
      </c>
      <c r="AZ15" s="48" t="s">
        <v>59</v>
      </c>
      <c r="BA15" s="4">
        <v>2</v>
      </c>
      <c r="BB15" s="77"/>
      <c r="BC15" s="77"/>
      <c r="BD15" s="77"/>
      <c r="BE15" s="77"/>
      <c r="BF15" s="77"/>
      <c r="BG15" s="77"/>
      <c r="BH15" s="77"/>
      <c r="BI15" s="77"/>
      <c r="BJ15" s="77" t="s">
        <v>101</v>
      </c>
      <c r="BK15" s="77"/>
      <c r="BL15" s="77"/>
      <c r="BM15" s="77"/>
      <c r="BN15" s="56"/>
      <c r="BO15" s="56"/>
      <c r="BP15" s="56"/>
      <c r="BQ15" s="56"/>
      <c r="BR15" s="56"/>
      <c r="BS15" s="56"/>
      <c r="BT15" s="46"/>
      <c r="BU15" s="46"/>
      <c r="BV15" s="46"/>
      <c r="BW15" s="46"/>
      <c r="BX15" s="46"/>
      <c r="BY15" s="46"/>
      <c r="BZ15" s="46"/>
      <c r="CA15" s="46"/>
      <c r="CB15" s="46"/>
      <c r="CC15" s="46"/>
      <c r="CD15" s="46"/>
      <c r="CE15" s="46"/>
    </row>
    <row r="16" spans="1:83" s="63" customFormat="1" ht="13.8" thickBot="1" x14ac:dyDescent="0.3">
      <c r="A16" s="3"/>
      <c r="B16" s="57"/>
      <c r="C16" s="57"/>
      <c r="D16" s="57"/>
      <c r="E16" s="159" t="s">
        <v>34</v>
      </c>
      <c r="F16" s="160"/>
      <c r="G16" s="160"/>
      <c r="H16" s="160"/>
      <c r="I16" s="160"/>
      <c r="J16" s="160"/>
      <c r="K16" s="160"/>
      <c r="L16" s="160"/>
      <c r="M16" s="160"/>
      <c r="N16" s="160"/>
      <c r="O16" s="160"/>
      <c r="P16" s="160"/>
      <c r="Q16" s="160"/>
      <c r="R16" s="160"/>
      <c r="S16" s="160"/>
      <c r="T16" s="161"/>
      <c r="U16" s="18"/>
      <c r="V16" s="18"/>
      <c r="W16" s="22"/>
      <c r="X16" s="22"/>
      <c r="Y16" s="11"/>
      <c r="Z16" s="12">
        <f>AVERAGE(Z10:Z15)</f>
        <v>0.8606060606060606</v>
      </c>
      <c r="AA16" s="12">
        <f>AVERAGE(AA10:AA15)</f>
        <v>0.27042042042042042</v>
      </c>
      <c r="AB16" s="65"/>
      <c r="AC16" s="58"/>
      <c r="AD16" s="59"/>
      <c r="AE16" s="60">
        <f>SUM(AE10:AE15)</f>
        <v>45388262</v>
      </c>
      <c r="AF16" s="61">
        <f t="shared" ref="AF16:AX16" si="5">SUM(AF10:AF15)</f>
        <v>0</v>
      </c>
      <c r="AG16" s="61">
        <f t="shared" si="5"/>
        <v>0</v>
      </c>
      <c r="AH16" s="61">
        <f t="shared" si="5"/>
        <v>0</v>
      </c>
      <c r="AI16" s="61">
        <f t="shared" si="5"/>
        <v>0</v>
      </c>
      <c r="AJ16" s="61">
        <f t="shared" si="5"/>
        <v>0</v>
      </c>
      <c r="AK16" s="61">
        <f t="shared" si="5"/>
        <v>0</v>
      </c>
      <c r="AL16" s="61">
        <f t="shared" si="5"/>
        <v>0</v>
      </c>
      <c r="AM16" s="61">
        <f t="shared" si="5"/>
        <v>45388262</v>
      </c>
      <c r="AN16" s="61">
        <f t="shared" si="5"/>
        <v>0</v>
      </c>
      <c r="AO16" s="61">
        <f t="shared" si="5"/>
        <v>0</v>
      </c>
      <c r="AP16" s="61">
        <f t="shared" si="5"/>
        <v>0</v>
      </c>
      <c r="AQ16" s="61">
        <f t="shared" si="5"/>
        <v>0</v>
      </c>
      <c r="AR16" s="61">
        <f t="shared" si="5"/>
        <v>0</v>
      </c>
      <c r="AS16" s="61">
        <f t="shared" si="5"/>
        <v>0</v>
      </c>
      <c r="AT16" s="61">
        <f t="shared" si="5"/>
        <v>0</v>
      </c>
      <c r="AU16" s="60">
        <f t="shared" si="5"/>
        <v>0</v>
      </c>
      <c r="AV16" s="60">
        <f t="shared" si="5"/>
        <v>0</v>
      </c>
      <c r="AW16" s="60">
        <f t="shared" si="5"/>
        <v>0</v>
      </c>
      <c r="AX16" s="60">
        <f t="shared" si="5"/>
        <v>0</v>
      </c>
      <c r="AY16" s="60">
        <f t="shared" ref="AY16" si="6">SUM(AY6:AY15)</f>
        <v>45388262</v>
      </c>
      <c r="AZ16" s="60"/>
      <c r="BA16" s="61"/>
      <c r="BB16" s="61"/>
      <c r="BC16" s="61"/>
      <c r="BD16" s="61"/>
      <c r="BE16" s="61"/>
      <c r="BF16" s="61"/>
      <c r="BG16" s="61"/>
      <c r="BH16" s="61"/>
      <c r="BI16" s="61"/>
      <c r="BJ16" s="61"/>
      <c r="BK16" s="61"/>
      <c r="BL16" s="61"/>
      <c r="BM16" s="61"/>
      <c r="BN16" s="62"/>
      <c r="BO16" s="62"/>
      <c r="BP16" s="62"/>
      <c r="BQ16" s="62"/>
      <c r="BR16" s="62"/>
      <c r="BS16" s="62"/>
      <c r="BT16" s="62"/>
      <c r="BU16" s="62"/>
      <c r="BV16" s="62"/>
      <c r="BW16" s="62"/>
      <c r="BX16" s="62"/>
      <c r="BY16" s="62"/>
      <c r="BZ16" s="62"/>
      <c r="CA16" s="62"/>
      <c r="CB16" s="62"/>
      <c r="CC16" s="62"/>
      <c r="CD16" s="62"/>
      <c r="CE16" s="62"/>
    </row>
    <row r="17" spans="1:83" ht="112.2" customHeight="1" x14ac:dyDescent="0.25">
      <c r="B17" s="154" t="s">
        <v>45</v>
      </c>
      <c r="C17" s="154" t="s">
        <v>46</v>
      </c>
      <c r="D17" s="154" t="s">
        <v>47</v>
      </c>
      <c r="E17" s="154" t="s">
        <v>137</v>
      </c>
      <c r="F17" s="154" t="s">
        <v>136</v>
      </c>
      <c r="G17" s="154"/>
      <c r="H17" s="152" t="s">
        <v>140</v>
      </c>
      <c r="I17" s="19">
        <v>7</v>
      </c>
      <c r="J17" s="48" t="s">
        <v>102</v>
      </c>
      <c r="K17" s="64">
        <v>2020050310043</v>
      </c>
      <c r="L17" s="20" t="s">
        <v>110</v>
      </c>
      <c r="M17" s="49" t="s">
        <v>56</v>
      </c>
      <c r="N17" s="48" t="s">
        <v>43</v>
      </c>
      <c r="O17" s="51">
        <v>0</v>
      </c>
      <c r="P17" s="51">
        <v>1</v>
      </c>
      <c r="Q17" s="51">
        <v>0</v>
      </c>
      <c r="R17" s="51">
        <v>1</v>
      </c>
      <c r="S17" s="51">
        <v>0</v>
      </c>
      <c r="T17" s="51">
        <v>0</v>
      </c>
      <c r="U17" s="20">
        <v>0</v>
      </c>
      <c r="V17" s="82">
        <v>0.5</v>
      </c>
      <c r="W17" s="20"/>
      <c r="X17" s="20"/>
      <c r="Y17" s="14">
        <f t="shared" si="2"/>
        <v>0.5</v>
      </c>
      <c r="Z17" s="21">
        <f t="shared" si="3"/>
        <v>0.5</v>
      </c>
      <c r="AA17" s="21">
        <f t="shared" si="4"/>
        <v>0.5</v>
      </c>
      <c r="AB17" s="79" t="s">
        <v>197</v>
      </c>
      <c r="AC17" s="19" t="s">
        <v>139</v>
      </c>
      <c r="AD17" s="23">
        <v>1</v>
      </c>
      <c r="AE17" s="53">
        <f t="shared" ref="AE17" si="7">+AY17</f>
        <v>1200000</v>
      </c>
      <c r="AF17" s="54">
        <v>200000</v>
      </c>
      <c r="AG17" s="54">
        <v>0</v>
      </c>
      <c r="AH17" s="54">
        <v>0</v>
      </c>
      <c r="AI17" s="54">
        <v>0</v>
      </c>
      <c r="AJ17" s="55">
        <v>0</v>
      </c>
      <c r="AK17" s="54">
        <v>0</v>
      </c>
      <c r="AL17" s="54">
        <v>0</v>
      </c>
      <c r="AM17" s="54">
        <v>1000000</v>
      </c>
      <c r="AN17" s="55">
        <v>0</v>
      </c>
      <c r="AO17" s="54">
        <v>0</v>
      </c>
      <c r="AP17" s="54">
        <v>0</v>
      </c>
      <c r="AQ17" s="54">
        <v>0</v>
      </c>
      <c r="AR17" s="55">
        <v>0</v>
      </c>
      <c r="AS17" s="54">
        <v>0</v>
      </c>
      <c r="AT17" s="54">
        <v>0</v>
      </c>
      <c r="AU17" s="54">
        <v>0</v>
      </c>
      <c r="AV17" s="54">
        <v>0</v>
      </c>
      <c r="AW17" s="54">
        <v>0</v>
      </c>
      <c r="AX17" s="54">
        <v>0</v>
      </c>
      <c r="AY17" s="53">
        <f t="shared" ref="AY17" si="8">SUM(AF17:AX17)</f>
        <v>1200000</v>
      </c>
      <c r="AZ17" s="48" t="s">
        <v>59</v>
      </c>
      <c r="BA17" s="4">
        <v>240</v>
      </c>
      <c r="BB17" s="77"/>
      <c r="BC17" s="77" t="s">
        <v>101</v>
      </c>
      <c r="BD17" s="77" t="s">
        <v>101</v>
      </c>
      <c r="BE17" s="77" t="s">
        <v>101</v>
      </c>
      <c r="BF17" s="77" t="s">
        <v>101</v>
      </c>
      <c r="BG17" s="77" t="s">
        <v>101</v>
      </c>
      <c r="BH17" s="77" t="s">
        <v>101</v>
      </c>
      <c r="BI17" s="77" t="s">
        <v>101</v>
      </c>
      <c r="BJ17" s="77" t="s">
        <v>101</v>
      </c>
      <c r="BK17" s="77" t="s">
        <v>101</v>
      </c>
      <c r="BL17" s="77"/>
      <c r="BM17" s="77"/>
      <c r="BN17" s="56"/>
      <c r="BO17" s="56"/>
      <c r="BP17" s="56"/>
      <c r="BQ17" s="56"/>
      <c r="BR17" s="56"/>
      <c r="BS17" s="56"/>
      <c r="BT17" s="46"/>
      <c r="BU17" s="46"/>
      <c r="BV17" s="46"/>
      <c r="BW17" s="46"/>
      <c r="BX17" s="46"/>
      <c r="BY17" s="46"/>
      <c r="BZ17" s="46"/>
      <c r="CA17" s="46"/>
      <c r="CB17" s="46"/>
      <c r="CC17" s="46"/>
      <c r="CD17" s="46"/>
      <c r="CE17" s="46"/>
    </row>
    <row r="18" spans="1:83" ht="39.6" x14ac:dyDescent="0.25">
      <c r="B18" s="153"/>
      <c r="C18" s="153"/>
      <c r="D18" s="153"/>
      <c r="E18" s="153"/>
      <c r="F18" s="153"/>
      <c r="G18" s="153"/>
      <c r="H18" s="153"/>
      <c r="I18" s="19">
        <v>8</v>
      </c>
      <c r="J18" s="48" t="s">
        <v>102</v>
      </c>
      <c r="K18" s="20">
        <v>2020050310043</v>
      </c>
      <c r="L18" s="20" t="s">
        <v>110</v>
      </c>
      <c r="M18" s="49" t="s">
        <v>57</v>
      </c>
      <c r="N18" s="48" t="s">
        <v>43</v>
      </c>
      <c r="O18" s="51">
        <v>0</v>
      </c>
      <c r="P18" s="51">
        <v>1</v>
      </c>
      <c r="Q18" s="51">
        <v>1</v>
      </c>
      <c r="R18" s="51">
        <v>0</v>
      </c>
      <c r="S18" s="51">
        <v>0</v>
      </c>
      <c r="T18" s="51">
        <v>0</v>
      </c>
      <c r="U18" s="20">
        <v>1</v>
      </c>
      <c r="V18" s="4">
        <v>0</v>
      </c>
      <c r="W18" s="20"/>
      <c r="X18" s="20"/>
      <c r="Y18" s="14">
        <f t="shared" si="2"/>
        <v>1</v>
      </c>
      <c r="Z18" s="21" t="str">
        <f t="shared" si="3"/>
        <v/>
      </c>
      <c r="AA18" s="21">
        <f t="shared" si="4"/>
        <v>1</v>
      </c>
      <c r="AB18" s="80" t="s">
        <v>188</v>
      </c>
      <c r="AC18" s="19"/>
      <c r="AD18" s="23"/>
      <c r="AE18" s="53">
        <f t="shared" ref="AE18:AE19" si="9">+AY18</f>
        <v>0</v>
      </c>
      <c r="AF18" s="54">
        <v>0</v>
      </c>
      <c r="AG18" s="54">
        <v>0</v>
      </c>
      <c r="AH18" s="54">
        <v>0</v>
      </c>
      <c r="AI18" s="54">
        <v>0</v>
      </c>
      <c r="AJ18" s="55">
        <v>0</v>
      </c>
      <c r="AK18" s="54">
        <v>0</v>
      </c>
      <c r="AL18" s="54">
        <v>0</v>
      </c>
      <c r="AM18" s="54">
        <v>0</v>
      </c>
      <c r="AN18" s="55">
        <v>0</v>
      </c>
      <c r="AO18" s="54">
        <v>0</v>
      </c>
      <c r="AP18" s="54">
        <v>0</v>
      </c>
      <c r="AQ18" s="54">
        <v>0</v>
      </c>
      <c r="AR18" s="55">
        <v>0</v>
      </c>
      <c r="AS18" s="54">
        <v>0</v>
      </c>
      <c r="AT18" s="54">
        <v>0</v>
      </c>
      <c r="AU18" s="54">
        <v>0</v>
      </c>
      <c r="AV18" s="54">
        <v>0</v>
      </c>
      <c r="AW18" s="54">
        <v>0</v>
      </c>
      <c r="AX18" s="54">
        <v>0</v>
      </c>
      <c r="AY18" s="53">
        <f t="shared" ref="AY18:AY19" si="10">SUM(AF18:AX18)</f>
        <v>0</v>
      </c>
      <c r="AZ18" s="48" t="s">
        <v>59</v>
      </c>
      <c r="BA18" s="4">
        <v>360</v>
      </c>
      <c r="BB18" s="77" t="s">
        <v>101</v>
      </c>
      <c r="BC18" s="77" t="s">
        <v>101</v>
      </c>
      <c r="BD18" s="77" t="s">
        <v>101</v>
      </c>
      <c r="BE18" s="77" t="s">
        <v>101</v>
      </c>
      <c r="BF18" s="77" t="s">
        <v>101</v>
      </c>
      <c r="BG18" s="77" t="s">
        <v>101</v>
      </c>
      <c r="BH18" s="77" t="s">
        <v>101</v>
      </c>
      <c r="BI18" s="77" t="s">
        <v>101</v>
      </c>
      <c r="BJ18" s="77" t="s">
        <v>101</v>
      </c>
      <c r="BK18" s="77" t="s">
        <v>101</v>
      </c>
      <c r="BL18" s="77" t="s">
        <v>101</v>
      </c>
      <c r="BM18" s="77" t="s">
        <v>101</v>
      </c>
      <c r="BN18" s="56"/>
      <c r="BO18" s="56"/>
      <c r="BP18" s="56"/>
      <c r="BQ18" s="56"/>
      <c r="BR18" s="56"/>
      <c r="BS18" s="56"/>
      <c r="BT18" s="46"/>
      <c r="BU18" s="46"/>
      <c r="BV18" s="46"/>
      <c r="BW18" s="46"/>
      <c r="BX18" s="46"/>
      <c r="BY18" s="46"/>
      <c r="BZ18" s="46"/>
      <c r="CA18" s="46"/>
      <c r="CB18" s="46"/>
      <c r="CC18" s="46"/>
      <c r="CD18" s="46"/>
      <c r="CE18" s="46"/>
    </row>
    <row r="19" spans="1:83" ht="130.19999999999999" customHeight="1" x14ac:dyDescent="0.25">
      <c r="B19" s="165"/>
      <c r="C19" s="165"/>
      <c r="D19" s="165"/>
      <c r="E19" s="165"/>
      <c r="F19" s="165"/>
      <c r="G19" s="165"/>
      <c r="H19" s="153"/>
      <c r="I19" s="19">
        <v>9</v>
      </c>
      <c r="J19" s="48" t="s">
        <v>102</v>
      </c>
      <c r="K19" s="20">
        <v>2020050310043</v>
      </c>
      <c r="L19" s="20" t="s">
        <v>110</v>
      </c>
      <c r="M19" s="49" t="s">
        <v>58</v>
      </c>
      <c r="N19" s="48" t="s">
        <v>43</v>
      </c>
      <c r="O19" s="51">
        <v>0</v>
      </c>
      <c r="P19" s="51">
        <v>1</v>
      </c>
      <c r="Q19" s="51">
        <v>0</v>
      </c>
      <c r="R19" s="51">
        <v>1</v>
      </c>
      <c r="S19" s="51">
        <v>1</v>
      </c>
      <c r="T19" s="51">
        <v>1</v>
      </c>
      <c r="U19" s="31">
        <v>0</v>
      </c>
      <c r="V19" s="82">
        <v>0.5</v>
      </c>
      <c r="W19" s="20"/>
      <c r="X19" s="20"/>
      <c r="Y19" s="14">
        <f t="shared" si="2"/>
        <v>0.5</v>
      </c>
      <c r="Z19" s="21">
        <f t="shared" si="3"/>
        <v>0.5</v>
      </c>
      <c r="AA19" s="21">
        <f t="shared" si="4"/>
        <v>0.16666666666666666</v>
      </c>
      <c r="AB19" s="83" t="s">
        <v>171</v>
      </c>
      <c r="AC19" s="19" t="s">
        <v>139</v>
      </c>
      <c r="AD19" s="23">
        <v>1</v>
      </c>
      <c r="AE19" s="53">
        <f t="shared" si="9"/>
        <v>1200000</v>
      </c>
      <c r="AF19" s="54">
        <v>200000</v>
      </c>
      <c r="AG19" s="54">
        <v>0</v>
      </c>
      <c r="AH19" s="54">
        <v>0</v>
      </c>
      <c r="AI19" s="54">
        <v>0</v>
      </c>
      <c r="AJ19" s="55">
        <v>0</v>
      </c>
      <c r="AK19" s="54">
        <v>0</v>
      </c>
      <c r="AL19" s="54">
        <v>0</v>
      </c>
      <c r="AM19" s="54">
        <v>1000000</v>
      </c>
      <c r="AN19" s="55">
        <v>0</v>
      </c>
      <c r="AO19" s="54">
        <v>0</v>
      </c>
      <c r="AP19" s="54">
        <v>0</v>
      </c>
      <c r="AQ19" s="54">
        <v>0</v>
      </c>
      <c r="AR19" s="55">
        <v>0</v>
      </c>
      <c r="AS19" s="54">
        <v>0</v>
      </c>
      <c r="AT19" s="54">
        <v>0</v>
      </c>
      <c r="AU19" s="54">
        <v>0</v>
      </c>
      <c r="AV19" s="54">
        <v>0</v>
      </c>
      <c r="AW19" s="54">
        <v>0</v>
      </c>
      <c r="AX19" s="54">
        <v>0</v>
      </c>
      <c r="AY19" s="53">
        <f t="shared" si="10"/>
        <v>1200000</v>
      </c>
      <c r="AZ19" s="48" t="s">
        <v>59</v>
      </c>
      <c r="BA19" s="4">
        <v>360</v>
      </c>
      <c r="BB19" s="77" t="s">
        <v>101</v>
      </c>
      <c r="BC19" s="77" t="s">
        <v>101</v>
      </c>
      <c r="BD19" s="77" t="s">
        <v>101</v>
      </c>
      <c r="BE19" s="77" t="s">
        <v>101</v>
      </c>
      <c r="BF19" s="77" t="s">
        <v>101</v>
      </c>
      <c r="BG19" s="77" t="s">
        <v>101</v>
      </c>
      <c r="BH19" s="77" t="s">
        <v>101</v>
      </c>
      <c r="BI19" s="77" t="s">
        <v>101</v>
      </c>
      <c r="BJ19" s="77" t="s">
        <v>101</v>
      </c>
      <c r="BK19" s="77" t="s">
        <v>101</v>
      </c>
      <c r="BL19" s="77" t="s">
        <v>101</v>
      </c>
      <c r="BM19" s="77" t="s">
        <v>101</v>
      </c>
      <c r="BN19" s="56"/>
      <c r="BO19" s="56"/>
      <c r="BP19" s="56"/>
      <c r="BQ19" s="56"/>
      <c r="BR19" s="56"/>
      <c r="BS19" s="56"/>
      <c r="BT19" s="46"/>
      <c r="BU19" s="46"/>
      <c r="BV19" s="46"/>
      <c r="BW19" s="46"/>
      <c r="BX19" s="46"/>
      <c r="BY19" s="46"/>
      <c r="BZ19" s="46"/>
      <c r="CA19" s="46"/>
      <c r="CB19" s="46"/>
      <c r="CC19" s="46"/>
      <c r="CD19" s="46"/>
      <c r="CE19" s="46"/>
    </row>
    <row r="20" spans="1:83" s="63" customFormat="1" ht="13.8" thickBot="1" x14ac:dyDescent="0.3">
      <c r="A20" s="3"/>
      <c r="B20" s="57"/>
      <c r="C20" s="57"/>
      <c r="D20" s="57"/>
      <c r="E20" s="159" t="s">
        <v>34</v>
      </c>
      <c r="F20" s="160"/>
      <c r="G20" s="160"/>
      <c r="H20" s="160"/>
      <c r="I20" s="160"/>
      <c r="J20" s="160"/>
      <c r="K20" s="160"/>
      <c r="L20" s="160"/>
      <c r="M20" s="160"/>
      <c r="N20" s="160"/>
      <c r="O20" s="160"/>
      <c r="P20" s="160"/>
      <c r="Q20" s="160"/>
      <c r="R20" s="160"/>
      <c r="S20" s="160"/>
      <c r="T20" s="161"/>
      <c r="U20" s="18"/>
      <c r="V20" s="18"/>
      <c r="W20" s="22"/>
      <c r="X20" s="22"/>
      <c r="Y20" s="11"/>
      <c r="Z20" s="12">
        <f>AVERAGE(Z17:Z19)</f>
        <v>0.5</v>
      </c>
      <c r="AA20" s="12">
        <f>AVERAGE(AA17:AA19)</f>
        <v>0.55555555555555558</v>
      </c>
      <c r="AB20" s="65"/>
      <c r="AC20" s="58"/>
      <c r="AD20" s="59"/>
      <c r="AE20" s="60">
        <f>SUM(AE17:AE19)</f>
        <v>2400000</v>
      </c>
      <c r="AF20" s="61">
        <f t="shared" ref="AF20:AX20" si="11">SUM(AF10:AF19)</f>
        <v>400000</v>
      </c>
      <c r="AG20" s="61">
        <f t="shared" si="11"/>
        <v>0</v>
      </c>
      <c r="AH20" s="61">
        <f t="shared" si="11"/>
        <v>0</v>
      </c>
      <c r="AI20" s="61">
        <f t="shared" si="11"/>
        <v>0</v>
      </c>
      <c r="AJ20" s="61">
        <f t="shared" si="11"/>
        <v>0</v>
      </c>
      <c r="AK20" s="61">
        <f t="shared" si="11"/>
        <v>0</v>
      </c>
      <c r="AL20" s="61">
        <f t="shared" si="11"/>
        <v>0</v>
      </c>
      <c r="AM20" s="61">
        <f>SUM(AM17:AM19)</f>
        <v>2000000</v>
      </c>
      <c r="AN20" s="61">
        <f t="shared" si="11"/>
        <v>0</v>
      </c>
      <c r="AO20" s="61">
        <f t="shared" si="11"/>
        <v>0</v>
      </c>
      <c r="AP20" s="61">
        <f t="shared" si="11"/>
        <v>0</v>
      </c>
      <c r="AQ20" s="61">
        <f t="shared" si="11"/>
        <v>0</v>
      </c>
      <c r="AR20" s="61">
        <f t="shared" si="11"/>
        <v>0</v>
      </c>
      <c r="AS20" s="61">
        <f t="shared" si="11"/>
        <v>0</v>
      </c>
      <c r="AT20" s="61">
        <f>SUM(AT17:AT19)</f>
        <v>0</v>
      </c>
      <c r="AU20" s="61">
        <f t="shared" si="11"/>
        <v>0</v>
      </c>
      <c r="AV20" s="61">
        <f t="shared" si="11"/>
        <v>0</v>
      </c>
      <c r="AW20" s="61">
        <f t="shared" si="11"/>
        <v>0</v>
      </c>
      <c r="AX20" s="61">
        <f t="shared" si="11"/>
        <v>0</v>
      </c>
      <c r="AY20" s="60">
        <f>SUM(AY17:AY19)</f>
        <v>2400000</v>
      </c>
      <c r="AZ20" s="60"/>
      <c r="BA20" s="61"/>
      <c r="BB20" s="61"/>
      <c r="BC20" s="61"/>
      <c r="BD20" s="61"/>
      <c r="BE20" s="61"/>
      <c r="BF20" s="61"/>
      <c r="BG20" s="61"/>
      <c r="BH20" s="61"/>
      <c r="BI20" s="61"/>
      <c r="BJ20" s="61"/>
      <c r="BK20" s="61"/>
      <c r="BL20" s="61"/>
      <c r="BM20" s="61"/>
      <c r="BN20" s="62"/>
      <c r="BO20" s="62"/>
      <c r="BP20" s="62"/>
      <c r="BQ20" s="62"/>
      <c r="BR20" s="62"/>
      <c r="BS20" s="62"/>
      <c r="BT20" s="62"/>
      <c r="BU20" s="62"/>
      <c r="BV20" s="62"/>
      <c r="BW20" s="62"/>
      <c r="BX20" s="62"/>
      <c r="BY20" s="62"/>
      <c r="BZ20" s="62"/>
      <c r="CA20" s="62"/>
      <c r="CB20" s="62"/>
      <c r="CC20" s="62"/>
      <c r="CD20" s="62"/>
      <c r="CE20" s="62"/>
    </row>
    <row r="21" spans="1:83" ht="39.6" x14ac:dyDescent="0.25">
      <c r="B21" s="152" t="s">
        <v>45</v>
      </c>
      <c r="C21" s="154" t="s">
        <v>46</v>
      </c>
      <c r="D21" s="154" t="s">
        <v>60</v>
      </c>
      <c r="E21" s="154" t="s">
        <v>41</v>
      </c>
      <c r="F21" s="154" t="s">
        <v>61</v>
      </c>
      <c r="G21" s="154"/>
      <c r="H21" s="154" t="s">
        <v>62</v>
      </c>
      <c r="I21" s="19">
        <v>1</v>
      </c>
      <c r="J21" s="66" t="s">
        <v>103</v>
      </c>
      <c r="K21" s="20">
        <v>2020050310005</v>
      </c>
      <c r="L21" s="20" t="s">
        <v>110</v>
      </c>
      <c r="M21" s="49" t="s">
        <v>63</v>
      </c>
      <c r="N21" s="48" t="s">
        <v>43</v>
      </c>
      <c r="O21" s="51">
        <v>0</v>
      </c>
      <c r="P21" s="51">
        <v>1</v>
      </c>
      <c r="Q21" s="51">
        <v>1</v>
      </c>
      <c r="R21" s="51">
        <v>0</v>
      </c>
      <c r="S21" s="51">
        <v>0</v>
      </c>
      <c r="T21" s="51">
        <v>0</v>
      </c>
      <c r="U21" s="10">
        <v>1</v>
      </c>
      <c r="V21" s="13">
        <v>0</v>
      </c>
      <c r="W21" s="10"/>
      <c r="X21" s="14"/>
      <c r="Y21" s="14">
        <f t="shared" si="2"/>
        <v>1</v>
      </c>
      <c r="Z21" s="21" t="str">
        <f t="shared" si="3"/>
        <v/>
      </c>
      <c r="AA21" s="21">
        <f t="shared" si="4"/>
        <v>1</v>
      </c>
      <c r="AB21" s="80" t="s">
        <v>188</v>
      </c>
      <c r="AC21" s="28"/>
      <c r="AD21" s="28"/>
      <c r="AE21" s="53">
        <f t="shared" ref="AE21:AE24" si="12">+AY21</f>
        <v>0</v>
      </c>
      <c r="AF21" s="54">
        <v>0</v>
      </c>
      <c r="AG21" s="54">
        <v>0</v>
      </c>
      <c r="AH21" s="54">
        <v>0</v>
      </c>
      <c r="AI21" s="54">
        <v>0</v>
      </c>
      <c r="AJ21" s="55">
        <v>0</v>
      </c>
      <c r="AK21" s="54">
        <v>0</v>
      </c>
      <c r="AL21" s="54">
        <v>0</v>
      </c>
      <c r="AM21" s="54">
        <v>0</v>
      </c>
      <c r="AN21" s="55">
        <v>0</v>
      </c>
      <c r="AO21" s="54">
        <v>0</v>
      </c>
      <c r="AP21" s="54">
        <v>0</v>
      </c>
      <c r="AQ21" s="54">
        <v>0</v>
      </c>
      <c r="AR21" s="55">
        <v>0</v>
      </c>
      <c r="AS21" s="54">
        <v>0</v>
      </c>
      <c r="AT21" s="54">
        <v>0</v>
      </c>
      <c r="AU21" s="54">
        <v>0</v>
      </c>
      <c r="AV21" s="54">
        <v>0</v>
      </c>
      <c r="AW21" s="54">
        <v>0</v>
      </c>
      <c r="AX21" s="54">
        <v>0</v>
      </c>
      <c r="AY21" s="53">
        <f t="shared" ref="AY21:AY24" si="13">SUM(AF21:AX21)</f>
        <v>0</v>
      </c>
      <c r="AZ21" s="48" t="s">
        <v>59</v>
      </c>
      <c r="BA21" s="16"/>
      <c r="BB21" s="15"/>
      <c r="BC21" s="15"/>
      <c r="BD21" s="15"/>
      <c r="BE21" s="15"/>
      <c r="BF21" s="15"/>
      <c r="BG21" s="15"/>
      <c r="BH21" s="15"/>
      <c r="BI21" s="15"/>
      <c r="BJ21" s="15"/>
      <c r="BK21" s="15"/>
      <c r="BL21" s="15"/>
      <c r="BM21" s="17"/>
      <c r="BN21" s="56"/>
      <c r="BO21" s="56"/>
      <c r="BP21" s="56"/>
      <c r="BQ21" s="56"/>
      <c r="BR21" s="56"/>
      <c r="BS21" s="56"/>
      <c r="BT21" s="56"/>
      <c r="BU21" s="56"/>
      <c r="BV21" s="56"/>
      <c r="BW21" s="56"/>
      <c r="BX21" s="56"/>
      <c r="BY21" s="56"/>
      <c r="BZ21" s="56"/>
      <c r="CA21" s="56"/>
      <c r="CB21" s="56"/>
      <c r="CC21" s="56"/>
      <c r="CD21" s="56"/>
      <c r="CE21" s="56"/>
    </row>
    <row r="22" spans="1:83" ht="231.6" customHeight="1" x14ac:dyDescent="0.25">
      <c r="B22" s="153"/>
      <c r="C22" s="153"/>
      <c r="D22" s="153"/>
      <c r="E22" s="153"/>
      <c r="F22" s="153"/>
      <c r="G22" s="153"/>
      <c r="H22" s="153"/>
      <c r="I22" s="19">
        <v>2</v>
      </c>
      <c r="J22" s="66" t="s">
        <v>103</v>
      </c>
      <c r="K22" s="20">
        <v>2020050310005</v>
      </c>
      <c r="L22" s="20" t="s">
        <v>110</v>
      </c>
      <c r="M22" s="49" t="s">
        <v>64</v>
      </c>
      <c r="N22" s="48" t="s">
        <v>43</v>
      </c>
      <c r="O22" s="51">
        <v>17</v>
      </c>
      <c r="P22" s="67">
        <v>0.4</v>
      </c>
      <c r="Q22" s="68">
        <v>0.1</v>
      </c>
      <c r="R22" s="68">
        <v>0.26</v>
      </c>
      <c r="S22" s="68">
        <v>0.33</v>
      </c>
      <c r="T22" s="68">
        <v>0.4</v>
      </c>
      <c r="U22" s="69">
        <v>0.1</v>
      </c>
      <c r="V22" s="84">
        <v>0.16</v>
      </c>
      <c r="W22" s="85"/>
      <c r="X22" s="27"/>
      <c r="Y22" s="27">
        <f>SUM(U22:X22)</f>
        <v>0.26</v>
      </c>
      <c r="Z22" s="21">
        <f>V22/(R22-Q22)</f>
        <v>1</v>
      </c>
      <c r="AA22" s="21">
        <f t="shared" si="4"/>
        <v>0.23853211009174316</v>
      </c>
      <c r="AB22" s="86" t="s">
        <v>175</v>
      </c>
      <c r="AC22" s="28" t="s">
        <v>138</v>
      </c>
      <c r="AD22" s="28">
        <v>20</v>
      </c>
      <c r="AE22" s="53">
        <f t="shared" si="12"/>
        <v>7500000</v>
      </c>
      <c r="AF22" s="54">
        <v>0</v>
      </c>
      <c r="AG22" s="54">
        <v>0</v>
      </c>
      <c r="AH22" s="54">
        <v>0</v>
      </c>
      <c r="AI22" s="54">
        <v>0</v>
      </c>
      <c r="AJ22" s="55">
        <v>0</v>
      </c>
      <c r="AK22" s="54">
        <v>0</v>
      </c>
      <c r="AL22" s="54">
        <v>0</v>
      </c>
      <c r="AM22" s="54">
        <v>7500000</v>
      </c>
      <c r="AN22" s="55">
        <v>0</v>
      </c>
      <c r="AO22" s="54">
        <v>0</v>
      </c>
      <c r="AP22" s="54">
        <v>0</v>
      </c>
      <c r="AQ22" s="54">
        <v>0</v>
      </c>
      <c r="AR22" s="55">
        <v>0</v>
      </c>
      <c r="AS22" s="54">
        <v>0</v>
      </c>
      <c r="AT22" s="54">
        <v>0</v>
      </c>
      <c r="AU22" s="54">
        <v>0</v>
      </c>
      <c r="AV22" s="54">
        <v>0</v>
      </c>
      <c r="AW22" s="54">
        <v>0</v>
      </c>
      <c r="AX22" s="54">
        <v>0</v>
      </c>
      <c r="AY22" s="53">
        <f t="shared" si="13"/>
        <v>7500000</v>
      </c>
      <c r="AZ22" s="48" t="s">
        <v>59</v>
      </c>
      <c r="BA22" s="4">
        <v>60</v>
      </c>
      <c r="BB22" s="77"/>
      <c r="BC22" s="77"/>
      <c r="BD22" s="77" t="s">
        <v>101</v>
      </c>
      <c r="BE22" s="77" t="s">
        <v>101</v>
      </c>
      <c r="BF22" s="77" t="s">
        <v>101</v>
      </c>
      <c r="BG22" s="77" t="s">
        <v>101</v>
      </c>
      <c r="BH22" s="77"/>
      <c r="BI22" s="77"/>
      <c r="BJ22" s="77"/>
      <c r="BK22" s="77"/>
      <c r="BL22" s="77"/>
      <c r="BM22" s="77"/>
      <c r="BN22" s="56"/>
      <c r="BO22" s="56"/>
      <c r="BP22" s="56"/>
      <c r="BQ22" s="56"/>
      <c r="BR22" s="56"/>
      <c r="BS22" s="56"/>
      <c r="BT22" s="46"/>
      <c r="BU22" s="46"/>
      <c r="BV22" s="46"/>
      <c r="BW22" s="46"/>
      <c r="BX22" s="46"/>
      <c r="BY22" s="46"/>
      <c r="BZ22" s="46"/>
      <c r="CA22" s="46"/>
      <c r="CB22" s="46"/>
      <c r="CC22" s="46"/>
      <c r="CD22" s="46"/>
      <c r="CE22" s="46"/>
    </row>
    <row r="23" spans="1:83" ht="190.95" customHeight="1" x14ac:dyDescent="0.25">
      <c r="B23" s="153"/>
      <c r="C23" s="153"/>
      <c r="D23" s="153"/>
      <c r="E23" s="153"/>
      <c r="F23" s="153"/>
      <c r="G23" s="153"/>
      <c r="H23" s="153"/>
      <c r="I23" s="19">
        <v>3</v>
      </c>
      <c r="J23" s="66" t="s">
        <v>103</v>
      </c>
      <c r="K23" s="20">
        <v>2020050310005</v>
      </c>
      <c r="L23" s="20" t="s">
        <v>110</v>
      </c>
      <c r="M23" s="49" t="s">
        <v>65</v>
      </c>
      <c r="N23" s="48" t="s">
        <v>43</v>
      </c>
      <c r="O23" s="51">
        <v>2</v>
      </c>
      <c r="P23" s="51">
        <v>4</v>
      </c>
      <c r="Q23" s="51">
        <v>1</v>
      </c>
      <c r="R23" s="51">
        <v>1</v>
      </c>
      <c r="S23" s="51">
        <v>1</v>
      </c>
      <c r="T23" s="51">
        <v>1</v>
      </c>
      <c r="U23" s="20">
        <v>1</v>
      </c>
      <c r="V23" s="4">
        <v>1</v>
      </c>
      <c r="W23" s="20"/>
      <c r="X23" s="20"/>
      <c r="Y23" s="14">
        <f t="shared" si="2"/>
        <v>2</v>
      </c>
      <c r="Z23" s="21">
        <f t="shared" si="3"/>
        <v>1</v>
      </c>
      <c r="AA23" s="21">
        <f t="shared" si="4"/>
        <v>0.5</v>
      </c>
      <c r="AB23" s="86" t="s">
        <v>176</v>
      </c>
      <c r="AC23" s="19" t="s">
        <v>138</v>
      </c>
      <c r="AD23" s="23">
        <v>2</v>
      </c>
      <c r="AE23" s="53">
        <f t="shared" si="12"/>
        <v>5750000</v>
      </c>
      <c r="AF23" s="54">
        <v>0</v>
      </c>
      <c r="AG23" s="54">
        <v>0</v>
      </c>
      <c r="AH23" s="54">
        <v>0</v>
      </c>
      <c r="AI23" s="54">
        <v>0</v>
      </c>
      <c r="AJ23" s="55">
        <v>0</v>
      </c>
      <c r="AK23" s="54">
        <v>0</v>
      </c>
      <c r="AL23" s="54">
        <v>0</v>
      </c>
      <c r="AM23" s="54">
        <v>5750000</v>
      </c>
      <c r="AN23" s="55">
        <v>0</v>
      </c>
      <c r="AO23" s="54">
        <v>0</v>
      </c>
      <c r="AP23" s="54">
        <v>0</v>
      </c>
      <c r="AQ23" s="54">
        <v>0</v>
      </c>
      <c r="AR23" s="55">
        <v>0</v>
      </c>
      <c r="AS23" s="54">
        <v>0</v>
      </c>
      <c r="AT23" s="54">
        <v>0</v>
      </c>
      <c r="AU23" s="54">
        <v>0</v>
      </c>
      <c r="AV23" s="54">
        <v>0</v>
      </c>
      <c r="AW23" s="54">
        <v>0</v>
      </c>
      <c r="AX23" s="54">
        <v>0</v>
      </c>
      <c r="AY23" s="53">
        <f t="shared" si="13"/>
        <v>5750000</v>
      </c>
      <c r="AZ23" s="48" t="s">
        <v>59</v>
      </c>
      <c r="BA23" s="4">
        <v>1</v>
      </c>
      <c r="BB23" s="77"/>
      <c r="BC23" s="77"/>
      <c r="BD23" s="77"/>
      <c r="BE23" s="77"/>
      <c r="BF23" s="77"/>
      <c r="BG23" s="77" t="s">
        <v>101</v>
      </c>
      <c r="BH23" s="77"/>
      <c r="BI23" s="77"/>
      <c r="BJ23" s="77"/>
      <c r="BK23" s="77"/>
      <c r="BL23" s="77"/>
      <c r="BM23" s="77"/>
      <c r="BN23" s="56"/>
      <c r="BO23" s="56"/>
      <c r="BP23" s="56"/>
      <c r="BQ23" s="56"/>
      <c r="BR23" s="56"/>
      <c r="BS23" s="56"/>
      <c r="BT23" s="46"/>
      <c r="BU23" s="46"/>
      <c r="BV23" s="46"/>
      <c r="BW23" s="46"/>
      <c r="BX23" s="46"/>
      <c r="BY23" s="46"/>
      <c r="BZ23" s="46"/>
      <c r="CA23" s="46"/>
      <c r="CB23" s="46"/>
      <c r="CC23" s="46"/>
      <c r="CD23" s="46"/>
      <c r="CE23" s="46"/>
    </row>
    <row r="24" spans="1:83" ht="258.60000000000002" customHeight="1" x14ac:dyDescent="0.25">
      <c r="B24" s="153"/>
      <c r="C24" s="153"/>
      <c r="D24" s="153"/>
      <c r="E24" s="153"/>
      <c r="F24" s="153"/>
      <c r="G24" s="153"/>
      <c r="H24" s="153"/>
      <c r="I24" s="28">
        <v>4</v>
      </c>
      <c r="J24" s="70" t="s">
        <v>103</v>
      </c>
      <c r="K24" s="64">
        <v>2020050310005</v>
      </c>
      <c r="L24" s="20" t="s">
        <v>110</v>
      </c>
      <c r="M24" s="49" t="s">
        <v>100</v>
      </c>
      <c r="N24" s="48" t="s">
        <v>43</v>
      </c>
      <c r="O24" s="51">
        <v>0</v>
      </c>
      <c r="P24" s="51">
        <v>200</v>
      </c>
      <c r="Q24" s="51">
        <v>20</v>
      </c>
      <c r="R24" s="51">
        <v>60</v>
      </c>
      <c r="S24" s="51">
        <v>60</v>
      </c>
      <c r="T24" s="51">
        <v>60</v>
      </c>
      <c r="U24" s="20">
        <v>20</v>
      </c>
      <c r="V24" s="4">
        <v>60</v>
      </c>
      <c r="W24" s="20"/>
      <c r="X24" s="20"/>
      <c r="Y24" s="14">
        <f t="shared" si="2"/>
        <v>80</v>
      </c>
      <c r="Z24" s="21">
        <f t="shared" si="3"/>
        <v>1</v>
      </c>
      <c r="AA24" s="21">
        <f t="shared" si="4"/>
        <v>0.4</v>
      </c>
      <c r="AB24" s="86" t="s">
        <v>177</v>
      </c>
      <c r="AC24" s="19" t="s">
        <v>138</v>
      </c>
      <c r="AD24" s="23">
        <v>60</v>
      </c>
      <c r="AE24" s="53">
        <f t="shared" si="12"/>
        <v>2500000</v>
      </c>
      <c r="AF24" s="54">
        <v>0</v>
      </c>
      <c r="AG24" s="54">
        <v>0</v>
      </c>
      <c r="AH24" s="54">
        <v>0</v>
      </c>
      <c r="AI24" s="54">
        <v>0</v>
      </c>
      <c r="AJ24" s="55">
        <v>0</v>
      </c>
      <c r="AK24" s="54">
        <v>0</v>
      </c>
      <c r="AL24" s="54">
        <v>0</v>
      </c>
      <c r="AM24" s="54">
        <v>2500000</v>
      </c>
      <c r="AN24" s="55">
        <v>0</v>
      </c>
      <c r="AO24" s="54">
        <v>0</v>
      </c>
      <c r="AP24" s="54">
        <v>0</v>
      </c>
      <c r="AQ24" s="54">
        <v>0</v>
      </c>
      <c r="AR24" s="55">
        <v>0</v>
      </c>
      <c r="AS24" s="54">
        <v>0</v>
      </c>
      <c r="AT24" s="54">
        <v>0</v>
      </c>
      <c r="AU24" s="54">
        <v>0</v>
      </c>
      <c r="AV24" s="54">
        <v>0</v>
      </c>
      <c r="AW24" s="54">
        <v>0</v>
      </c>
      <c r="AX24" s="54">
        <v>0</v>
      </c>
      <c r="AY24" s="53">
        <f t="shared" si="13"/>
        <v>2500000</v>
      </c>
      <c r="AZ24" s="48" t="s">
        <v>59</v>
      </c>
      <c r="BA24" s="4">
        <v>20</v>
      </c>
      <c r="BB24" s="77"/>
      <c r="BC24" s="77"/>
      <c r="BD24" s="77" t="s">
        <v>101</v>
      </c>
      <c r="BE24" s="77" t="s">
        <v>101</v>
      </c>
      <c r="BF24" s="77" t="s">
        <v>101</v>
      </c>
      <c r="BG24" s="77" t="s">
        <v>101</v>
      </c>
      <c r="BH24" s="77"/>
      <c r="BI24" s="77"/>
      <c r="BJ24" s="77"/>
      <c r="BK24" s="77"/>
      <c r="BL24" s="77"/>
      <c r="BM24" s="77"/>
      <c r="BN24" s="56"/>
      <c r="BO24" s="56"/>
      <c r="BP24" s="56"/>
      <c r="BQ24" s="56"/>
      <c r="BR24" s="56"/>
      <c r="BS24" s="56"/>
      <c r="BT24" s="46"/>
      <c r="BU24" s="46"/>
      <c r="BV24" s="46"/>
      <c r="BW24" s="46"/>
      <c r="BX24" s="46"/>
      <c r="BY24" s="46"/>
      <c r="BZ24" s="46"/>
      <c r="CA24" s="46"/>
      <c r="CB24" s="46"/>
      <c r="CC24" s="46"/>
      <c r="CD24" s="46"/>
      <c r="CE24" s="46"/>
    </row>
    <row r="25" spans="1:83" s="63" customFormat="1" ht="13.8" thickBot="1" x14ac:dyDescent="0.3">
      <c r="A25" s="3"/>
      <c r="B25" s="57"/>
      <c r="C25" s="57"/>
      <c r="D25" s="57"/>
      <c r="E25" s="159" t="s">
        <v>34</v>
      </c>
      <c r="F25" s="160"/>
      <c r="G25" s="160"/>
      <c r="H25" s="160"/>
      <c r="I25" s="160"/>
      <c r="J25" s="160"/>
      <c r="K25" s="160"/>
      <c r="L25" s="160"/>
      <c r="M25" s="160"/>
      <c r="N25" s="160"/>
      <c r="O25" s="160"/>
      <c r="P25" s="160"/>
      <c r="Q25" s="160"/>
      <c r="R25" s="160"/>
      <c r="S25" s="160"/>
      <c r="T25" s="161"/>
      <c r="U25" s="18"/>
      <c r="V25" s="18"/>
      <c r="W25" s="22"/>
      <c r="X25" s="22"/>
      <c r="Y25" s="11"/>
      <c r="Z25" s="12">
        <f>AVERAGE(Z21:Z24)</f>
        <v>1</v>
      </c>
      <c r="AA25" s="12">
        <f>AVERAGE(AA21:AA24)</f>
        <v>0.53463302752293584</v>
      </c>
      <c r="AB25" s="65"/>
      <c r="AC25" s="58"/>
      <c r="AD25" s="59"/>
      <c r="AE25" s="60">
        <f>SUM(AE21:AE24)</f>
        <v>15750000</v>
      </c>
      <c r="AF25" s="61">
        <f t="shared" ref="AF25:AY25" si="14">SUM(AF21:AF24)</f>
        <v>0</v>
      </c>
      <c r="AG25" s="61">
        <f t="shared" si="14"/>
        <v>0</v>
      </c>
      <c r="AH25" s="61">
        <f t="shared" si="14"/>
        <v>0</v>
      </c>
      <c r="AI25" s="61">
        <f t="shared" si="14"/>
        <v>0</v>
      </c>
      <c r="AJ25" s="61">
        <f t="shared" si="14"/>
        <v>0</v>
      </c>
      <c r="AK25" s="61">
        <f t="shared" si="14"/>
        <v>0</v>
      </c>
      <c r="AL25" s="61">
        <f t="shared" si="14"/>
        <v>0</v>
      </c>
      <c r="AM25" s="61">
        <f>+SUM(AM22:AM24)</f>
        <v>15750000</v>
      </c>
      <c r="AN25" s="61">
        <f t="shared" si="14"/>
        <v>0</v>
      </c>
      <c r="AO25" s="61">
        <f t="shared" si="14"/>
        <v>0</v>
      </c>
      <c r="AP25" s="61">
        <f t="shared" si="14"/>
        <v>0</v>
      </c>
      <c r="AQ25" s="61">
        <f t="shared" si="14"/>
        <v>0</v>
      </c>
      <c r="AR25" s="61">
        <f t="shared" si="14"/>
        <v>0</v>
      </c>
      <c r="AS25" s="61">
        <f t="shared" si="14"/>
        <v>0</v>
      </c>
      <c r="AT25" s="61">
        <f t="shared" si="14"/>
        <v>0</v>
      </c>
      <c r="AU25" s="61">
        <f t="shared" si="14"/>
        <v>0</v>
      </c>
      <c r="AV25" s="61">
        <f t="shared" si="14"/>
        <v>0</v>
      </c>
      <c r="AW25" s="61">
        <f t="shared" si="14"/>
        <v>0</v>
      </c>
      <c r="AX25" s="61">
        <f t="shared" si="14"/>
        <v>0</v>
      </c>
      <c r="AY25" s="60">
        <f t="shared" si="14"/>
        <v>15750000</v>
      </c>
      <c r="AZ25" s="60"/>
      <c r="BA25" s="61"/>
      <c r="BB25" s="61"/>
      <c r="BC25" s="61"/>
      <c r="BD25" s="61"/>
      <c r="BE25" s="61"/>
      <c r="BF25" s="61"/>
      <c r="BG25" s="61"/>
      <c r="BH25" s="61"/>
      <c r="BI25" s="61"/>
      <c r="BJ25" s="61"/>
      <c r="BK25" s="61"/>
      <c r="BL25" s="61"/>
      <c r="BM25" s="61"/>
      <c r="BN25" s="62"/>
      <c r="BO25" s="62"/>
      <c r="BP25" s="62"/>
      <c r="BQ25" s="62"/>
      <c r="BR25" s="62"/>
      <c r="BS25" s="62"/>
      <c r="BT25" s="62"/>
      <c r="BU25" s="62"/>
      <c r="BV25" s="62"/>
      <c r="BW25" s="62"/>
      <c r="BX25" s="62"/>
      <c r="BY25" s="62"/>
      <c r="BZ25" s="62"/>
      <c r="CA25" s="62"/>
      <c r="CB25" s="62"/>
      <c r="CC25" s="62"/>
      <c r="CD25" s="62"/>
      <c r="CE25" s="62"/>
    </row>
    <row r="26" spans="1:83" ht="106.95" customHeight="1" x14ac:dyDescent="0.25">
      <c r="B26" s="152" t="s">
        <v>66</v>
      </c>
      <c r="C26" s="154" t="s">
        <v>168</v>
      </c>
      <c r="D26" s="154" t="s">
        <v>67</v>
      </c>
      <c r="E26" s="154" t="s">
        <v>41</v>
      </c>
      <c r="F26" s="154" t="s">
        <v>68</v>
      </c>
      <c r="G26" s="154"/>
      <c r="H26" s="154" t="s">
        <v>69</v>
      </c>
      <c r="I26" s="19">
        <v>1</v>
      </c>
      <c r="J26" s="48" t="s">
        <v>104</v>
      </c>
      <c r="K26" s="20">
        <v>2020050310012</v>
      </c>
      <c r="L26" s="20" t="s">
        <v>111</v>
      </c>
      <c r="M26" s="49" t="s">
        <v>70</v>
      </c>
      <c r="N26" s="48" t="s">
        <v>39</v>
      </c>
      <c r="O26" s="51">
        <v>2</v>
      </c>
      <c r="P26" s="51">
        <v>3</v>
      </c>
      <c r="Q26" s="51">
        <v>3</v>
      </c>
      <c r="R26" s="51">
        <v>3</v>
      </c>
      <c r="S26" s="51">
        <v>3</v>
      </c>
      <c r="T26" s="51">
        <v>3</v>
      </c>
      <c r="U26" s="10">
        <v>1</v>
      </c>
      <c r="V26" s="13">
        <v>1</v>
      </c>
      <c r="W26" s="10"/>
      <c r="X26" s="14"/>
      <c r="Y26" s="14">
        <f>SUM(U26:X26)</f>
        <v>2</v>
      </c>
      <c r="Z26" s="21">
        <f t="shared" si="3"/>
        <v>0.33333333333333331</v>
      </c>
      <c r="AA26" s="21">
        <f t="shared" si="4"/>
        <v>0.16666666666666666</v>
      </c>
      <c r="AB26" s="87" t="s">
        <v>189</v>
      </c>
      <c r="AC26" s="28" t="s">
        <v>139</v>
      </c>
      <c r="AD26" s="29">
        <v>3</v>
      </c>
      <c r="AE26" s="53">
        <f t="shared" ref="AE26:AE35" si="15">+AY26</f>
        <v>226757903</v>
      </c>
      <c r="AF26" s="54">
        <v>0</v>
      </c>
      <c r="AG26" s="54">
        <v>0</v>
      </c>
      <c r="AH26" s="54">
        <v>0</v>
      </c>
      <c r="AI26" s="54">
        <v>0</v>
      </c>
      <c r="AJ26" s="55">
        <v>79711150</v>
      </c>
      <c r="AK26" s="54">
        <v>0</v>
      </c>
      <c r="AL26" s="54">
        <v>147046753</v>
      </c>
      <c r="AM26" s="54">
        <v>0</v>
      </c>
      <c r="AN26" s="55">
        <v>0</v>
      </c>
      <c r="AO26" s="54">
        <v>0</v>
      </c>
      <c r="AP26" s="54">
        <v>0</v>
      </c>
      <c r="AQ26" s="54">
        <v>0</v>
      </c>
      <c r="AR26" s="55">
        <v>0</v>
      </c>
      <c r="AS26" s="54">
        <v>0</v>
      </c>
      <c r="AT26" s="54">
        <v>0</v>
      </c>
      <c r="AU26" s="54">
        <v>0</v>
      </c>
      <c r="AV26" s="54">
        <v>0</v>
      </c>
      <c r="AW26" s="54">
        <v>0</v>
      </c>
      <c r="AX26" s="54">
        <v>0</v>
      </c>
      <c r="AY26" s="53">
        <f t="shared" ref="AY26:AY35" si="16">SUM(AF26:AX26)</f>
        <v>226757903</v>
      </c>
      <c r="AZ26" s="48" t="s">
        <v>59</v>
      </c>
      <c r="BA26" s="32"/>
      <c r="BB26" s="77" t="s">
        <v>101</v>
      </c>
      <c r="BC26" s="77" t="s">
        <v>101</v>
      </c>
      <c r="BD26" s="77" t="s">
        <v>101</v>
      </c>
      <c r="BE26" s="77" t="s">
        <v>101</v>
      </c>
      <c r="BF26" s="77" t="s">
        <v>101</v>
      </c>
      <c r="BG26" s="77" t="s">
        <v>101</v>
      </c>
      <c r="BH26" s="77"/>
      <c r="BI26" s="77"/>
      <c r="BJ26" s="77"/>
      <c r="BK26" s="77"/>
      <c r="BL26" s="77"/>
      <c r="BM26" s="77"/>
      <c r="BN26" s="56"/>
      <c r="BO26" s="56"/>
      <c r="BP26" s="56"/>
      <c r="BQ26" s="56"/>
      <c r="BR26" s="56"/>
      <c r="BS26" s="56"/>
      <c r="BT26" s="56"/>
      <c r="BU26" s="56"/>
      <c r="BV26" s="56"/>
      <c r="BW26" s="56"/>
      <c r="BX26" s="56"/>
      <c r="BY26" s="56"/>
      <c r="BZ26" s="56"/>
      <c r="CA26" s="56"/>
      <c r="CB26" s="56"/>
      <c r="CC26" s="56"/>
      <c r="CD26" s="56"/>
      <c r="CE26" s="56"/>
    </row>
    <row r="27" spans="1:83" ht="87.6" customHeight="1" x14ac:dyDescent="0.25">
      <c r="B27" s="153"/>
      <c r="C27" s="153"/>
      <c r="D27" s="153"/>
      <c r="E27" s="153"/>
      <c r="F27" s="153"/>
      <c r="G27" s="153"/>
      <c r="H27" s="153"/>
      <c r="I27" s="19">
        <v>2</v>
      </c>
      <c r="J27" s="48" t="s">
        <v>104</v>
      </c>
      <c r="K27" s="20">
        <v>2020050310012</v>
      </c>
      <c r="L27" s="20" t="s">
        <v>110</v>
      </c>
      <c r="M27" s="49" t="s">
        <v>71</v>
      </c>
      <c r="N27" s="66" t="s">
        <v>44</v>
      </c>
      <c r="O27" s="51">
        <v>0</v>
      </c>
      <c r="P27" s="51">
        <v>3</v>
      </c>
      <c r="Q27" s="51">
        <v>3</v>
      </c>
      <c r="R27" s="51">
        <v>3</v>
      </c>
      <c r="S27" s="51">
        <v>3</v>
      </c>
      <c r="T27" s="51">
        <v>3</v>
      </c>
      <c r="U27" s="20">
        <v>3</v>
      </c>
      <c r="V27" s="13">
        <v>1</v>
      </c>
      <c r="W27" s="10"/>
      <c r="X27" s="14"/>
      <c r="Y27" s="14">
        <f>SUM(U27:X27)</f>
        <v>4</v>
      </c>
      <c r="Z27" s="21">
        <f t="shared" si="3"/>
        <v>0.33333333333333331</v>
      </c>
      <c r="AA27" s="21">
        <f t="shared" si="4"/>
        <v>0.33333333333333331</v>
      </c>
      <c r="AB27" s="80" t="s">
        <v>190</v>
      </c>
      <c r="AC27" s="19" t="s">
        <v>139</v>
      </c>
      <c r="AD27" s="23">
        <v>3</v>
      </c>
      <c r="AE27" s="53">
        <f t="shared" si="15"/>
        <v>500000</v>
      </c>
      <c r="AF27" s="54">
        <v>500000</v>
      </c>
      <c r="AG27" s="54">
        <v>0</v>
      </c>
      <c r="AH27" s="54">
        <v>0</v>
      </c>
      <c r="AI27" s="54">
        <v>0</v>
      </c>
      <c r="AJ27" s="55"/>
      <c r="AK27" s="54">
        <v>0</v>
      </c>
      <c r="AL27" s="54">
        <v>0</v>
      </c>
      <c r="AM27" s="54">
        <v>0</v>
      </c>
      <c r="AN27" s="55">
        <v>0</v>
      </c>
      <c r="AO27" s="54">
        <v>0</v>
      </c>
      <c r="AP27" s="54">
        <v>0</v>
      </c>
      <c r="AQ27" s="54">
        <v>0</v>
      </c>
      <c r="AR27" s="55">
        <v>0</v>
      </c>
      <c r="AS27" s="54">
        <v>0</v>
      </c>
      <c r="AT27" s="54">
        <v>0</v>
      </c>
      <c r="AU27" s="54">
        <v>0</v>
      </c>
      <c r="AV27" s="54">
        <v>0</v>
      </c>
      <c r="AW27" s="54">
        <v>0</v>
      </c>
      <c r="AX27" s="54">
        <v>0</v>
      </c>
      <c r="AY27" s="53">
        <f t="shared" si="16"/>
        <v>500000</v>
      </c>
      <c r="AZ27" s="48" t="s">
        <v>59</v>
      </c>
      <c r="BA27" s="32"/>
      <c r="BB27" s="77"/>
      <c r="BC27" s="77"/>
      <c r="BD27" s="77" t="s">
        <v>101</v>
      </c>
      <c r="BE27" s="77"/>
      <c r="BF27" s="77"/>
      <c r="BG27" s="77"/>
      <c r="BH27" s="77"/>
      <c r="BI27" s="77"/>
      <c r="BJ27" s="77"/>
      <c r="BK27" s="77"/>
      <c r="BL27" s="77"/>
      <c r="BM27" s="77"/>
      <c r="BN27" s="56"/>
      <c r="BO27" s="56"/>
      <c r="BP27" s="56"/>
      <c r="BQ27" s="56"/>
      <c r="BR27" s="56"/>
      <c r="BS27" s="56"/>
      <c r="BT27" s="46"/>
      <c r="BU27" s="46"/>
      <c r="BV27" s="46"/>
      <c r="BW27" s="46"/>
      <c r="BX27" s="46"/>
      <c r="BY27" s="46"/>
      <c r="BZ27" s="46"/>
      <c r="CA27" s="46"/>
      <c r="CB27" s="46"/>
      <c r="CC27" s="46"/>
      <c r="CD27" s="46"/>
      <c r="CE27" s="46"/>
    </row>
    <row r="28" spans="1:83" ht="87.6" customHeight="1" x14ac:dyDescent="0.25">
      <c r="B28" s="153"/>
      <c r="C28" s="153"/>
      <c r="D28" s="153"/>
      <c r="E28" s="153"/>
      <c r="F28" s="153"/>
      <c r="G28" s="153"/>
      <c r="H28" s="153"/>
      <c r="I28" s="19">
        <v>3</v>
      </c>
      <c r="J28" s="48" t="s">
        <v>104</v>
      </c>
      <c r="K28" s="20">
        <v>2020050310012</v>
      </c>
      <c r="L28" s="20" t="s">
        <v>110</v>
      </c>
      <c r="M28" s="49" t="s">
        <v>72</v>
      </c>
      <c r="N28" s="48" t="s">
        <v>39</v>
      </c>
      <c r="O28" s="51">
        <v>0</v>
      </c>
      <c r="P28" s="51">
        <v>7</v>
      </c>
      <c r="Q28" s="51">
        <v>0</v>
      </c>
      <c r="R28" s="51">
        <v>3</v>
      </c>
      <c r="S28" s="51">
        <v>3</v>
      </c>
      <c r="T28" s="51">
        <v>1</v>
      </c>
      <c r="U28" s="20">
        <v>0</v>
      </c>
      <c r="V28" s="4">
        <v>3</v>
      </c>
      <c r="W28" s="20"/>
      <c r="X28" s="20"/>
      <c r="Y28" s="14">
        <f t="shared" si="2"/>
        <v>3</v>
      </c>
      <c r="Z28" s="21">
        <f t="shared" si="3"/>
        <v>1</v>
      </c>
      <c r="AA28" s="21">
        <f t="shared" si="4"/>
        <v>0.42857142857142855</v>
      </c>
      <c r="AB28" s="88" t="s">
        <v>191</v>
      </c>
      <c r="AC28" s="19" t="s">
        <v>139</v>
      </c>
      <c r="AD28" s="23">
        <v>3</v>
      </c>
      <c r="AE28" s="53">
        <f t="shared" si="15"/>
        <v>500000</v>
      </c>
      <c r="AF28" s="54">
        <v>500000</v>
      </c>
      <c r="AG28" s="54">
        <v>0</v>
      </c>
      <c r="AH28" s="54">
        <v>0</v>
      </c>
      <c r="AI28" s="54">
        <v>0</v>
      </c>
      <c r="AJ28" s="55"/>
      <c r="AK28" s="54">
        <v>0</v>
      </c>
      <c r="AL28" s="54">
        <v>0</v>
      </c>
      <c r="AM28" s="54">
        <v>0</v>
      </c>
      <c r="AN28" s="55">
        <v>0</v>
      </c>
      <c r="AO28" s="54">
        <v>0</v>
      </c>
      <c r="AP28" s="54">
        <v>0</v>
      </c>
      <c r="AQ28" s="54">
        <v>0</v>
      </c>
      <c r="AR28" s="55">
        <v>0</v>
      </c>
      <c r="AS28" s="54">
        <v>0</v>
      </c>
      <c r="AT28" s="54">
        <v>0</v>
      </c>
      <c r="AU28" s="54">
        <v>0</v>
      </c>
      <c r="AV28" s="54">
        <v>0</v>
      </c>
      <c r="AW28" s="54">
        <v>0</v>
      </c>
      <c r="AX28" s="54">
        <v>0</v>
      </c>
      <c r="AY28" s="53">
        <f t="shared" si="16"/>
        <v>500000</v>
      </c>
      <c r="AZ28" s="48" t="s">
        <v>59</v>
      </c>
      <c r="BA28" s="32"/>
      <c r="BB28" s="77"/>
      <c r="BC28" s="77"/>
      <c r="BD28" s="77" t="s">
        <v>101</v>
      </c>
      <c r="BE28" s="77"/>
      <c r="BF28" s="77"/>
      <c r="BG28" s="77" t="s">
        <v>101</v>
      </c>
      <c r="BH28" s="77"/>
      <c r="BI28" s="77"/>
      <c r="BJ28" s="77"/>
      <c r="BK28" s="77"/>
      <c r="BL28" s="77"/>
      <c r="BM28" s="77"/>
      <c r="BN28" s="56"/>
      <c r="BO28" s="56"/>
      <c r="BP28" s="56"/>
      <c r="BQ28" s="56"/>
      <c r="BR28" s="56"/>
      <c r="BS28" s="56"/>
      <c r="BT28" s="46"/>
      <c r="BU28" s="46"/>
      <c r="BV28" s="46"/>
      <c r="BW28" s="46"/>
      <c r="BX28" s="46"/>
      <c r="BY28" s="46"/>
      <c r="BZ28" s="46"/>
      <c r="CA28" s="46"/>
      <c r="CB28" s="46"/>
      <c r="CC28" s="46"/>
      <c r="CD28" s="46"/>
      <c r="CE28" s="46"/>
    </row>
    <row r="29" spans="1:83" ht="87.6" customHeight="1" x14ac:dyDescent="0.25">
      <c r="B29" s="153"/>
      <c r="C29" s="153"/>
      <c r="D29" s="153"/>
      <c r="E29" s="153"/>
      <c r="F29" s="153"/>
      <c r="G29" s="153"/>
      <c r="H29" s="153"/>
      <c r="I29" s="19">
        <v>4</v>
      </c>
      <c r="J29" s="48" t="s">
        <v>104</v>
      </c>
      <c r="K29" s="20">
        <v>2020050310012</v>
      </c>
      <c r="L29" s="20" t="s">
        <v>110</v>
      </c>
      <c r="M29" s="49" t="s">
        <v>73</v>
      </c>
      <c r="N29" s="48" t="s">
        <v>39</v>
      </c>
      <c r="O29" s="51">
        <v>3</v>
      </c>
      <c r="P29" s="51">
        <v>3</v>
      </c>
      <c r="Q29" s="51">
        <v>0</v>
      </c>
      <c r="R29" s="51">
        <v>1</v>
      </c>
      <c r="S29" s="51">
        <v>1</v>
      </c>
      <c r="T29" s="51">
        <v>1</v>
      </c>
      <c r="U29" s="20">
        <v>0</v>
      </c>
      <c r="V29" s="4">
        <v>1</v>
      </c>
      <c r="W29" s="20"/>
      <c r="X29" s="20"/>
      <c r="Y29" s="14">
        <f t="shared" si="2"/>
        <v>1</v>
      </c>
      <c r="Z29" s="21">
        <f t="shared" si="3"/>
        <v>1</v>
      </c>
      <c r="AA29" s="21">
        <f t="shared" si="4"/>
        <v>0.33333333333333331</v>
      </c>
      <c r="AB29" s="80" t="s">
        <v>172</v>
      </c>
      <c r="AC29" s="19" t="s">
        <v>139</v>
      </c>
      <c r="AD29" s="23">
        <v>1</v>
      </c>
      <c r="AE29" s="53">
        <f t="shared" si="15"/>
        <v>23940000</v>
      </c>
      <c r="AF29" s="54">
        <v>0</v>
      </c>
      <c r="AG29" s="54">
        <v>0</v>
      </c>
      <c r="AH29" s="54">
        <v>0</v>
      </c>
      <c r="AI29" s="54">
        <v>0</v>
      </c>
      <c r="AJ29" s="55">
        <v>0</v>
      </c>
      <c r="AK29" s="54">
        <v>0</v>
      </c>
      <c r="AL29" s="54">
        <v>23940000</v>
      </c>
      <c r="AM29" s="54">
        <v>0</v>
      </c>
      <c r="AN29" s="55">
        <v>0</v>
      </c>
      <c r="AO29" s="54">
        <v>0</v>
      </c>
      <c r="AP29" s="54">
        <v>0</v>
      </c>
      <c r="AQ29" s="54">
        <v>0</v>
      </c>
      <c r="AR29" s="55">
        <v>0</v>
      </c>
      <c r="AS29" s="54">
        <v>0</v>
      </c>
      <c r="AT29" s="54">
        <v>0</v>
      </c>
      <c r="AU29" s="54">
        <v>0</v>
      </c>
      <c r="AV29" s="54">
        <v>0</v>
      </c>
      <c r="AW29" s="54">
        <v>0</v>
      </c>
      <c r="AX29" s="54">
        <v>0</v>
      </c>
      <c r="AY29" s="53">
        <f t="shared" si="16"/>
        <v>23940000</v>
      </c>
      <c r="AZ29" s="48" t="s">
        <v>59</v>
      </c>
      <c r="BA29" s="32"/>
      <c r="BB29" s="77"/>
      <c r="BC29" s="77"/>
      <c r="BD29" s="77" t="s">
        <v>101</v>
      </c>
      <c r="BE29" s="77" t="s">
        <v>101</v>
      </c>
      <c r="BF29" s="77" t="s">
        <v>101</v>
      </c>
      <c r="BG29" s="77" t="s">
        <v>101</v>
      </c>
      <c r="BH29" s="77"/>
      <c r="BI29" s="77"/>
      <c r="BJ29" s="77"/>
      <c r="BK29" s="77"/>
      <c r="BL29" s="77"/>
      <c r="BM29" s="77"/>
      <c r="BN29" s="56"/>
      <c r="BO29" s="56"/>
      <c r="BP29" s="56"/>
      <c r="BQ29" s="56"/>
      <c r="BR29" s="56"/>
      <c r="BS29" s="56"/>
      <c r="BT29" s="46"/>
      <c r="BU29" s="46"/>
      <c r="BV29" s="46"/>
      <c r="BW29" s="46"/>
      <c r="BX29" s="46"/>
      <c r="BY29" s="46"/>
      <c r="BZ29" s="46"/>
      <c r="CA29" s="46"/>
      <c r="CB29" s="46"/>
      <c r="CC29" s="46"/>
      <c r="CD29" s="46"/>
      <c r="CE29" s="46"/>
    </row>
    <row r="30" spans="1:83" ht="87.6" customHeight="1" x14ac:dyDescent="0.25">
      <c r="B30" s="153"/>
      <c r="C30" s="153"/>
      <c r="D30" s="153"/>
      <c r="E30" s="153"/>
      <c r="F30" s="153"/>
      <c r="G30" s="153"/>
      <c r="H30" s="153"/>
      <c r="I30" s="19">
        <v>5</v>
      </c>
      <c r="J30" s="48" t="s">
        <v>104</v>
      </c>
      <c r="K30" s="20">
        <v>2020050310012</v>
      </c>
      <c r="L30" s="20" t="s">
        <v>110</v>
      </c>
      <c r="M30" s="49" t="s">
        <v>74</v>
      </c>
      <c r="N30" s="48" t="s">
        <v>44</v>
      </c>
      <c r="O30" s="51">
        <v>1</v>
      </c>
      <c r="P30" s="51">
        <v>1</v>
      </c>
      <c r="Q30" s="51">
        <v>1</v>
      </c>
      <c r="R30" s="51">
        <v>1</v>
      </c>
      <c r="S30" s="51">
        <v>1</v>
      </c>
      <c r="T30" s="51">
        <v>1</v>
      </c>
      <c r="U30" s="20">
        <v>1</v>
      </c>
      <c r="V30" s="89">
        <v>1</v>
      </c>
      <c r="W30" s="20"/>
      <c r="X30" s="20"/>
      <c r="Y30" s="14">
        <f t="shared" si="2"/>
        <v>2</v>
      </c>
      <c r="Z30" s="21">
        <f t="shared" si="3"/>
        <v>1</v>
      </c>
      <c r="AA30" s="21">
        <f t="shared" si="4"/>
        <v>0.5</v>
      </c>
      <c r="AB30" s="83" t="s">
        <v>170</v>
      </c>
      <c r="AC30" s="19" t="s">
        <v>138</v>
      </c>
      <c r="AD30" s="23">
        <v>2</v>
      </c>
      <c r="AE30" s="53">
        <f t="shared" si="15"/>
        <v>120000</v>
      </c>
      <c r="AF30" s="54">
        <v>120000</v>
      </c>
      <c r="AG30" s="54">
        <v>0</v>
      </c>
      <c r="AH30" s="54">
        <v>0</v>
      </c>
      <c r="AI30" s="54">
        <v>0</v>
      </c>
      <c r="AJ30" s="55">
        <v>0</v>
      </c>
      <c r="AK30" s="54">
        <v>0</v>
      </c>
      <c r="AL30" s="54">
        <v>0</v>
      </c>
      <c r="AM30" s="54">
        <v>0</v>
      </c>
      <c r="AN30" s="55">
        <v>0</v>
      </c>
      <c r="AO30" s="54">
        <v>0</v>
      </c>
      <c r="AP30" s="54">
        <v>0</v>
      </c>
      <c r="AQ30" s="54">
        <v>0</v>
      </c>
      <c r="AR30" s="55">
        <v>0</v>
      </c>
      <c r="AS30" s="54">
        <v>0</v>
      </c>
      <c r="AT30" s="54">
        <v>0</v>
      </c>
      <c r="AU30" s="54">
        <v>0</v>
      </c>
      <c r="AV30" s="54">
        <v>0</v>
      </c>
      <c r="AW30" s="54">
        <v>0</v>
      </c>
      <c r="AX30" s="54">
        <v>0</v>
      </c>
      <c r="AY30" s="53">
        <f t="shared" si="16"/>
        <v>120000</v>
      </c>
      <c r="AZ30" s="48" t="s">
        <v>59</v>
      </c>
      <c r="BA30" s="32"/>
      <c r="BB30" s="77" t="s">
        <v>101</v>
      </c>
      <c r="BC30" s="77" t="s">
        <v>101</v>
      </c>
      <c r="BD30" s="77" t="s">
        <v>101</v>
      </c>
      <c r="BE30" s="77" t="s">
        <v>101</v>
      </c>
      <c r="BF30" s="77" t="s">
        <v>101</v>
      </c>
      <c r="BG30" s="77" t="s">
        <v>101</v>
      </c>
      <c r="BH30" s="77"/>
      <c r="BI30" s="77"/>
      <c r="BJ30" s="77"/>
      <c r="BK30" s="77"/>
      <c r="BL30" s="77"/>
      <c r="BM30" s="77"/>
      <c r="BN30" s="56"/>
      <c r="BO30" s="56"/>
      <c r="BP30" s="56"/>
      <c r="BQ30" s="56"/>
      <c r="BR30" s="56"/>
      <c r="BS30" s="56"/>
      <c r="BT30" s="56"/>
      <c r="BU30" s="56"/>
      <c r="BV30" s="56"/>
      <c r="BW30" s="56"/>
      <c r="BX30" s="56"/>
      <c r="BY30" s="56"/>
      <c r="BZ30" s="56"/>
      <c r="CA30" s="56"/>
      <c r="CB30" s="56"/>
      <c r="CC30" s="56"/>
      <c r="CD30" s="56"/>
      <c r="CE30" s="56"/>
    </row>
    <row r="31" spans="1:83" ht="87.6" customHeight="1" x14ac:dyDescent="0.25">
      <c r="B31" s="153"/>
      <c r="C31" s="153"/>
      <c r="D31" s="153"/>
      <c r="E31" s="153"/>
      <c r="F31" s="153"/>
      <c r="G31" s="153"/>
      <c r="H31" s="153"/>
      <c r="I31" s="19">
        <v>6</v>
      </c>
      <c r="J31" s="48" t="s">
        <v>104</v>
      </c>
      <c r="K31" s="20">
        <v>2020050310012</v>
      </c>
      <c r="L31" s="20" t="s">
        <v>110</v>
      </c>
      <c r="M31" s="49" t="s">
        <v>75</v>
      </c>
      <c r="N31" s="48" t="s">
        <v>39</v>
      </c>
      <c r="O31" s="51">
        <v>0</v>
      </c>
      <c r="P31" s="51">
        <v>1</v>
      </c>
      <c r="Q31" s="51">
        <v>0</v>
      </c>
      <c r="R31" s="51">
        <v>1</v>
      </c>
      <c r="S31" s="51">
        <v>0</v>
      </c>
      <c r="T31" s="51">
        <v>0</v>
      </c>
      <c r="U31" s="20">
        <v>0</v>
      </c>
      <c r="V31" s="4">
        <v>0</v>
      </c>
      <c r="W31" s="20"/>
      <c r="X31" s="20"/>
      <c r="Y31" s="14">
        <f t="shared" si="2"/>
        <v>0</v>
      </c>
      <c r="Z31" s="21">
        <f t="shared" si="3"/>
        <v>0</v>
      </c>
      <c r="AA31" s="21">
        <f t="shared" si="4"/>
        <v>0</v>
      </c>
      <c r="AB31" s="80" t="s">
        <v>181</v>
      </c>
      <c r="AC31" s="19" t="s">
        <v>139</v>
      </c>
      <c r="AD31" s="23">
        <v>1</v>
      </c>
      <c r="AE31" s="53">
        <f t="shared" si="15"/>
        <v>0</v>
      </c>
      <c r="AF31" s="54">
        <v>0</v>
      </c>
      <c r="AG31" s="54">
        <v>0</v>
      </c>
      <c r="AH31" s="54">
        <v>0</v>
      </c>
      <c r="AI31" s="54">
        <v>0</v>
      </c>
      <c r="AJ31" s="55">
        <v>0</v>
      </c>
      <c r="AK31" s="54">
        <v>0</v>
      </c>
      <c r="AL31" s="54">
        <v>0</v>
      </c>
      <c r="AM31" s="54">
        <v>0</v>
      </c>
      <c r="AN31" s="55">
        <v>0</v>
      </c>
      <c r="AO31" s="54">
        <v>0</v>
      </c>
      <c r="AP31" s="54">
        <v>0</v>
      </c>
      <c r="AQ31" s="54">
        <v>0</v>
      </c>
      <c r="AR31" s="55">
        <v>0</v>
      </c>
      <c r="AS31" s="54">
        <v>0</v>
      </c>
      <c r="AT31" s="54">
        <v>0</v>
      </c>
      <c r="AU31" s="54">
        <v>0</v>
      </c>
      <c r="AV31" s="54">
        <v>0</v>
      </c>
      <c r="AW31" s="54">
        <v>0</v>
      </c>
      <c r="AX31" s="54">
        <v>0</v>
      </c>
      <c r="AY31" s="53">
        <f t="shared" si="16"/>
        <v>0</v>
      </c>
      <c r="AZ31" s="48" t="s">
        <v>59</v>
      </c>
      <c r="BA31" s="32"/>
      <c r="BB31" s="77" t="s">
        <v>101</v>
      </c>
      <c r="BC31" s="77" t="s">
        <v>101</v>
      </c>
      <c r="BD31" s="77" t="s">
        <v>101</v>
      </c>
      <c r="BE31" s="77" t="s">
        <v>101</v>
      </c>
      <c r="BF31" s="77" t="s">
        <v>101</v>
      </c>
      <c r="BG31" s="77" t="s">
        <v>101</v>
      </c>
      <c r="BH31" s="77"/>
      <c r="BI31" s="77"/>
      <c r="BJ31" s="77"/>
      <c r="BK31" s="77"/>
      <c r="BL31" s="77"/>
      <c r="BM31" s="77"/>
      <c r="BN31" s="56"/>
      <c r="BO31" s="56"/>
      <c r="BP31" s="56"/>
      <c r="BQ31" s="56"/>
      <c r="BR31" s="56"/>
      <c r="BS31" s="56"/>
      <c r="BT31" s="46"/>
      <c r="BU31" s="46"/>
      <c r="BV31" s="46"/>
      <c r="BW31" s="46"/>
      <c r="BX31" s="46"/>
      <c r="BY31" s="46"/>
      <c r="BZ31" s="46"/>
      <c r="CA31" s="46"/>
      <c r="CB31" s="46"/>
      <c r="CC31" s="46"/>
      <c r="CD31" s="46"/>
      <c r="CE31" s="46"/>
    </row>
    <row r="32" spans="1:83" ht="87.6" customHeight="1" x14ac:dyDescent="0.25">
      <c r="B32" s="153"/>
      <c r="C32" s="153"/>
      <c r="D32" s="153"/>
      <c r="E32" s="153"/>
      <c r="F32" s="153"/>
      <c r="G32" s="153"/>
      <c r="H32" s="153"/>
      <c r="I32" s="19">
        <v>7</v>
      </c>
      <c r="J32" s="48" t="s">
        <v>104</v>
      </c>
      <c r="K32" s="20">
        <v>2020050310012</v>
      </c>
      <c r="L32" s="20" t="s">
        <v>110</v>
      </c>
      <c r="M32" s="49" t="s">
        <v>76</v>
      </c>
      <c r="N32" s="48" t="s">
        <v>39</v>
      </c>
      <c r="O32" s="51">
        <v>0</v>
      </c>
      <c r="P32" s="51">
        <v>1</v>
      </c>
      <c r="Q32" s="51">
        <v>0</v>
      </c>
      <c r="R32" s="51">
        <v>0</v>
      </c>
      <c r="S32" s="51">
        <v>1</v>
      </c>
      <c r="T32" s="51">
        <v>0</v>
      </c>
      <c r="U32" s="20">
        <v>0</v>
      </c>
      <c r="V32" s="4">
        <v>0</v>
      </c>
      <c r="W32" s="20"/>
      <c r="X32" s="20"/>
      <c r="Y32" s="14">
        <f t="shared" si="2"/>
        <v>0</v>
      </c>
      <c r="Z32" s="21" t="str">
        <f t="shared" si="3"/>
        <v/>
      </c>
      <c r="AA32" s="21">
        <f t="shared" si="4"/>
        <v>0</v>
      </c>
      <c r="AB32" s="80" t="s">
        <v>188</v>
      </c>
      <c r="AC32" s="19" t="s">
        <v>139</v>
      </c>
      <c r="AD32" s="23">
        <v>1</v>
      </c>
      <c r="AE32" s="53">
        <f t="shared" si="15"/>
        <v>0</v>
      </c>
      <c r="AF32" s="54">
        <v>0</v>
      </c>
      <c r="AG32" s="54">
        <v>0</v>
      </c>
      <c r="AH32" s="54">
        <v>0</v>
      </c>
      <c r="AI32" s="54">
        <v>0</v>
      </c>
      <c r="AJ32" s="55">
        <v>0</v>
      </c>
      <c r="AK32" s="54">
        <v>0</v>
      </c>
      <c r="AL32" s="54">
        <v>0</v>
      </c>
      <c r="AM32" s="54">
        <v>0</v>
      </c>
      <c r="AN32" s="55">
        <v>0</v>
      </c>
      <c r="AO32" s="54">
        <v>0</v>
      </c>
      <c r="AP32" s="54">
        <v>0</v>
      </c>
      <c r="AQ32" s="54">
        <v>0</v>
      </c>
      <c r="AR32" s="55">
        <v>0</v>
      </c>
      <c r="AS32" s="54">
        <v>0</v>
      </c>
      <c r="AT32" s="54">
        <v>0</v>
      </c>
      <c r="AU32" s="54">
        <v>0</v>
      </c>
      <c r="AV32" s="54">
        <v>0</v>
      </c>
      <c r="AW32" s="54">
        <v>0</v>
      </c>
      <c r="AX32" s="54">
        <v>0</v>
      </c>
      <c r="AY32" s="53">
        <f t="shared" si="16"/>
        <v>0</v>
      </c>
      <c r="AZ32" s="48" t="s">
        <v>59</v>
      </c>
      <c r="BA32" s="32"/>
      <c r="BB32" s="77"/>
      <c r="BC32" s="77"/>
      <c r="BD32" s="77"/>
      <c r="BE32" s="77"/>
      <c r="BF32" s="77"/>
      <c r="BG32" s="77"/>
      <c r="BH32" s="77"/>
      <c r="BI32" s="77"/>
      <c r="BJ32" s="77"/>
      <c r="BK32" s="77"/>
      <c r="BL32" s="77"/>
      <c r="BM32" s="77"/>
      <c r="BN32" s="56"/>
      <c r="BO32" s="56"/>
      <c r="BP32" s="56"/>
      <c r="BQ32" s="56"/>
      <c r="BR32" s="56"/>
      <c r="BS32" s="56"/>
      <c r="BT32" s="46"/>
      <c r="BU32" s="46"/>
      <c r="BV32" s="46"/>
      <c r="BW32" s="46"/>
      <c r="BX32" s="46"/>
      <c r="BY32" s="46"/>
      <c r="BZ32" s="46"/>
      <c r="CA32" s="46"/>
      <c r="CB32" s="46"/>
      <c r="CC32" s="46"/>
      <c r="CD32" s="46"/>
      <c r="CE32" s="46"/>
    </row>
    <row r="33" spans="1:83" ht="171.6" customHeight="1" x14ac:dyDescent="0.25">
      <c r="B33" s="153"/>
      <c r="C33" s="153"/>
      <c r="D33" s="153"/>
      <c r="E33" s="153"/>
      <c r="F33" s="153"/>
      <c r="G33" s="153"/>
      <c r="H33" s="153"/>
      <c r="I33" s="19">
        <v>8</v>
      </c>
      <c r="J33" s="48" t="s">
        <v>104</v>
      </c>
      <c r="K33" s="20">
        <v>2020050310012</v>
      </c>
      <c r="L33" s="20" t="s">
        <v>110</v>
      </c>
      <c r="M33" s="49" t="s">
        <v>77</v>
      </c>
      <c r="N33" s="48" t="s">
        <v>44</v>
      </c>
      <c r="O33" s="68">
        <v>1</v>
      </c>
      <c r="P33" s="68">
        <v>1</v>
      </c>
      <c r="Q33" s="68">
        <v>1</v>
      </c>
      <c r="R33" s="68">
        <v>1</v>
      </c>
      <c r="S33" s="68">
        <v>1</v>
      </c>
      <c r="T33" s="68">
        <v>1</v>
      </c>
      <c r="U33" s="69">
        <v>1</v>
      </c>
      <c r="V33" s="90">
        <v>1</v>
      </c>
      <c r="W33" s="69"/>
      <c r="X33" s="69"/>
      <c r="Y33" s="26">
        <f t="shared" si="2"/>
        <v>2</v>
      </c>
      <c r="Z33" s="21">
        <f t="shared" si="3"/>
        <v>1</v>
      </c>
      <c r="AA33" s="21">
        <f t="shared" si="4"/>
        <v>0.5</v>
      </c>
      <c r="AB33" s="78" t="s">
        <v>192</v>
      </c>
      <c r="AC33" s="19" t="s">
        <v>138</v>
      </c>
      <c r="AD33" s="23">
        <v>300</v>
      </c>
      <c r="AE33" s="53">
        <f t="shared" si="15"/>
        <v>74897225</v>
      </c>
      <c r="AF33" s="54">
        <v>0</v>
      </c>
      <c r="AG33" s="54">
        <v>0</v>
      </c>
      <c r="AH33" s="54">
        <v>0</v>
      </c>
      <c r="AI33" s="54">
        <v>0</v>
      </c>
      <c r="AJ33" s="55">
        <v>0</v>
      </c>
      <c r="AK33" s="54">
        <v>0</v>
      </c>
      <c r="AL33" s="54">
        <v>74897225</v>
      </c>
      <c r="AM33" s="54">
        <v>0</v>
      </c>
      <c r="AN33" s="55">
        <v>0</v>
      </c>
      <c r="AO33" s="54">
        <v>0</v>
      </c>
      <c r="AP33" s="54">
        <v>0</v>
      </c>
      <c r="AQ33" s="54">
        <v>0</v>
      </c>
      <c r="AR33" s="55">
        <v>0</v>
      </c>
      <c r="AS33" s="54">
        <v>0</v>
      </c>
      <c r="AT33" s="54">
        <v>0</v>
      </c>
      <c r="AU33" s="54">
        <v>0</v>
      </c>
      <c r="AV33" s="54">
        <v>0</v>
      </c>
      <c r="AW33" s="54">
        <v>0</v>
      </c>
      <c r="AX33" s="54">
        <v>0</v>
      </c>
      <c r="AY33" s="53">
        <f t="shared" si="16"/>
        <v>74897225</v>
      </c>
      <c r="AZ33" s="48" t="s">
        <v>59</v>
      </c>
      <c r="BA33" s="32"/>
      <c r="BB33" s="77" t="s">
        <v>101</v>
      </c>
      <c r="BC33" s="77" t="s">
        <v>101</v>
      </c>
      <c r="BD33" s="77" t="s">
        <v>101</v>
      </c>
      <c r="BE33" s="77" t="s">
        <v>101</v>
      </c>
      <c r="BF33" s="77" t="s">
        <v>101</v>
      </c>
      <c r="BG33" s="77" t="s">
        <v>101</v>
      </c>
      <c r="BH33" s="77"/>
      <c r="BI33" s="77"/>
      <c r="BJ33" s="77"/>
      <c r="BK33" s="77"/>
      <c r="BL33" s="77"/>
      <c r="BM33" s="77"/>
      <c r="BN33" s="56"/>
      <c r="BO33" s="56"/>
      <c r="BP33" s="56"/>
      <c r="BQ33" s="56"/>
      <c r="BR33" s="56"/>
      <c r="BS33" s="56"/>
      <c r="BT33" s="46"/>
      <c r="BU33" s="46"/>
      <c r="BV33" s="46"/>
      <c r="BW33" s="46"/>
      <c r="BX33" s="46"/>
      <c r="BY33" s="46"/>
      <c r="BZ33" s="46"/>
      <c r="CA33" s="46"/>
      <c r="CB33" s="46"/>
      <c r="CC33" s="46"/>
      <c r="CD33" s="46"/>
      <c r="CE33" s="46"/>
    </row>
    <row r="34" spans="1:83" ht="87.6" customHeight="1" x14ac:dyDescent="0.25">
      <c r="B34" s="153"/>
      <c r="C34" s="153"/>
      <c r="D34" s="153"/>
      <c r="E34" s="153"/>
      <c r="F34" s="153"/>
      <c r="G34" s="153"/>
      <c r="H34" s="153"/>
      <c r="I34" s="19">
        <v>9</v>
      </c>
      <c r="J34" s="48" t="s">
        <v>104</v>
      </c>
      <c r="K34" s="20">
        <v>2020050310012</v>
      </c>
      <c r="L34" s="20" t="s">
        <v>110</v>
      </c>
      <c r="M34" s="49" t="s">
        <v>78</v>
      </c>
      <c r="N34" s="48" t="s">
        <v>44</v>
      </c>
      <c r="O34" s="68">
        <v>1</v>
      </c>
      <c r="P34" s="68">
        <v>1</v>
      </c>
      <c r="Q34" s="68">
        <v>1</v>
      </c>
      <c r="R34" s="68">
        <v>1</v>
      </c>
      <c r="S34" s="68">
        <v>1</v>
      </c>
      <c r="T34" s="68">
        <v>1</v>
      </c>
      <c r="U34" s="69">
        <v>1</v>
      </c>
      <c r="V34" s="90">
        <v>1</v>
      </c>
      <c r="W34" s="69"/>
      <c r="X34" s="69"/>
      <c r="Y34" s="26">
        <f t="shared" si="2"/>
        <v>2</v>
      </c>
      <c r="Z34" s="21">
        <f t="shared" si="3"/>
        <v>1</v>
      </c>
      <c r="AA34" s="21">
        <f t="shared" si="4"/>
        <v>0.5</v>
      </c>
      <c r="AB34" s="87" t="s">
        <v>193</v>
      </c>
      <c r="AC34" s="19" t="s">
        <v>138</v>
      </c>
      <c r="AD34" s="23">
        <v>12</v>
      </c>
      <c r="AE34" s="53">
        <f t="shared" si="15"/>
        <v>15777036</v>
      </c>
      <c r="AF34" s="54">
        <v>0</v>
      </c>
      <c r="AG34" s="54">
        <v>0</v>
      </c>
      <c r="AH34" s="54">
        <v>0</v>
      </c>
      <c r="AI34" s="54">
        <v>0</v>
      </c>
      <c r="AJ34" s="55">
        <v>0</v>
      </c>
      <c r="AK34" s="54">
        <v>0</v>
      </c>
      <c r="AL34" s="54">
        <v>15777036</v>
      </c>
      <c r="AM34" s="54">
        <v>0</v>
      </c>
      <c r="AN34" s="55">
        <v>0</v>
      </c>
      <c r="AO34" s="54">
        <v>0</v>
      </c>
      <c r="AP34" s="54">
        <v>0</v>
      </c>
      <c r="AQ34" s="54">
        <v>0</v>
      </c>
      <c r="AR34" s="55">
        <v>0</v>
      </c>
      <c r="AS34" s="54">
        <v>0</v>
      </c>
      <c r="AT34" s="54">
        <v>0</v>
      </c>
      <c r="AU34" s="54">
        <v>0</v>
      </c>
      <c r="AV34" s="54">
        <v>0</v>
      </c>
      <c r="AW34" s="54">
        <v>0</v>
      </c>
      <c r="AX34" s="54">
        <v>0</v>
      </c>
      <c r="AY34" s="53">
        <f t="shared" si="16"/>
        <v>15777036</v>
      </c>
      <c r="AZ34" s="48" t="s">
        <v>59</v>
      </c>
      <c r="BA34" s="32"/>
      <c r="BB34" s="77" t="s">
        <v>101</v>
      </c>
      <c r="BC34" s="77" t="s">
        <v>101</v>
      </c>
      <c r="BD34" s="77" t="s">
        <v>101</v>
      </c>
      <c r="BE34" s="77" t="s">
        <v>101</v>
      </c>
      <c r="BF34" s="77" t="s">
        <v>101</v>
      </c>
      <c r="BG34" s="77" t="s">
        <v>101</v>
      </c>
      <c r="BH34" s="77"/>
      <c r="BI34" s="77"/>
      <c r="BJ34" s="77"/>
      <c r="BK34" s="77"/>
      <c r="BL34" s="77"/>
      <c r="BM34" s="77"/>
      <c r="BN34" s="56"/>
      <c r="BO34" s="56"/>
      <c r="BP34" s="56"/>
      <c r="BQ34" s="56"/>
      <c r="BR34" s="56"/>
      <c r="BS34" s="56"/>
      <c r="BT34" s="46"/>
      <c r="BU34" s="46"/>
      <c r="BV34" s="46"/>
      <c r="BW34" s="46"/>
      <c r="BX34" s="46"/>
      <c r="BY34" s="46"/>
      <c r="BZ34" s="46"/>
      <c r="CA34" s="46"/>
      <c r="CB34" s="46"/>
      <c r="CC34" s="46"/>
      <c r="CD34" s="46"/>
      <c r="CE34" s="46"/>
    </row>
    <row r="35" spans="1:83" ht="171.6" customHeight="1" x14ac:dyDescent="0.25">
      <c r="B35" s="153"/>
      <c r="C35" s="153"/>
      <c r="D35" s="153"/>
      <c r="E35" s="153"/>
      <c r="F35" s="153"/>
      <c r="G35" s="153"/>
      <c r="H35" s="153"/>
      <c r="I35" s="28">
        <v>10</v>
      </c>
      <c r="J35" s="71" t="s">
        <v>104</v>
      </c>
      <c r="K35" s="20">
        <v>2020050310012</v>
      </c>
      <c r="L35" s="20" t="s">
        <v>112</v>
      </c>
      <c r="M35" s="49" t="s">
        <v>79</v>
      </c>
      <c r="N35" s="48" t="s">
        <v>44</v>
      </c>
      <c r="O35" s="51">
        <v>8</v>
      </c>
      <c r="P35" s="51">
        <v>8</v>
      </c>
      <c r="Q35" s="51">
        <v>8</v>
      </c>
      <c r="R35" s="51">
        <v>8</v>
      </c>
      <c r="S35" s="51">
        <v>8</v>
      </c>
      <c r="T35" s="51">
        <v>8</v>
      </c>
      <c r="U35" s="20">
        <v>8</v>
      </c>
      <c r="V35" s="4">
        <v>8</v>
      </c>
      <c r="W35" s="20"/>
      <c r="X35" s="20"/>
      <c r="Y35" s="14">
        <f t="shared" si="2"/>
        <v>16</v>
      </c>
      <c r="Z35" s="21">
        <f t="shared" si="3"/>
        <v>1</v>
      </c>
      <c r="AA35" s="21">
        <f t="shared" si="4"/>
        <v>0.5</v>
      </c>
      <c r="AB35" s="78" t="s">
        <v>194</v>
      </c>
      <c r="AC35" s="19" t="s">
        <v>138</v>
      </c>
      <c r="AD35" s="23">
        <v>8</v>
      </c>
      <c r="AE35" s="53">
        <f t="shared" si="15"/>
        <v>15431250</v>
      </c>
      <c r="AF35" s="54">
        <v>0</v>
      </c>
      <c r="AG35" s="54">
        <v>0</v>
      </c>
      <c r="AH35" s="54">
        <v>0</v>
      </c>
      <c r="AI35" s="54">
        <v>0</v>
      </c>
      <c r="AJ35" s="55">
        <v>0</v>
      </c>
      <c r="AK35" s="54">
        <v>0</v>
      </c>
      <c r="AL35" s="54">
        <v>15431250</v>
      </c>
      <c r="AM35" s="54">
        <v>0</v>
      </c>
      <c r="AN35" s="55">
        <v>0</v>
      </c>
      <c r="AO35" s="54">
        <v>0</v>
      </c>
      <c r="AP35" s="54">
        <v>0</v>
      </c>
      <c r="AQ35" s="54">
        <v>0</v>
      </c>
      <c r="AR35" s="55">
        <v>0</v>
      </c>
      <c r="AS35" s="54">
        <v>0</v>
      </c>
      <c r="AT35" s="54">
        <v>0</v>
      </c>
      <c r="AU35" s="54">
        <v>0</v>
      </c>
      <c r="AV35" s="54">
        <v>0</v>
      </c>
      <c r="AW35" s="54">
        <v>0</v>
      </c>
      <c r="AX35" s="54">
        <v>0</v>
      </c>
      <c r="AY35" s="53">
        <f t="shared" si="16"/>
        <v>15431250</v>
      </c>
      <c r="AZ35" s="48" t="s">
        <v>59</v>
      </c>
      <c r="BA35" s="32"/>
      <c r="BB35" s="77"/>
      <c r="BC35" s="77"/>
      <c r="BD35" s="77" t="s">
        <v>101</v>
      </c>
      <c r="BE35" s="77"/>
      <c r="BF35" s="77" t="s">
        <v>101</v>
      </c>
      <c r="BG35" s="77" t="s">
        <v>101</v>
      </c>
      <c r="BH35" s="77"/>
      <c r="BI35" s="77"/>
      <c r="BJ35" s="77"/>
      <c r="BK35" s="77"/>
      <c r="BL35" s="77"/>
      <c r="BM35" s="77"/>
      <c r="BN35" s="56"/>
      <c r="BO35" s="56"/>
      <c r="BP35" s="56"/>
      <c r="BQ35" s="56"/>
      <c r="BR35" s="56"/>
      <c r="BS35" s="56"/>
      <c r="BT35" s="46"/>
      <c r="BU35" s="46"/>
      <c r="BV35" s="46"/>
      <c r="BW35" s="46"/>
      <c r="BX35" s="46"/>
      <c r="BY35" s="46"/>
      <c r="BZ35" s="46"/>
      <c r="CA35" s="46"/>
      <c r="CB35" s="46"/>
      <c r="CC35" s="46"/>
      <c r="CD35" s="46"/>
      <c r="CE35" s="46"/>
    </row>
    <row r="36" spans="1:83" s="63" customFormat="1" ht="13.8" thickBot="1" x14ac:dyDescent="0.3">
      <c r="A36" s="3"/>
      <c r="B36" s="57"/>
      <c r="C36" s="57"/>
      <c r="D36" s="57"/>
      <c r="E36" s="159" t="s">
        <v>34</v>
      </c>
      <c r="F36" s="160"/>
      <c r="G36" s="160"/>
      <c r="H36" s="160"/>
      <c r="I36" s="160"/>
      <c r="J36" s="160"/>
      <c r="K36" s="160"/>
      <c r="L36" s="160"/>
      <c r="M36" s="160"/>
      <c r="N36" s="160"/>
      <c r="O36" s="160"/>
      <c r="P36" s="160"/>
      <c r="Q36" s="160"/>
      <c r="R36" s="160"/>
      <c r="S36" s="160"/>
      <c r="T36" s="161"/>
      <c r="U36" s="18"/>
      <c r="V36" s="18"/>
      <c r="W36" s="22"/>
      <c r="X36" s="22"/>
      <c r="Y36" s="11"/>
      <c r="Z36" s="12">
        <f>AVERAGE(Z26:Z35)</f>
        <v>0.7407407407407407</v>
      </c>
      <c r="AA36" s="12">
        <f>AVERAGE(AA26:AA35)</f>
        <v>0.3261904761904762</v>
      </c>
      <c r="AB36" s="65"/>
      <c r="AC36" s="58"/>
      <c r="AD36" s="59"/>
      <c r="AE36" s="60">
        <f>SUM(AE26:AE35)</f>
        <v>357923414</v>
      </c>
      <c r="AF36" s="61">
        <f t="shared" ref="AF36:AY36" si="17">SUM(AF26:AF35)</f>
        <v>1120000</v>
      </c>
      <c r="AG36" s="61">
        <f t="shared" si="17"/>
        <v>0</v>
      </c>
      <c r="AH36" s="61">
        <f t="shared" si="17"/>
        <v>0</v>
      </c>
      <c r="AI36" s="61">
        <f t="shared" si="17"/>
        <v>0</v>
      </c>
      <c r="AJ36" s="61">
        <f t="shared" si="17"/>
        <v>79711150</v>
      </c>
      <c r="AK36" s="61">
        <f t="shared" si="17"/>
        <v>0</v>
      </c>
      <c r="AL36" s="61">
        <f t="shared" si="17"/>
        <v>277092264</v>
      </c>
      <c r="AM36" s="61">
        <f t="shared" si="17"/>
        <v>0</v>
      </c>
      <c r="AN36" s="61">
        <f t="shared" si="17"/>
        <v>0</v>
      </c>
      <c r="AO36" s="61">
        <f t="shared" si="17"/>
        <v>0</v>
      </c>
      <c r="AP36" s="61">
        <f t="shared" si="17"/>
        <v>0</v>
      </c>
      <c r="AQ36" s="61">
        <f t="shared" si="17"/>
        <v>0</v>
      </c>
      <c r="AR36" s="61">
        <f t="shared" si="17"/>
        <v>0</v>
      </c>
      <c r="AS36" s="61">
        <f t="shared" si="17"/>
        <v>0</v>
      </c>
      <c r="AT36" s="61">
        <f t="shared" si="17"/>
        <v>0</v>
      </c>
      <c r="AU36" s="61">
        <f t="shared" si="17"/>
        <v>0</v>
      </c>
      <c r="AV36" s="61">
        <f t="shared" si="17"/>
        <v>0</v>
      </c>
      <c r="AW36" s="61">
        <f t="shared" si="17"/>
        <v>0</v>
      </c>
      <c r="AX36" s="61">
        <f t="shared" si="17"/>
        <v>0</v>
      </c>
      <c r="AY36" s="60">
        <f t="shared" si="17"/>
        <v>357923414</v>
      </c>
      <c r="AZ36" s="60"/>
      <c r="BA36" s="61"/>
      <c r="BB36" s="61"/>
      <c r="BC36" s="61"/>
      <c r="BD36" s="61"/>
      <c r="BE36" s="61"/>
      <c r="BF36" s="61"/>
      <c r="BG36" s="61"/>
      <c r="BH36" s="61"/>
      <c r="BI36" s="61"/>
      <c r="BJ36" s="61"/>
      <c r="BK36" s="61"/>
      <c r="BL36" s="61"/>
      <c r="BM36" s="61"/>
      <c r="BN36" s="62"/>
      <c r="BO36" s="62"/>
      <c r="BP36" s="62"/>
      <c r="BQ36" s="62"/>
      <c r="BR36" s="62"/>
      <c r="BS36" s="62"/>
      <c r="BT36" s="62"/>
      <c r="BU36" s="62"/>
      <c r="BV36" s="62"/>
      <c r="BW36" s="62"/>
      <c r="BX36" s="62"/>
      <c r="BY36" s="62"/>
      <c r="BZ36" s="62"/>
      <c r="CA36" s="62"/>
      <c r="CB36" s="62"/>
      <c r="CC36" s="62"/>
      <c r="CD36" s="62"/>
      <c r="CE36" s="62"/>
    </row>
    <row r="37" spans="1:83" ht="250.95" customHeight="1" x14ac:dyDescent="0.25">
      <c r="B37" s="162" t="s">
        <v>80</v>
      </c>
      <c r="C37" s="164" t="s">
        <v>81</v>
      </c>
      <c r="D37" s="164" t="s">
        <v>84</v>
      </c>
      <c r="E37" s="164" t="s">
        <v>41</v>
      </c>
      <c r="F37" s="164" t="s">
        <v>82</v>
      </c>
      <c r="G37" s="164"/>
      <c r="H37" s="164" t="s">
        <v>83</v>
      </c>
      <c r="I37" s="77">
        <v>1</v>
      </c>
      <c r="J37" s="48" t="s">
        <v>105</v>
      </c>
      <c r="K37" s="4">
        <v>2020050310003</v>
      </c>
      <c r="L37" s="20" t="s">
        <v>110</v>
      </c>
      <c r="M37" s="49" t="s">
        <v>85</v>
      </c>
      <c r="N37" s="48" t="s">
        <v>43</v>
      </c>
      <c r="O37" s="50">
        <v>1</v>
      </c>
      <c r="P37" s="51">
        <v>8</v>
      </c>
      <c r="Q37" s="51">
        <v>2</v>
      </c>
      <c r="R37" s="51">
        <v>2</v>
      </c>
      <c r="S37" s="51">
        <v>2</v>
      </c>
      <c r="T37" s="51">
        <v>2</v>
      </c>
      <c r="U37" s="10">
        <v>2</v>
      </c>
      <c r="V37" s="13">
        <v>2</v>
      </c>
      <c r="W37" s="10"/>
      <c r="X37" s="14"/>
      <c r="Y37" s="14">
        <f>SUM(U37:X37)</f>
        <v>4</v>
      </c>
      <c r="Z37" s="21">
        <f t="shared" si="3"/>
        <v>1</v>
      </c>
      <c r="AA37" s="21">
        <f t="shared" si="4"/>
        <v>0.5</v>
      </c>
      <c r="AB37" s="91" t="s">
        <v>186</v>
      </c>
      <c r="AC37" s="28" t="s">
        <v>138</v>
      </c>
      <c r="AD37" s="29">
        <v>2</v>
      </c>
      <c r="AE37" s="29">
        <f>+AY37</f>
        <v>14500000</v>
      </c>
      <c r="AF37" s="9">
        <v>500000</v>
      </c>
      <c r="AG37" s="54"/>
      <c r="AH37" s="54"/>
      <c r="AI37" s="54"/>
      <c r="AJ37" s="55"/>
      <c r="AK37" s="54"/>
      <c r="AL37" s="54"/>
      <c r="AM37" s="54">
        <v>14000000</v>
      </c>
      <c r="AN37" s="55"/>
      <c r="AO37" s="54"/>
      <c r="AP37" s="54"/>
      <c r="AQ37" s="54"/>
      <c r="AR37" s="55"/>
      <c r="AS37" s="54"/>
      <c r="AT37" s="54"/>
      <c r="AU37" s="72"/>
      <c r="AV37" s="72"/>
      <c r="AW37" s="72"/>
      <c r="AX37" s="72"/>
      <c r="AY37" s="53">
        <f>SUM(AF37:AX37)</f>
        <v>14500000</v>
      </c>
      <c r="AZ37" s="48" t="s">
        <v>59</v>
      </c>
      <c r="BA37" s="16">
        <v>210</v>
      </c>
      <c r="BB37" s="15"/>
      <c r="BC37" s="15"/>
      <c r="BD37" s="15"/>
      <c r="BE37" s="15"/>
      <c r="BF37" s="15"/>
      <c r="BG37" s="15" t="s">
        <v>101</v>
      </c>
      <c r="BH37" s="15" t="s">
        <v>101</v>
      </c>
      <c r="BI37" s="15" t="s">
        <v>101</v>
      </c>
      <c r="BJ37" s="15" t="s">
        <v>101</v>
      </c>
      <c r="BK37" s="15" t="s">
        <v>101</v>
      </c>
      <c r="BL37" s="15" t="s">
        <v>101</v>
      </c>
      <c r="BM37" s="17" t="s">
        <v>101</v>
      </c>
      <c r="BN37" s="56"/>
      <c r="BO37" s="56"/>
      <c r="BP37" s="56"/>
      <c r="BQ37" s="56"/>
      <c r="BR37" s="56"/>
      <c r="BS37" s="56"/>
      <c r="BT37" s="56"/>
      <c r="BU37" s="56"/>
      <c r="BV37" s="56"/>
      <c r="BW37" s="56"/>
      <c r="BX37" s="56"/>
      <c r="BY37" s="56"/>
      <c r="BZ37" s="56"/>
      <c r="CA37" s="56"/>
      <c r="CB37" s="56"/>
      <c r="CC37" s="56"/>
      <c r="CD37" s="56"/>
      <c r="CE37" s="56"/>
    </row>
    <row r="38" spans="1:83" ht="106.95" customHeight="1" x14ac:dyDescent="0.25">
      <c r="B38" s="163"/>
      <c r="C38" s="163"/>
      <c r="D38" s="163"/>
      <c r="E38" s="163"/>
      <c r="F38" s="163"/>
      <c r="G38" s="163"/>
      <c r="H38" s="163"/>
      <c r="I38" s="77">
        <v>2</v>
      </c>
      <c r="J38" s="48" t="s">
        <v>105</v>
      </c>
      <c r="K38" s="4">
        <v>2020050310003</v>
      </c>
      <c r="L38" s="20" t="s">
        <v>110</v>
      </c>
      <c r="M38" s="49" t="s">
        <v>86</v>
      </c>
      <c r="N38" s="48" t="s">
        <v>43</v>
      </c>
      <c r="O38" s="50">
        <v>0</v>
      </c>
      <c r="P38" s="51">
        <v>1</v>
      </c>
      <c r="Q38" s="51">
        <v>1</v>
      </c>
      <c r="R38" s="51">
        <v>1</v>
      </c>
      <c r="S38" s="51">
        <v>1</v>
      </c>
      <c r="T38" s="51">
        <v>1</v>
      </c>
      <c r="U38" s="20">
        <v>1</v>
      </c>
      <c r="V38" s="13">
        <v>1</v>
      </c>
      <c r="W38" s="10"/>
      <c r="X38" s="14"/>
      <c r="Y38" s="14">
        <f t="shared" ref="Y38:Y49" si="18">SUM(U38:X38)</f>
        <v>2</v>
      </c>
      <c r="Z38" s="21">
        <f t="shared" si="3"/>
        <v>1</v>
      </c>
      <c r="AA38" s="21">
        <f t="shared" si="4"/>
        <v>0.5</v>
      </c>
      <c r="AB38" s="78" t="s">
        <v>167</v>
      </c>
      <c r="AC38" s="19" t="s">
        <v>139</v>
      </c>
      <c r="AD38" s="23">
        <v>1</v>
      </c>
      <c r="AE38" s="29">
        <f t="shared" ref="AE38:AE42" si="19">+AY38</f>
        <v>1200000</v>
      </c>
      <c r="AF38" s="9">
        <v>1200000</v>
      </c>
      <c r="AG38" s="54"/>
      <c r="AH38" s="54"/>
      <c r="AI38" s="54"/>
      <c r="AJ38" s="55"/>
      <c r="AK38" s="54"/>
      <c r="AL38" s="54"/>
      <c r="AM38" s="54">
        <v>0</v>
      </c>
      <c r="AN38" s="55"/>
      <c r="AO38" s="54"/>
      <c r="AP38" s="54"/>
      <c r="AQ38" s="54"/>
      <c r="AR38" s="55"/>
      <c r="AS38" s="54"/>
      <c r="AT38" s="54"/>
      <c r="AU38" s="72"/>
      <c r="AV38" s="72"/>
      <c r="AW38" s="72"/>
      <c r="AX38" s="72"/>
      <c r="AY38" s="53">
        <f t="shared" ref="AY38:AY42" si="20">SUM(AF38:AX38)</f>
        <v>1200000</v>
      </c>
      <c r="AZ38" s="48" t="s">
        <v>59</v>
      </c>
      <c r="BA38" s="4">
        <v>60</v>
      </c>
      <c r="BB38" s="77"/>
      <c r="BC38" s="77"/>
      <c r="BD38" s="77"/>
      <c r="BE38" s="77"/>
      <c r="BF38" s="77"/>
      <c r="BG38" s="77" t="s">
        <v>101</v>
      </c>
      <c r="BH38" s="77" t="s">
        <v>101</v>
      </c>
      <c r="BI38" s="77" t="s">
        <v>101</v>
      </c>
      <c r="BJ38" s="77"/>
      <c r="BK38" s="77"/>
      <c r="BL38" s="77"/>
      <c r="BM38" s="77"/>
      <c r="BN38" s="56"/>
      <c r="BO38" s="56"/>
      <c r="BP38" s="56"/>
      <c r="BQ38" s="56"/>
      <c r="BR38" s="56"/>
      <c r="BS38" s="56"/>
      <c r="BT38" s="46"/>
      <c r="BU38" s="46"/>
      <c r="BV38" s="46"/>
      <c r="BW38" s="46"/>
      <c r="BX38" s="46"/>
      <c r="BY38" s="46"/>
      <c r="BZ38" s="46"/>
      <c r="CA38" s="46"/>
      <c r="CB38" s="46"/>
      <c r="CC38" s="46"/>
      <c r="CD38" s="46"/>
      <c r="CE38" s="46"/>
    </row>
    <row r="39" spans="1:83" ht="147.6" customHeight="1" x14ac:dyDescent="0.25">
      <c r="B39" s="163"/>
      <c r="C39" s="163"/>
      <c r="D39" s="163"/>
      <c r="E39" s="163"/>
      <c r="F39" s="163"/>
      <c r="G39" s="163"/>
      <c r="H39" s="163"/>
      <c r="I39" s="77">
        <v>3</v>
      </c>
      <c r="J39" s="48" t="s">
        <v>105</v>
      </c>
      <c r="K39" s="4">
        <v>2020050310003</v>
      </c>
      <c r="L39" s="20" t="s">
        <v>111</v>
      </c>
      <c r="M39" s="49" t="s">
        <v>87</v>
      </c>
      <c r="N39" s="48" t="s">
        <v>43</v>
      </c>
      <c r="O39" s="51">
        <v>4</v>
      </c>
      <c r="P39" s="51">
        <v>8</v>
      </c>
      <c r="Q39" s="51">
        <v>2</v>
      </c>
      <c r="R39" s="51">
        <v>2</v>
      </c>
      <c r="S39" s="51">
        <v>2</v>
      </c>
      <c r="T39" s="51">
        <v>2</v>
      </c>
      <c r="U39" s="20">
        <v>2</v>
      </c>
      <c r="V39" s="4">
        <v>1</v>
      </c>
      <c r="W39" s="20"/>
      <c r="X39" s="20"/>
      <c r="Y39" s="14">
        <f t="shared" si="18"/>
        <v>3</v>
      </c>
      <c r="Z39" s="21">
        <f t="shared" si="3"/>
        <v>0.5</v>
      </c>
      <c r="AA39" s="21">
        <f t="shared" si="4"/>
        <v>0.375</v>
      </c>
      <c r="AB39" s="78" t="s">
        <v>165</v>
      </c>
      <c r="AC39" s="19" t="s">
        <v>139</v>
      </c>
      <c r="AD39" s="23">
        <v>2</v>
      </c>
      <c r="AE39" s="29">
        <f t="shared" si="19"/>
        <v>3000000</v>
      </c>
      <c r="AF39" s="9">
        <v>3000000</v>
      </c>
      <c r="AG39" s="54"/>
      <c r="AH39" s="54"/>
      <c r="AI39" s="54"/>
      <c r="AJ39" s="55"/>
      <c r="AK39" s="54"/>
      <c r="AL39" s="54"/>
      <c r="AM39" s="54"/>
      <c r="AN39" s="55"/>
      <c r="AO39" s="54"/>
      <c r="AP39" s="54"/>
      <c r="AQ39" s="54"/>
      <c r="AR39" s="55"/>
      <c r="AS39" s="54"/>
      <c r="AT39" s="54"/>
      <c r="AU39" s="72"/>
      <c r="AV39" s="72"/>
      <c r="AW39" s="72"/>
      <c r="AX39" s="72"/>
      <c r="AY39" s="53">
        <f t="shared" si="20"/>
        <v>3000000</v>
      </c>
      <c r="AZ39" s="48" t="s">
        <v>59</v>
      </c>
      <c r="BA39" s="4">
        <v>210</v>
      </c>
      <c r="BB39" s="77"/>
      <c r="BC39" s="77"/>
      <c r="BD39" s="77"/>
      <c r="BE39" s="77"/>
      <c r="BF39" s="77"/>
      <c r="BG39" s="77" t="s">
        <v>101</v>
      </c>
      <c r="BH39" s="77" t="s">
        <v>101</v>
      </c>
      <c r="BI39" s="77" t="s">
        <v>101</v>
      </c>
      <c r="BJ39" s="77" t="s">
        <v>101</v>
      </c>
      <c r="BK39" s="77" t="s">
        <v>101</v>
      </c>
      <c r="BL39" s="77" t="s">
        <v>101</v>
      </c>
      <c r="BM39" s="77" t="s">
        <v>101</v>
      </c>
      <c r="BN39" s="56"/>
      <c r="BO39" s="56"/>
      <c r="BP39" s="56"/>
      <c r="BQ39" s="56"/>
      <c r="BR39" s="56"/>
      <c r="BS39" s="56"/>
      <c r="BT39" s="46"/>
      <c r="BU39" s="46"/>
      <c r="BV39" s="46"/>
      <c r="BW39" s="46"/>
      <c r="BX39" s="46"/>
      <c r="BY39" s="46"/>
      <c r="BZ39" s="46"/>
      <c r="CA39" s="46"/>
      <c r="CB39" s="46"/>
      <c r="CC39" s="46"/>
      <c r="CD39" s="46"/>
      <c r="CE39" s="46"/>
    </row>
    <row r="40" spans="1:83" ht="280.2" customHeight="1" x14ac:dyDescent="0.25">
      <c r="B40" s="163"/>
      <c r="C40" s="163"/>
      <c r="D40" s="163"/>
      <c r="E40" s="163"/>
      <c r="F40" s="163"/>
      <c r="G40" s="163"/>
      <c r="H40" s="163"/>
      <c r="I40" s="77">
        <v>4</v>
      </c>
      <c r="J40" s="48" t="s">
        <v>105</v>
      </c>
      <c r="K40" s="4">
        <v>2020050310003</v>
      </c>
      <c r="L40" s="20" t="s">
        <v>111</v>
      </c>
      <c r="M40" s="49" t="s">
        <v>88</v>
      </c>
      <c r="N40" s="48" t="s">
        <v>44</v>
      </c>
      <c r="O40" s="51">
        <v>1</v>
      </c>
      <c r="P40" s="51">
        <v>1</v>
      </c>
      <c r="Q40" s="51">
        <v>1</v>
      </c>
      <c r="R40" s="51">
        <v>1</v>
      </c>
      <c r="S40" s="51">
        <v>1</v>
      </c>
      <c r="T40" s="51">
        <v>1</v>
      </c>
      <c r="U40" s="20">
        <v>1</v>
      </c>
      <c r="V40" s="4">
        <v>1</v>
      </c>
      <c r="W40" s="20"/>
      <c r="X40" s="20"/>
      <c r="Y40" s="14">
        <f t="shared" si="18"/>
        <v>2</v>
      </c>
      <c r="Z40" s="21">
        <f t="shared" si="3"/>
        <v>1</v>
      </c>
      <c r="AA40" s="21">
        <f t="shared" si="4"/>
        <v>0.5</v>
      </c>
      <c r="AB40" s="78" t="s">
        <v>195</v>
      </c>
      <c r="AC40" s="19" t="s">
        <v>138</v>
      </c>
      <c r="AD40" s="23">
        <v>2</v>
      </c>
      <c r="AE40" s="29">
        <f t="shared" si="19"/>
        <v>30600000</v>
      </c>
      <c r="AF40" s="9"/>
      <c r="AG40" s="54"/>
      <c r="AH40" s="54"/>
      <c r="AI40" s="54"/>
      <c r="AJ40" s="55"/>
      <c r="AK40" s="54"/>
      <c r="AL40" s="54"/>
      <c r="AM40" s="54">
        <v>30600000</v>
      </c>
      <c r="AN40" s="55"/>
      <c r="AO40" s="54"/>
      <c r="AP40" s="54"/>
      <c r="AQ40" s="54"/>
      <c r="AR40" s="55"/>
      <c r="AS40" s="54"/>
      <c r="AT40" s="54"/>
      <c r="AU40" s="72"/>
      <c r="AV40" s="72"/>
      <c r="AW40" s="72"/>
      <c r="AX40" s="72"/>
      <c r="AY40" s="53">
        <f t="shared" si="20"/>
        <v>30600000</v>
      </c>
      <c r="AZ40" s="48" t="s">
        <v>59</v>
      </c>
      <c r="BA40" s="4">
        <v>210</v>
      </c>
      <c r="BB40" s="77"/>
      <c r="BC40" s="77"/>
      <c r="BD40" s="77"/>
      <c r="BE40" s="77"/>
      <c r="BF40" s="77"/>
      <c r="BG40" s="77" t="s">
        <v>101</v>
      </c>
      <c r="BH40" s="77" t="s">
        <v>101</v>
      </c>
      <c r="BI40" s="77" t="s">
        <v>101</v>
      </c>
      <c r="BJ40" s="77" t="s">
        <v>101</v>
      </c>
      <c r="BK40" s="77" t="s">
        <v>101</v>
      </c>
      <c r="BL40" s="77" t="s">
        <v>101</v>
      </c>
      <c r="BM40" s="77" t="s">
        <v>101</v>
      </c>
      <c r="BN40" s="56"/>
      <c r="BO40" s="56"/>
      <c r="BP40" s="56"/>
      <c r="BQ40" s="56"/>
      <c r="BR40" s="56"/>
      <c r="BS40" s="56"/>
      <c r="BT40" s="46"/>
      <c r="BU40" s="46"/>
      <c r="BV40" s="46"/>
      <c r="BW40" s="46"/>
      <c r="BX40" s="46"/>
      <c r="BY40" s="46"/>
      <c r="BZ40" s="46"/>
      <c r="CA40" s="46"/>
      <c r="CB40" s="46"/>
      <c r="CC40" s="46"/>
      <c r="CD40" s="46"/>
      <c r="CE40" s="46"/>
    </row>
    <row r="41" spans="1:83" ht="170.4" customHeight="1" x14ac:dyDescent="0.25">
      <c r="B41" s="163"/>
      <c r="C41" s="163"/>
      <c r="D41" s="163"/>
      <c r="E41" s="163"/>
      <c r="F41" s="163"/>
      <c r="G41" s="163"/>
      <c r="H41" s="163"/>
      <c r="I41" s="77">
        <v>5</v>
      </c>
      <c r="J41" s="48" t="s">
        <v>105</v>
      </c>
      <c r="K41" s="4">
        <v>2020050310003</v>
      </c>
      <c r="L41" s="20" t="s">
        <v>110</v>
      </c>
      <c r="M41" s="49" t="s">
        <v>89</v>
      </c>
      <c r="N41" s="48" t="s">
        <v>43</v>
      </c>
      <c r="O41" s="51">
        <v>0</v>
      </c>
      <c r="P41" s="51">
        <v>35</v>
      </c>
      <c r="Q41" s="51">
        <v>10</v>
      </c>
      <c r="R41" s="51">
        <v>10</v>
      </c>
      <c r="S41" s="51">
        <v>10</v>
      </c>
      <c r="T41" s="51">
        <v>5</v>
      </c>
      <c r="U41" s="20">
        <v>10</v>
      </c>
      <c r="V41" s="4">
        <v>10</v>
      </c>
      <c r="W41" s="20"/>
      <c r="X41" s="20"/>
      <c r="Y41" s="14">
        <f t="shared" si="18"/>
        <v>20</v>
      </c>
      <c r="Z41" s="21">
        <f t="shared" si="3"/>
        <v>1</v>
      </c>
      <c r="AA41" s="21">
        <f t="shared" si="4"/>
        <v>0.5714285714285714</v>
      </c>
      <c r="AB41" s="15" t="s">
        <v>169</v>
      </c>
      <c r="AC41" s="19" t="s">
        <v>138</v>
      </c>
      <c r="AD41" s="23">
        <v>10</v>
      </c>
      <c r="AE41" s="29">
        <f t="shared" si="19"/>
        <v>17280000</v>
      </c>
      <c r="AF41" s="9"/>
      <c r="AG41" s="55"/>
      <c r="AH41" s="55"/>
      <c r="AI41" s="55"/>
      <c r="AJ41" s="55"/>
      <c r="AK41" s="55"/>
      <c r="AL41" s="55"/>
      <c r="AM41" s="55">
        <v>17280000</v>
      </c>
      <c r="AN41" s="55"/>
      <c r="AO41" s="55"/>
      <c r="AP41" s="55"/>
      <c r="AQ41" s="55"/>
      <c r="AR41" s="55"/>
      <c r="AS41" s="55"/>
      <c r="AT41" s="55"/>
      <c r="AU41" s="73"/>
      <c r="AV41" s="73"/>
      <c r="AW41" s="73"/>
      <c r="AX41" s="73"/>
      <c r="AY41" s="53">
        <f t="shared" si="20"/>
        <v>17280000</v>
      </c>
      <c r="AZ41" s="48" t="s">
        <v>59</v>
      </c>
      <c r="BA41" s="4">
        <v>210</v>
      </c>
      <c r="BB41" s="77"/>
      <c r="BC41" s="77"/>
      <c r="BD41" s="77"/>
      <c r="BE41" s="77"/>
      <c r="BF41" s="77"/>
      <c r="BG41" s="77" t="s">
        <v>101</v>
      </c>
      <c r="BH41" s="77" t="s">
        <v>101</v>
      </c>
      <c r="BI41" s="77" t="s">
        <v>101</v>
      </c>
      <c r="BJ41" s="77" t="s">
        <v>101</v>
      </c>
      <c r="BK41" s="77" t="s">
        <v>101</v>
      </c>
      <c r="BL41" s="77" t="s">
        <v>101</v>
      </c>
      <c r="BM41" s="77" t="s">
        <v>101</v>
      </c>
      <c r="BN41" s="56"/>
      <c r="BO41" s="56"/>
      <c r="BP41" s="56"/>
      <c r="BQ41" s="56"/>
      <c r="BR41" s="56"/>
      <c r="BS41" s="56"/>
      <c r="BT41" s="56"/>
      <c r="BU41" s="56"/>
      <c r="BV41" s="56"/>
      <c r="BW41" s="56"/>
      <c r="BX41" s="56"/>
      <c r="BY41" s="56"/>
      <c r="BZ41" s="56"/>
      <c r="CA41" s="56"/>
      <c r="CB41" s="56"/>
      <c r="CC41" s="56"/>
      <c r="CD41" s="56"/>
      <c r="CE41" s="56"/>
    </row>
    <row r="42" spans="1:83" ht="191.4" customHeight="1" x14ac:dyDescent="0.25">
      <c r="B42" s="163"/>
      <c r="C42" s="163"/>
      <c r="D42" s="163"/>
      <c r="E42" s="163"/>
      <c r="F42" s="163"/>
      <c r="G42" s="163"/>
      <c r="H42" s="163"/>
      <c r="I42" s="15">
        <v>6</v>
      </c>
      <c r="J42" s="48" t="s">
        <v>105</v>
      </c>
      <c r="K42" s="4">
        <v>2020050310003</v>
      </c>
      <c r="L42" s="20" t="s">
        <v>110</v>
      </c>
      <c r="M42" s="49" t="s">
        <v>90</v>
      </c>
      <c r="N42" s="48" t="s">
        <v>44</v>
      </c>
      <c r="O42" s="50">
        <v>4</v>
      </c>
      <c r="P42" s="51">
        <v>4</v>
      </c>
      <c r="Q42" s="51">
        <v>1</v>
      </c>
      <c r="R42" s="51">
        <v>1</v>
      </c>
      <c r="S42" s="51">
        <v>1</v>
      </c>
      <c r="T42" s="51">
        <v>1</v>
      </c>
      <c r="U42" s="20">
        <v>1</v>
      </c>
      <c r="V42" s="4">
        <v>1</v>
      </c>
      <c r="W42" s="20"/>
      <c r="X42" s="20"/>
      <c r="Y42" s="14">
        <f t="shared" si="18"/>
        <v>2</v>
      </c>
      <c r="Z42" s="21">
        <f t="shared" si="3"/>
        <v>1</v>
      </c>
      <c r="AA42" s="21">
        <f t="shared" si="4"/>
        <v>0.5</v>
      </c>
      <c r="AB42" s="78" t="s">
        <v>182</v>
      </c>
      <c r="AC42" s="19" t="s">
        <v>139</v>
      </c>
      <c r="AD42" s="23">
        <v>1</v>
      </c>
      <c r="AE42" s="29">
        <f t="shared" si="19"/>
        <v>1000000</v>
      </c>
      <c r="AF42" s="9">
        <v>1000000</v>
      </c>
      <c r="AG42" s="54"/>
      <c r="AH42" s="54"/>
      <c r="AI42" s="54"/>
      <c r="AJ42" s="55"/>
      <c r="AK42" s="54"/>
      <c r="AL42" s="54"/>
      <c r="AM42" s="55"/>
      <c r="AN42" s="55"/>
      <c r="AO42" s="54"/>
      <c r="AP42" s="54"/>
      <c r="AQ42" s="54"/>
      <c r="AR42" s="55"/>
      <c r="AS42" s="54"/>
      <c r="AT42" s="54"/>
      <c r="AU42" s="72"/>
      <c r="AV42" s="72"/>
      <c r="AW42" s="72"/>
      <c r="AX42" s="72"/>
      <c r="AY42" s="53">
        <f t="shared" si="20"/>
        <v>1000000</v>
      </c>
      <c r="AZ42" s="48" t="s">
        <v>59</v>
      </c>
      <c r="BA42" s="4">
        <v>2</v>
      </c>
      <c r="BB42" s="77"/>
      <c r="BC42" s="77"/>
      <c r="BD42" s="77"/>
      <c r="BE42" s="77"/>
      <c r="BF42" s="77"/>
      <c r="BG42" s="77" t="s">
        <v>101</v>
      </c>
      <c r="BH42" s="77"/>
      <c r="BI42" s="77"/>
      <c r="BJ42" s="77"/>
      <c r="BK42" s="77"/>
      <c r="BL42" s="77"/>
      <c r="BM42" s="77"/>
      <c r="BN42" s="56"/>
      <c r="BO42" s="56"/>
      <c r="BP42" s="56"/>
      <c r="BQ42" s="56"/>
      <c r="BR42" s="56"/>
      <c r="BS42" s="56"/>
      <c r="BT42" s="46"/>
      <c r="BU42" s="46"/>
      <c r="BV42" s="46"/>
      <c r="BW42" s="46"/>
      <c r="BX42" s="46"/>
      <c r="BY42" s="46"/>
      <c r="BZ42" s="46"/>
      <c r="CA42" s="46"/>
      <c r="CB42" s="46"/>
      <c r="CC42" s="46"/>
      <c r="CD42" s="46"/>
      <c r="CE42" s="46"/>
    </row>
    <row r="43" spans="1:83" s="63" customFormat="1" ht="13.8" thickBot="1" x14ac:dyDescent="0.3">
      <c r="A43" s="3"/>
      <c r="B43" s="57"/>
      <c r="C43" s="57"/>
      <c r="D43" s="57"/>
      <c r="E43" s="159" t="s">
        <v>34</v>
      </c>
      <c r="F43" s="160"/>
      <c r="G43" s="160"/>
      <c r="H43" s="160"/>
      <c r="I43" s="160"/>
      <c r="J43" s="160"/>
      <c r="K43" s="160"/>
      <c r="L43" s="160"/>
      <c r="M43" s="160"/>
      <c r="N43" s="160"/>
      <c r="O43" s="160"/>
      <c r="P43" s="160"/>
      <c r="Q43" s="160"/>
      <c r="R43" s="160"/>
      <c r="S43" s="160"/>
      <c r="T43" s="161"/>
      <c r="U43" s="18"/>
      <c r="V43" s="18"/>
      <c r="W43" s="22"/>
      <c r="X43" s="22"/>
      <c r="Y43" s="11"/>
      <c r="Z43" s="12">
        <f>AVERAGE(Z37:Z42)</f>
        <v>0.91666666666666663</v>
      </c>
      <c r="AA43" s="12">
        <f>AVERAGE(AA37:AA42)</f>
        <v>0.49107142857142855</v>
      </c>
      <c r="AB43" s="65"/>
      <c r="AC43" s="58"/>
      <c r="AD43" s="59"/>
      <c r="AE43" s="60">
        <f>SUM(AE37:AE42)</f>
        <v>67580000</v>
      </c>
      <c r="AF43" s="61">
        <f t="shared" ref="AF43:AY43" si="21">SUM(AF37:AF42)</f>
        <v>5700000</v>
      </c>
      <c r="AG43" s="61">
        <f t="shared" si="21"/>
        <v>0</v>
      </c>
      <c r="AH43" s="61">
        <f t="shared" si="21"/>
        <v>0</v>
      </c>
      <c r="AI43" s="61">
        <f t="shared" si="21"/>
        <v>0</v>
      </c>
      <c r="AJ43" s="61">
        <f t="shared" si="21"/>
        <v>0</v>
      </c>
      <c r="AK43" s="61">
        <f t="shared" si="21"/>
        <v>0</v>
      </c>
      <c r="AL43" s="61">
        <f t="shared" si="21"/>
        <v>0</v>
      </c>
      <c r="AM43" s="61">
        <f t="shared" si="21"/>
        <v>61880000</v>
      </c>
      <c r="AN43" s="61">
        <f t="shared" si="21"/>
        <v>0</v>
      </c>
      <c r="AO43" s="61">
        <f t="shared" si="21"/>
        <v>0</v>
      </c>
      <c r="AP43" s="61">
        <f t="shared" si="21"/>
        <v>0</v>
      </c>
      <c r="AQ43" s="61">
        <f t="shared" si="21"/>
        <v>0</v>
      </c>
      <c r="AR43" s="61">
        <f t="shared" si="21"/>
        <v>0</v>
      </c>
      <c r="AS43" s="61">
        <f t="shared" si="21"/>
        <v>0</v>
      </c>
      <c r="AT43" s="61">
        <f t="shared" si="21"/>
        <v>0</v>
      </c>
      <c r="AU43" s="61">
        <f t="shared" si="21"/>
        <v>0</v>
      </c>
      <c r="AV43" s="61">
        <f t="shared" si="21"/>
        <v>0</v>
      </c>
      <c r="AW43" s="61">
        <f t="shared" si="21"/>
        <v>0</v>
      </c>
      <c r="AX43" s="61">
        <f t="shared" si="21"/>
        <v>0</v>
      </c>
      <c r="AY43" s="60">
        <f t="shared" si="21"/>
        <v>67580000</v>
      </c>
      <c r="AZ43" s="60"/>
      <c r="BA43" s="61"/>
      <c r="BB43" s="61"/>
      <c r="BC43" s="61"/>
      <c r="BD43" s="61"/>
      <c r="BE43" s="61"/>
      <c r="BF43" s="61"/>
      <c r="BG43" s="61"/>
      <c r="BH43" s="61"/>
      <c r="BI43" s="61"/>
      <c r="BJ43" s="61"/>
      <c r="BK43" s="61"/>
      <c r="BL43" s="61"/>
      <c r="BM43" s="61"/>
      <c r="BN43" s="62"/>
      <c r="BO43" s="62"/>
      <c r="BP43" s="62"/>
      <c r="BQ43" s="62"/>
      <c r="BR43" s="62"/>
      <c r="BS43" s="62"/>
      <c r="BT43" s="62"/>
      <c r="BU43" s="62"/>
      <c r="BV43" s="62"/>
      <c r="BW43" s="62"/>
      <c r="BX43" s="62"/>
      <c r="BY43" s="62"/>
      <c r="BZ43" s="62"/>
      <c r="CA43" s="62"/>
      <c r="CB43" s="62"/>
      <c r="CC43" s="62"/>
      <c r="CD43" s="62"/>
      <c r="CE43" s="62"/>
    </row>
    <row r="44" spans="1:83" ht="130.19999999999999" customHeight="1" x14ac:dyDescent="0.25">
      <c r="B44" s="162" t="s">
        <v>91</v>
      </c>
      <c r="C44" s="164" t="s">
        <v>81</v>
      </c>
      <c r="D44" s="164" t="s">
        <v>84</v>
      </c>
      <c r="E44" s="164" t="s">
        <v>42</v>
      </c>
      <c r="F44" s="164" t="s">
        <v>92</v>
      </c>
      <c r="G44" s="164"/>
      <c r="H44" s="164" t="s">
        <v>93</v>
      </c>
      <c r="I44" s="77">
        <v>1</v>
      </c>
      <c r="J44" s="74" t="s">
        <v>106</v>
      </c>
      <c r="K44" s="4">
        <v>2020050310001</v>
      </c>
      <c r="L44" s="20" t="s">
        <v>110</v>
      </c>
      <c r="M44" s="49" t="s">
        <v>94</v>
      </c>
      <c r="N44" s="48" t="s">
        <v>39</v>
      </c>
      <c r="O44" s="50">
        <v>553</v>
      </c>
      <c r="P44" s="51">
        <v>2500</v>
      </c>
      <c r="Q44" s="51">
        <v>600</v>
      </c>
      <c r="R44" s="51">
        <v>650</v>
      </c>
      <c r="S44" s="51">
        <v>650</v>
      </c>
      <c r="T44" s="51">
        <v>600</v>
      </c>
      <c r="U44" s="10">
        <v>600</v>
      </c>
      <c r="V44" s="13">
        <v>650</v>
      </c>
      <c r="W44" s="10"/>
      <c r="X44" s="14"/>
      <c r="Y44" s="14">
        <f t="shared" si="18"/>
        <v>1250</v>
      </c>
      <c r="Z44" s="21">
        <f t="shared" si="3"/>
        <v>1</v>
      </c>
      <c r="AA44" s="21">
        <f t="shared" si="4"/>
        <v>0.5</v>
      </c>
      <c r="AB44" s="83" t="s">
        <v>174</v>
      </c>
      <c r="AC44" s="28" t="s">
        <v>138</v>
      </c>
      <c r="AD44" s="29">
        <v>650</v>
      </c>
      <c r="AE44" s="29">
        <f>+AY44</f>
        <v>15300000</v>
      </c>
      <c r="AF44" s="9"/>
      <c r="AG44" s="54"/>
      <c r="AH44" s="54"/>
      <c r="AI44" s="54"/>
      <c r="AJ44" s="55"/>
      <c r="AK44" s="54"/>
      <c r="AL44" s="54"/>
      <c r="AM44" s="54">
        <v>15300000</v>
      </c>
      <c r="AN44" s="55"/>
      <c r="AO44" s="54"/>
      <c r="AP44" s="54"/>
      <c r="AQ44" s="54"/>
      <c r="AR44" s="55"/>
      <c r="AS44" s="54"/>
      <c r="AT44" s="54"/>
      <c r="AU44" s="72"/>
      <c r="AV44" s="72"/>
      <c r="AW44" s="72"/>
      <c r="AX44" s="72"/>
      <c r="AY44" s="53">
        <f>SUM(AF44:AX44)</f>
        <v>15300000</v>
      </c>
      <c r="AZ44" s="48" t="s">
        <v>59</v>
      </c>
      <c r="BA44" s="16">
        <v>210</v>
      </c>
      <c r="BB44" s="15"/>
      <c r="BC44" s="15"/>
      <c r="BD44" s="15"/>
      <c r="BE44" s="15"/>
      <c r="BF44" s="15"/>
      <c r="BG44" s="15" t="s">
        <v>101</v>
      </c>
      <c r="BH44" s="15" t="s">
        <v>101</v>
      </c>
      <c r="BI44" s="15" t="s">
        <v>101</v>
      </c>
      <c r="BJ44" s="15" t="s">
        <v>101</v>
      </c>
      <c r="BK44" s="15" t="s">
        <v>101</v>
      </c>
      <c r="BL44" s="15" t="s">
        <v>101</v>
      </c>
      <c r="BM44" s="17" t="s">
        <v>101</v>
      </c>
      <c r="BN44" s="56" t="s">
        <v>101</v>
      </c>
      <c r="BO44" s="56"/>
      <c r="BP44" s="56"/>
      <c r="BQ44" s="56"/>
      <c r="BR44" s="56"/>
      <c r="BS44" s="56"/>
      <c r="BT44" s="56"/>
      <c r="BU44" s="56"/>
      <c r="BV44" s="56"/>
      <c r="BW44" s="56"/>
      <c r="BX44" s="56"/>
      <c r="BY44" s="56"/>
      <c r="BZ44" s="56"/>
      <c r="CA44" s="56"/>
      <c r="CB44" s="56"/>
      <c r="CC44" s="56"/>
      <c r="CD44" s="56"/>
      <c r="CE44" s="56"/>
    </row>
    <row r="45" spans="1:83" ht="91.2" customHeight="1" x14ac:dyDescent="0.25">
      <c r="B45" s="163"/>
      <c r="C45" s="163"/>
      <c r="D45" s="163"/>
      <c r="E45" s="163"/>
      <c r="F45" s="163"/>
      <c r="G45" s="163"/>
      <c r="H45" s="163"/>
      <c r="I45" s="77">
        <v>2</v>
      </c>
      <c r="J45" s="74" t="s">
        <v>106</v>
      </c>
      <c r="K45" s="4">
        <v>2020050310001</v>
      </c>
      <c r="L45" s="20" t="s">
        <v>110</v>
      </c>
      <c r="M45" s="49" t="s">
        <v>95</v>
      </c>
      <c r="N45" s="48" t="s">
        <v>39</v>
      </c>
      <c r="O45" s="50">
        <v>0</v>
      </c>
      <c r="P45" s="51">
        <v>4</v>
      </c>
      <c r="Q45" s="51">
        <v>1</v>
      </c>
      <c r="R45" s="51">
        <v>1</v>
      </c>
      <c r="S45" s="51">
        <v>1</v>
      </c>
      <c r="T45" s="51">
        <v>1</v>
      </c>
      <c r="U45" s="20">
        <v>1</v>
      </c>
      <c r="V45" s="4">
        <v>1</v>
      </c>
      <c r="W45" s="10"/>
      <c r="X45" s="14"/>
      <c r="Y45" s="14">
        <f t="shared" si="18"/>
        <v>2</v>
      </c>
      <c r="Z45" s="21">
        <f t="shared" si="3"/>
        <v>1</v>
      </c>
      <c r="AA45" s="21">
        <f t="shared" si="4"/>
        <v>0.5</v>
      </c>
      <c r="AB45" s="92" t="s">
        <v>183</v>
      </c>
      <c r="AC45" s="19" t="s">
        <v>138</v>
      </c>
      <c r="AD45" s="23">
        <v>2</v>
      </c>
      <c r="AE45" s="29">
        <f t="shared" ref="AE45:AE49" si="22">+AY45</f>
        <v>18600000</v>
      </c>
      <c r="AF45" s="9"/>
      <c r="AG45" s="54"/>
      <c r="AH45" s="54"/>
      <c r="AI45" s="54"/>
      <c r="AJ45" s="55"/>
      <c r="AK45" s="54"/>
      <c r="AL45" s="54"/>
      <c r="AM45" s="55">
        <v>18600000</v>
      </c>
      <c r="AN45" s="55"/>
      <c r="AO45" s="54"/>
      <c r="AP45" s="54"/>
      <c r="AQ45" s="54"/>
      <c r="AR45" s="55"/>
      <c r="AS45" s="54"/>
      <c r="AT45" s="54"/>
      <c r="AU45" s="72"/>
      <c r="AV45" s="72"/>
      <c r="AW45" s="72"/>
      <c r="AX45" s="72"/>
      <c r="AY45" s="53">
        <f t="shared" ref="AY45:AY49" si="23">SUM(AF45:AX45)</f>
        <v>18600000</v>
      </c>
      <c r="AZ45" s="48" t="s">
        <v>59</v>
      </c>
      <c r="BA45" s="4">
        <v>210</v>
      </c>
      <c r="BB45" s="77"/>
      <c r="BC45" s="77"/>
      <c r="BD45" s="77"/>
      <c r="BE45" s="77"/>
      <c r="BF45" s="77"/>
      <c r="BG45" s="77" t="s">
        <v>101</v>
      </c>
      <c r="BH45" s="77" t="s">
        <v>101</v>
      </c>
      <c r="BI45" s="77" t="s">
        <v>101</v>
      </c>
      <c r="BJ45" s="77" t="s">
        <v>101</v>
      </c>
      <c r="BK45" s="77" t="s">
        <v>101</v>
      </c>
      <c r="BL45" s="77" t="s">
        <v>101</v>
      </c>
      <c r="BM45" s="77" t="s">
        <v>101</v>
      </c>
      <c r="BN45" s="56"/>
      <c r="BO45" s="56"/>
      <c r="BP45" s="56"/>
      <c r="BQ45" s="56"/>
      <c r="BR45" s="56"/>
      <c r="BS45" s="56"/>
      <c r="BT45" s="46"/>
      <c r="BU45" s="46"/>
      <c r="BV45" s="46"/>
      <c r="BW45" s="46"/>
      <c r="BX45" s="46"/>
      <c r="BY45" s="46"/>
      <c r="BZ45" s="46"/>
      <c r="CA45" s="46"/>
      <c r="CB45" s="46"/>
      <c r="CC45" s="46"/>
      <c r="CD45" s="46"/>
      <c r="CE45" s="46"/>
    </row>
    <row r="46" spans="1:83" ht="130.19999999999999" customHeight="1" x14ac:dyDescent="0.25">
      <c r="B46" s="163"/>
      <c r="C46" s="163"/>
      <c r="D46" s="163"/>
      <c r="E46" s="163"/>
      <c r="F46" s="163"/>
      <c r="G46" s="163"/>
      <c r="H46" s="163"/>
      <c r="I46" s="77">
        <v>3</v>
      </c>
      <c r="J46" s="75" t="s">
        <v>105</v>
      </c>
      <c r="K46" s="4"/>
      <c r="L46" s="20" t="s">
        <v>110</v>
      </c>
      <c r="M46" s="49" t="s">
        <v>96</v>
      </c>
      <c r="N46" s="48" t="s">
        <v>39</v>
      </c>
      <c r="O46" s="50">
        <v>0</v>
      </c>
      <c r="P46" s="51">
        <v>4</v>
      </c>
      <c r="Q46" s="51">
        <v>1</v>
      </c>
      <c r="R46" s="51">
        <v>1</v>
      </c>
      <c r="S46" s="51">
        <v>1</v>
      </c>
      <c r="T46" s="51">
        <v>1</v>
      </c>
      <c r="U46" s="20">
        <v>1</v>
      </c>
      <c r="V46" s="4">
        <v>1</v>
      </c>
      <c r="W46" s="20"/>
      <c r="X46" s="20"/>
      <c r="Y46" s="14">
        <f t="shared" si="18"/>
        <v>2</v>
      </c>
      <c r="Z46" s="21">
        <f t="shared" si="3"/>
        <v>1</v>
      </c>
      <c r="AA46" s="21">
        <f t="shared" si="4"/>
        <v>0.5</v>
      </c>
      <c r="AB46" s="83" t="s">
        <v>173</v>
      </c>
      <c r="AC46" s="19" t="s">
        <v>138</v>
      </c>
      <c r="AD46" s="23">
        <v>2</v>
      </c>
      <c r="AE46" s="29">
        <f t="shared" si="22"/>
        <v>1500000</v>
      </c>
      <c r="AF46" s="9">
        <v>1500000</v>
      </c>
      <c r="AG46" s="54"/>
      <c r="AH46" s="54"/>
      <c r="AI46" s="54"/>
      <c r="AJ46" s="55"/>
      <c r="AK46" s="54"/>
      <c r="AL46" s="54"/>
      <c r="AM46" s="55">
        <v>0</v>
      </c>
      <c r="AN46" s="55"/>
      <c r="AO46" s="54"/>
      <c r="AP46" s="54"/>
      <c r="AQ46" s="54"/>
      <c r="AR46" s="55"/>
      <c r="AS46" s="54"/>
      <c r="AT46" s="54"/>
      <c r="AU46" s="72"/>
      <c r="AV46" s="72"/>
      <c r="AW46" s="72"/>
      <c r="AX46" s="72"/>
      <c r="AY46" s="53">
        <f t="shared" si="23"/>
        <v>1500000</v>
      </c>
      <c r="AZ46" s="48" t="s">
        <v>59</v>
      </c>
      <c r="BA46" s="4">
        <v>210</v>
      </c>
      <c r="BB46" s="77"/>
      <c r="BC46" s="77"/>
      <c r="BD46" s="77"/>
      <c r="BE46" s="77"/>
      <c r="BF46" s="77"/>
      <c r="BG46" s="77" t="s">
        <v>101</v>
      </c>
      <c r="BH46" s="77" t="s">
        <v>101</v>
      </c>
      <c r="BI46" s="77" t="s">
        <v>101</v>
      </c>
      <c r="BJ46" s="77" t="s">
        <v>101</v>
      </c>
      <c r="BK46" s="77" t="s">
        <v>101</v>
      </c>
      <c r="BL46" s="77" t="s">
        <v>101</v>
      </c>
      <c r="BM46" s="77" t="s">
        <v>101</v>
      </c>
      <c r="BN46" s="56"/>
      <c r="BO46" s="56"/>
      <c r="BP46" s="56"/>
      <c r="BQ46" s="56"/>
      <c r="BR46" s="56"/>
      <c r="BS46" s="56"/>
      <c r="BT46" s="46"/>
      <c r="BU46" s="46"/>
      <c r="BV46" s="46"/>
      <c r="BW46" s="46"/>
      <c r="BX46" s="46"/>
      <c r="BY46" s="46"/>
      <c r="BZ46" s="46"/>
      <c r="CA46" s="46"/>
      <c r="CB46" s="46"/>
      <c r="CC46" s="46"/>
      <c r="CD46" s="46"/>
      <c r="CE46" s="46"/>
    </row>
    <row r="47" spans="1:83" ht="130.19999999999999" customHeight="1" x14ac:dyDescent="0.25">
      <c r="B47" s="163"/>
      <c r="C47" s="163"/>
      <c r="D47" s="163"/>
      <c r="E47" s="163"/>
      <c r="F47" s="163"/>
      <c r="G47" s="163"/>
      <c r="H47" s="163"/>
      <c r="I47" s="77">
        <v>4</v>
      </c>
      <c r="J47" s="74" t="s">
        <v>107</v>
      </c>
      <c r="K47" s="4">
        <v>2020050310037</v>
      </c>
      <c r="L47" s="20" t="s">
        <v>110</v>
      </c>
      <c r="M47" s="49" t="s">
        <v>97</v>
      </c>
      <c r="N47" s="48" t="s">
        <v>39</v>
      </c>
      <c r="O47" s="50">
        <v>150</v>
      </c>
      <c r="P47" s="51">
        <v>302</v>
      </c>
      <c r="Q47" s="51">
        <v>150</v>
      </c>
      <c r="R47" s="51">
        <v>152</v>
      </c>
      <c r="S47" s="51">
        <v>0</v>
      </c>
      <c r="T47" s="51">
        <v>0</v>
      </c>
      <c r="U47" s="20">
        <v>150</v>
      </c>
      <c r="V47" s="4">
        <v>4</v>
      </c>
      <c r="W47" s="20"/>
      <c r="X47" s="20"/>
      <c r="Y47" s="14">
        <f t="shared" si="18"/>
        <v>154</v>
      </c>
      <c r="Z47" s="21">
        <f t="shared" si="3"/>
        <v>2.6315789473684209E-2</v>
      </c>
      <c r="AA47" s="21">
        <f t="shared" si="4"/>
        <v>0.50993377483443714</v>
      </c>
      <c r="AB47" s="80" t="s">
        <v>181</v>
      </c>
      <c r="AC47" s="19" t="s">
        <v>138</v>
      </c>
      <c r="AD47" s="23">
        <v>152</v>
      </c>
      <c r="AE47" s="29">
        <f t="shared" si="22"/>
        <v>500000</v>
      </c>
      <c r="AF47" s="9">
        <v>500000</v>
      </c>
      <c r="AG47" s="54"/>
      <c r="AH47" s="54"/>
      <c r="AI47" s="54"/>
      <c r="AJ47" s="55"/>
      <c r="AK47" s="54"/>
      <c r="AL47" s="54"/>
      <c r="AM47" s="55">
        <v>0</v>
      </c>
      <c r="AN47" s="55"/>
      <c r="AO47" s="54"/>
      <c r="AP47" s="54"/>
      <c r="AQ47" s="54"/>
      <c r="AR47" s="55"/>
      <c r="AS47" s="54"/>
      <c r="AT47" s="54"/>
      <c r="AU47" s="72"/>
      <c r="AV47" s="72"/>
      <c r="AW47" s="72"/>
      <c r="AX47" s="72"/>
      <c r="AY47" s="53">
        <f t="shared" si="23"/>
        <v>500000</v>
      </c>
      <c r="AZ47" s="48" t="s">
        <v>59</v>
      </c>
      <c r="BA47" s="4">
        <v>120</v>
      </c>
      <c r="BB47" s="77"/>
      <c r="BC47" s="77"/>
      <c r="BD47" s="77"/>
      <c r="BE47" s="77"/>
      <c r="BF47" s="77"/>
      <c r="BG47" s="77"/>
      <c r="BH47" s="77"/>
      <c r="BI47" s="77"/>
      <c r="BJ47" s="77" t="s">
        <v>101</v>
      </c>
      <c r="BK47" s="77" t="s">
        <v>101</v>
      </c>
      <c r="BL47" s="77" t="s">
        <v>101</v>
      </c>
      <c r="BM47" s="77" t="s">
        <v>101</v>
      </c>
      <c r="BN47" s="56"/>
      <c r="BO47" s="56"/>
      <c r="BP47" s="56"/>
      <c r="BQ47" s="56"/>
      <c r="BR47" s="56"/>
      <c r="BS47" s="56"/>
      <c r="BT47" s="46"/>
      <c r="BU47" s="46"/>
      <c r="BV47" s="46"/>
      <c r="BW47" s="46"/>
      <c r="BX47" s="46"/>
      <c r="BY47" s="46"/>
      <c r="BZ47" s="46"/>
      <c r="CA47" s="46"/>
      <c r="CB47" s="46"/>
      <c r="CC47" s="46"/>
      <c r="CD47" s="46"/>
      <c r="CE47" s="46"/>
    </row>
    <row r="48" spans="1:83" ht="185.4" customHeight="1" x14ac:dyDescent="0.25">
      <c r="B48" s="163"/>
      <c r="C48" s="163"/>
      <c r="D48" s="163"/>
      <c r="E48" s="163"/>
      <c r="F48" s="163"/>
      <c r="G48" s="163"/>
      <c r="H48" s="163"/>
      <c r="I48" s="77">
        <v>5</v>
      </c>
      <c r="J48" s="74" t="s">
        <v>108</v>
      </c>
      <c r="K48" s="4">
        <v>2021050310001</v>
      </c>
      <c r="L48" s="20" t="s">
        <v>110</v>
      </c>
      <c r="M48" s="49" t="s">
        <v>98</v>
      </c>
      <c r="N48" s="48" t="s">
        <v>44</v>
      </c>
      <c r="O48" s="50">
        <v>1</v>
      </c>
      <c r="P48" s="51">
        <v>1</v>
      </c>
      <c r="Q48" s="51">
        <v>1</v>
      </c>
      <c r="R48" s="51">
        <v>1</v>
      </c>
      <c r="S48" s="51">
        <v>1</v>
      </c>
      <c r="T48" s="51">
        <v>1</v>
      </c>
      <c r="U48" s="20">
        <v>1</v>
      </c>
      <c r="V48" s="4">
        <v>1</v>
      </c>
      <c r="W48" s="20"/>
      <c r="X48" s="20"/>
      <c r="Y48" s="14">
        <f t="shared" si="18"/>
        <v>2</v>
      </c>
      <c r="Z48" s="21">
        <f t="shared" si="3"/>
        <v>1</v>
      </c>
      <c r="AA48" s="21">
        <f t="shared" si="4"/>
        <v>0.5</v>
      </c>
      <c r="AB48" s="87" t="s">
        <v>196</v>
      </c>
      <c r="AC48" s="19" t="s">
        <v>138</v>
      </c>
      <c r="AD48" s="23">
        <v>12</v>
      </c>
      <c r="AE48" s="29">
        <f t="shared" si="22"/>
        <v>20700000</v>
      </c>
      <c r="AF48" s="9"/>
      <c r="AG48" s="54"/>
      <c r="AH48" s="54"/>
      <c r="AI48" s="54"/>
      <c r="AJ48" s="55"/>
      <c r="AK48" s="54"/>
      <c r="AL48" s="54"/>
      <c r="AM48" s="55">
        <v>20700000</v>
      </c>
      <c r="AN48" s="55"/>
      <c r="AO48" s="54"/>
      <c r="AP48" s="54"/>
      <c r="AQ48" s="54"/>
      <c r="AR48" s="55"/>
      <c r="AS48" s="54"/>
      <c r="AT48" s="54"/>
      <c r="AU48" s="72"/>
      <c r="AV48" s="72"/>
      <c r="AW48" s="72"/>
      <c r="AX48" s="72"/>
      <c r="AY48" s="53">
        <f t="shared" si="23"/>
        <v>20700000</v>
      </c>
      <c r="AZ48" s="48" t="s">
        <v>59</v>
      </c>
      <c r="BA48" s="4">
        <v>210</v>
      </c>
      <c r="BB48" s="77"/>
      <c r="BC48" s="77"/>
      <c r="BD48" s="77"/>
      <c r="BE48" s="77"/>
      <c r="BF48" s="77"/>
      <c r="BG48" s="77" t="s">
        <v>101</v>
      </c>
      <c r="BH48" s="77" t="s">
        <v>101</v>
      </c>
      <c r="BI48" s="77" t="s">
        <v>101</v>
      </c>
      <c r="BJ48" s="77" t="s">
        <v>101</v>
      </c>
      <c r="BK48" s="77" t="s">
        <v>101</v>
      </c>
      <c r="BL48" s="77" t="s">
        <v>101</v>
      </c>
      <c r="BM48" s="77" t="s">
        <v>101</v>
      </c>
      <c r="BN48" s="56"/>
      <c r="BO48" s="56"/>
      <c r="BP48" s="56"/>
      <c r="BQ48" s="56"/>
      <c r="BR48" s="56"/>
      <c r="BS48" s="56"/>
      <c r="BT48" s="56"/>
      <c r="BU48" s="56"/>
      <c r="BV48" s="56"/>
      <c r="BW48" s="56"/>
      <c r="BX48" s="56"/>
      <c r="BY48" s="56"/>
      <c r="BZ48" s="56"/>
      <c r="CA48" s="56"/>
      <c r="CB48" s="56"/>
      <c r="CC48" s="56"/>
      <c r="CD48" s="56"/>
      <c r="CE48" s="56"/>
    </row>
    <row r="49" spans="1:83" ht="130.19999999999999" customHeight="1" x14ac:dyDescent="0.25">
      <c r="B49" s="163"/>
      <c r="C49" s="163"/>
      <c r="D49" s="163"/>
      <c r="E49" s="163"/>
      <c r="F49" s="163"/>
      <c r="G49" s="163"/>
      <c r="H49" s="163"/>
      <c r="I49" s="15">
        <v>6</v>
      </c>
      <c r="J49" s="76" t="s">
        <v>166</v>
      </c>
      <c r="K49" s="4" t="s">
        <v>109</v>
      </c>
      <c r="L49" s="20" t="s">
        <v>110</v>
      </c>
      <c r="M49" s="49" t="s">
        <v>99</v>
      </c>
      <c r="N49" s="48" t="s">
        <v>39</v>
      </c>
      <c r="O49" s="51">
        <v>0</v>
      </c>
      <c r="P49" s="51">
        <v>1</v>
      </c>
      <c r="Q49" s="51">
        <v>0</v>
      </c>
      <c r="R49" s="51">
        <v>0</v>
      </c>
      <c r="S49" s="51">
        <v>1</v>
      </c>
      <c r="T49" s="51">
        <v>0</v>
      </c>
      <c r="U49" s="20">
        <v>0</v>
      </c>
      <c r="V49" s="4">
        <v>0</v>
      </c>
      <c r="W49" s="20"/>
      <c r="X49" s="20"/>
      <c r="Y49" s="14">
        <f t="shared" si="18"/>
        <v>0</v>
      </c>
      <c r="Z49" s="21" t="str">
        <f t="shared" si="3"/>
        <v/>
      </c>
      <c r="AA49" s="21">
        <f t="shared" si="4"/>
        <v>0</v>
      </c>
      <c r="AB49" s="80" t="s">
        <v>188</v>
      </c>
      <c r="AC49" s="19" t="s">
        <v>138</v>
      </c>
      <c r="AD49" s="23">
        <v>4</v>
      </c>
      <c r="AE49" s="29">
        <f t="shared" si="22"/>
        <v>0</v>
      </c>
      <c r="AF49" s="9"/>
      <c r="AG49" s="54"/>
      <c r="AH49" s="54"/>
      <c r="AI49" s="54"/>
      <c r="AJ49" s="55"/>
      <c r="AK49" s="54"/>
      <c r="AL49" s="54"/>
      <c r="AM49" s="54">
        <v>0</v>
      </c>
      <c r="AN49" s="55"/>
      <c r="AO49" s="54"/>
      <c r="AP49" s="54"/>
      <c r="AQ49" s="54"/>
      <c r="AR49" s="55"/>
      <c r="AS49" s="54"/>
      <c r="AT49" s="54"/>
      <c r="AU49" s="72"/>
      <c r="AV49" s="72"/>
      <c r="AW49" s="72"/>
      <c r="AX49" s="72"/>
      <c r="AY49" s="53">
        <f t="shared" si="23"/>
        <v>0</v>
      </c>
      <c r="AZ49" s="30"/>
      <c r="BA49" s="4"/>
      <c r="BB49" s="77"/>
      <c r="BC49" s="77"/>
      <c r="BD49" s="77"/>
      <c r="BE49" s="77"/>
      <c r="BF49" s="77"/>
      <c r="BG49" s="77"/>
      <c r="BH49" s="77"/>
      <c r="BI49" s="77"/>
      <c r="BJ49" s="77"/>
      <c r="BK49" s="77"/>
      <c r="BL49" s="77"/>
      <c r="BM49" s="77"/>
      <c r="BN49" s="56"/>
      <c r="BO49" s="56"/>
      <c r="BP49" s="56"/>
      <c r="BQ49" s="56"/>
      <c r="BR49" s="56"/>
      <c r="BS49" s="56"/>
      <c r="BT49" s="46"/>
      <c r="BU49" s="46"/>
      <c r="BV49" s="46"/>
      <c r="BW49" s="46"/>
      <c r="BX49" s="46"/>
      <c r="BY49" s="46"/>
      <c r="BZ49" s="46"/>
      <c r="CA49" s="46"/>
      <c r="CB49" s="46"/>
      <c r="CC49" s="46"/>
      <c r="CD49" s="46"/>
      <c r="CE49" s="46"/>
    </row>
    <row r="50" spans="1:83" s="63" customFormat="1" ht="13.2" x14ac:dyDescent="0.25">
      <c r="A50" s="3"/>
      <c r="B50" s="57"/>
      <c r="C50" s="57"/>
      <c r="D50" s="57"/>
      <c r="E50" s="159" t="s">
        <v>34</v>
      </c>
      <c r="F50" s="160"/>
      <c r="G50" s="160"/>
      <c r="H50" s="160"/>
      <c r="I50" s="160"/>
      <c r="J50" s="160"/>
      <c r="K50" s="160"/>
      <c r="L50" s="160"/>
      <c r="M50" s="160"/>
      <c r="N50" s="160"/>
      <c r="O50" s="160"/>
      <c r="P50" s="160"/>
      <c r="Q50" s="160"/>
      <c r="R50" s="160"/>
      <c r="S50" s="160"/>
      <c r="T50" s="161"/>
      <c r="U50" s="18"/>
      <c r="V50" s="18"/>
      <c r="W50" s="22"/>
      <c r="X50" s="22"/>
      <c r="Y50" s="11"/>
      <c r="Z50" s="12">
        <f>AVERAGE(Z44:Z49)</f>
        <v>0.80526315789473679</v>
      </c>
      <c r="AA50" s="12">
        <f>AVERAGE(AA44:AA49)</f>
        <v>0.41832229580573954</v>
      </c>
      <c r="AB50" s="65"/>
      <c r="AC50" s="58"/>
      <c r="AD50" s="59"/>
      <c r="AE50" s="60">
        <f t="shared" ref="AE50:AT50" si="24">SUM(AE44:AE49)</f>
        <v>56600000</v>
      </c>
      <c r="AF50" s="61">
        <f t="shared" si="24"/>
        <v>2000000</v>
      </c>
      <c r="AG50" s="61">
        <f t="shared" si="24"/>
        <v>0</v>
      </c>
      <c r="AH50" s="61">
        <f t="shared" si="24"/>
        <v>0</v>
      </c>
      <c r="AI50" s="61">
        <f t="shared" si="24"/>
        <v>0</v>
      </c>
      <c r="AJ50" s="61">
        <f t="shared" si="24"/>
        <v>0</v>
      </c>
      <c r="AK50" s="61">
        <f t="shared" si="24"/>
        <v>0</v>
      </c>
      <c r="AL50" s="61">
        <f t="shared" si="24"/>
        <v>0</v>
      </c>
      <c r="AM50" s="61">
        <f t="shared" si="24"/>
        <v>54600000</v>
      </c>
      <c r="AN50" s="61">
        <f t="shared" si="24"/>
        <v>0</v>
      </c>
      <c r="AO50" s="61">
        <f t="shared" si="24"/>
        <v>0</v>
      </c>
      <c r="AP50" s="61">
        <f t="shared" si="24"/>
        <v>0</v>
      </c>
      <c r="AQ50" s="61">
        <f t="shared" si="24"/>
        <v>0</v>
      </c>
      <c r="AR50" s="61">
        <f t="shared" si="24"/>
        <v>0</v>
      </c>
      <c r="AS50" s="61">
        <f t="shared" si="24"/>
        <v>0</v>
      </c>
      <c r="AT50" s="61">
        <f t="shared" si="24"/>
        <v>0</v>
      </c>
      <c r="AU50" s="61"/>
      <c r="AV50" s="61"/>
      <c r="AW50" s="61"/>
      <c r="AX50" s="61"/>
      <c r="AY50" s="60">
        <f>SUM(AY44:AY49)</f>
        <v>56600000</v>
      </c>
      <c r="AZ50" s="60"/>
      <c r="BA50" s="61"/>
      <c r="BB50" s="61"/>
      <c r="BC50" s="61"/>
      <c r="BD50" s="61"/>
      <c r="BE50" s="61"/>
      <c r="BF50" s="61"/>
      <c r="BG50" s="61"/>
      <c r="BH50" s="61"/>
      <c r="BI50" s="61"/>
      <c r="BJ50" s="61"/>
      <c r="BK50" s="61"/>
      <c r="BL50" s="61"/>
      <c r="BM50" s="61"/>
      <c r="BN50" s="62"/>
      <c r="BO50" s="62"/>
      <c r="BP50" s="62"/>
      <c r="BQ50" s="62"/>
      <c r="BR50" s="62"/>
      <c r="BS50" s="62"/>
      <c r="BT50" s="62"/>
      <c r="BU50" s="62"/>
      <c r="BV50" s="62"/>
      <c r="BW50" s="62"/>
      <c r="BX50" s="62"/>
      <c r="BY50" s="62"/>
      <c r="BZ50" s="62"/>
      <c r="CA50" s="62"/>
      <c r="CB50" s="62"/>
      <c r="CC50" s="62"/>
      <c r="CD50" s="62"/>
      <c r="CE50" s="62"/>
    </row>
    <row r="51" spans="1:83" ht="13.2" x14ac:dyDescent="0.25">
      <c r="BN51" s="46"/>
      <c r="BO51" s="46"/>
      <c r="BP51" s="46"/>
      <c r="BQ51" s="46"/>
      <c r="BR51" s="46"/>
      <c r="BS51" s="46"/>
      <c r="BT51" s="46"/>
      <c r="BU51" s="46"/>
      <c r="BV51" s="46"/>
      <c r="BW51" s="46"/>
      <c r="BX51" s="46"/>
      <c r="BY51" s="46"/>
      <c r="BZ51" s="46"/>
      <c r="CA51" s="46"/>
      <c r="CB51" s="46"/>
      <c r="CC51" s="46"/>
      <c r="CD51" s="46"/>
      <c r="CE51" s="46"/>
    </row>
    <row r="52" spans="1:83" ht="13.8" x14ac:dyDescent="0.25"/>
    <row r="53" spans="1:83" ht="13.8" x14ac:dyDescent="0.25"/>
    <row r="54" spans="1:83" ht="13.8" x14ac:dyDescent="0.25"/>
    <row r="55" spans="1:83" ht="13.8" x14ac:dyDescent="0.25"/>
    <row r="56" spans="1:83" ht="13.8" x14ac:dyDescent="0.25"/>
    <row r="57" spans="1:83" ht="13.8" x14ac:dyDescent="0.25"/>
    <row r="58" spans="1:83" ht="13.8" x14ac:dyDescent="0.25"/>
    <row r="59" spans="1:83" ht="13.8" x14ac:dyDescent="0.25"/>
  </sheetData>
  <sheetProtection algorithmName="SHA-512" hashValue="bsvQibp60PCzPA/H73S9ZEbHIFQoyFqHnUEFJ7VdA/Nq9hBojNdK6GH9v3ZU0G7goHC5T5Y6Dq9ODRfvPUoN6Q==" saltValue="c5pFPJ91ygixz6kzzCI2Xw==" spinCount="100000" sheet="1" formatRows="0"/>
  <mergeCells count="124">
    <mergeCell ref="B10:B15"/>
    <mergeCell ref="C10:C15"/>
    <mergeCell ref="D10:D15"/>
    <mergeCell ref="E10:E15"/>
    <mergeCell ref="F10:F15"/>
    <mergeCell ref="G10:G15"/>
    <mergeCell ref="H10:H15"/>
    <mergeCell ref="E16:T16"/>
    <mergeCell ref="F17:F19"/>
    <mergeCell ref="G17:G19"/>
    <mergeCell ref="H17:H19"/>
    <mergeCell ref="E17:E19"/>
    <mergeCell ref="D17:D19"/>
    <mergeCell ref="C17:C19"/>
    <mergeCell ref="B17:B19"/>
    <mergeCell ref="E50:T50"/>
    <mergeCell ref="E43:T43"/>
    <mergeCell ref="B44:B49"/>
    <mergeCell ref="C44:C49"/>
    <mergeCell ref="D44:D49"/>
    <mergeCell ref="E44:E49"/>
    <mergeCell ref="F44:F49"/>
    <mergeCell ref="G44:G49"/>
    <mergeCell ref="H44:H49"/>
    <mergeCell ref="E36:T36"/>
    <mergeCell ref="B37:B42"/>
    <mergeCell ref="C37:C42"/>
    <mergeCell ref="D37:D42"/>
    <mergeCell ref="E37:E42"/>
    <mergeCell ref="F37:F42"/>
    <mergeCell ref="G37:G42"/>
    <mergeCell ref="H37:H42"/>
    <mergeCell ref="E25:T25"/>
    <mergeCell ref="B26:B35"/>
    <mergeCell ref="C26:C35"/>
    <mergeCell ref="D26:D35"/>
    <mergeCell ref="E26:E35"/>
    <mergeCell ref="F26:F35"/>
    <mergeCell ref="G26:G35"/>
    <mergeCell ref="H26:H35"/>
    <mergeCell ref="B21:B24"/>
    <mergeCell ref="C21:C24"/>
    <mergeCell ref="D21:D24"/>
    <mergeCell ref="E21:E24"/>
    <mergeCell ref="F21:F24"/>
    <mergeCell ref="G21:G24"/>
    <mergeCell ref="H21:H24"/>
    <mergeCell ref="BM8:BM9"/>
    <mergeCell ref="BD8:BD9"/>
    <mergeCell ref="BE8:BE9"/>
    <mergeCell ref="BF8:BF9"/>
    <mergeCell ref="BG8:BG9"/>
    <mergeCell ref="BH8:BH9"/>
    <mergeCell ref="BI8:BI9"/>
    <mergeCell ref="BJ8:BJ9"/>
    <mergeCell ref="AW8:AW9"/>
    <mergeCell ref="BB8:BB9"/>
    <mergeCell ref="BC8:BC9"/>
    <mergeCell ref="AP8:AP9"/>
    <mergeCell ref="AQ8:AQ9"/>
    <mergeCell ref="BK8:BK9"/>
    <mergeCell ref="E20:T20"/>
    <mergeCell ref="BL8:BL9"/>
    <mergeCell ref="AR8:AR9"/>
    <mergeCell ref="AS8:AS9"/>
    <mergeCell ref="AT8:AT9"/>
    <mergeCell ref="AU8:AU9"/>
    <mergeCell ref="L8:L9"/>
    <mergeCell ref="AC8:AC9"/>
    <mergeCell ref="AZ6:AZ9"/>
    <mergeCell ref="BA6:BA9"/>
    <mergeCell ref="AL8:AL9"/>
    <mergeCell ref="AM8:AM9"/>
    <mergeCell ref="AN8:AN9"/>
    <mergeCell ref="AO8:AO9"/>
    <mergeCell ref="U6:AA6"/>
    <mergeCell ref="AB6:AB9"/>
    <mergeCell ref="AD8:AD9"/>
    <mergeCell ref="AC6:AD7"/>
    <mergeCell ref="AE6:AE9"/>
    <mergeCell ref="T6:T9"/>
    <mergeCell ref="AF6:AF9"/>
    <mergeCell ref="AG6:AY7"/>
    <mergeCell ref="AG8:AG9"/>
    <mergeCell ref="AH8:AH9"/>
    <mergeCell ref="AV8:AV9"/>
    <mergeCell ref="AX8:AX9"/>
    <mergeCell ref="AY8:AY9"/>
    <mergeCell ref="G8:G9"/>
    <mergeCell ref="I8:I9"/>
    <mergeCell ref="Q6:Q9"/>
    <mergeCell ref="R6:R9"/>
    <mergeCell ref="S6:S9"/>
    <mergeCell ref="J8:J9"/>
    <mergeCell ref="K6:K9"/>
    <mergeCell ref="L6:L7"/>
    <mergeCell ref="M6:M9"/>
    <mergeCell ref="N6:N9"/>
    <mergeCell ref="O6:O9"/>
    <mergeCell ref="P6:P9"/>
    <mergeCell ref="B1:BM1"/>
    <mergeCell ref="B2:BM2"/>
    <mergeCell ref="B3:BM3"/>
    <mergeCell ref="E4:BM4"/>
    <mergeCell ref="B6:C7"/>
    <mergeCell ref="D6:D9"/>
    <mergeCell ref="E6:F7"/>
    <mergeCell ref="G6:G7"/>
    <mergeCell ref="H6:H9"/>
    <mergeCell ref="I6:J7"/>
    <mergeCell ref="BB6:BM7"/>
    <mergeCell ref="U7:U9"/>
    <mergeCell ref="V7:V9"/>
    <mergeCell ref="W7:W9"/>
    <mergeCell ref="X7:X9"/>
    <mergeCell ref="Y7:Y9"/>
    <mergeCell ref="Z7:AA8"/>
    <mergeCell ref="AI8:AI9"/>
    <mergeCell ref="AJ8:AJ9"/>
    <mergeCell ref="AK8:AK9"/>
    <mergeCell ref="B8:B9"/>
    <mergeCell ref="C8:C9"/>
    <mergeCell ref="E8:E9"/>
    <mergeCell ref="F8:F9"/>
  </mergeCells>
  <conditionalFormatting sqref="Z20:AA20">
    <cfRule type="cellIs" dxfId="57" priority="209" stopIfTrue="1" operator="lessThanOrEqual">
      <formula>0.4</formula>
    </cfRule>
    <cfRule type="cellIs" dxfId="56" priority="210" stopIfTrue="1" operator="greaterThanOrEqual">
      <formula>0.8</formula>
    </cfRule>
    <cfRule type="cellIs" dxfId="55" priority="211" stopIfTrue="1" operator="between">
      <formula>0.4</formula>
      <formula>0.8</formula>
    </cfRule>
  </conditionalFormatting>
  <conditionalFormatting sqref="Z10:Z15 Z17:Z19">
    <cfRule type="cellIs" dxfId="54" priority="206" operator="between">
      <formula>0.76</formula>
      <formula>1</formula>
    </cfRule>
    <cfRule type="cellIs" dxfId="53" priority="207" operator="between">
      <formula>0.51</formula>
      <formula>0.75</formula>
    </cfRule>
    <cfRule type="cellIs" dxfId="52" priority="208" operator="between">
      <formula>0</formula>
      <formula>0.5</formula>
    </cfRule>
  </conditionalFormatting>
  <conditionalFormatting sqref="AA10:AA15 AA17:AA19">
    <cfRule type="cellIs" dxfId="51" priority="202" operator="between">
      <formula>0.76</formula>
      <formula>1</formula>
    </cfRule>
    <cfRule type="cellIs" dxfId="50" priority="203" operator="between">
      <formula>0.51</formula>
      <formula>0.75</formula>
    </cfRule>
    <cfRule type="cellIs" dxfId="49" priority="204" operator="between">
      <formula>0</formula>
      <formula>0.5</formula>
    </cfRule>
  </conditionalFormatting>
  <conditionalFormatting sqref="Z10:Z15 Z17:Z19">
    <cfRule type="cellIs" dxfId="48" priority="205" operator="greaterThan">
      <formula>1</formula>
    </cfRule>
  </conditionalFormatting>
  <conditionalFormatting sqref="AA10:AA15 AA17:AA19">
    <cfRule type="cellIs" dxfId="47" priority="201" operator="greaterThan">
      <formula>1</formula>
    </cfRule>
  </conditionalFormatting>
  <conditionalFormatting sqref="Z25:AA25">
    <cfRule type="cellIs" dxfId="46" priority="190" stopIfTrue="1" operator="lessThanOrEqual">
      <formula>0.4</formula>
    </cfRule>
    <cfRule type="cellIs" dxfId="45" priority="191" stopIfTrue="1" operator="greaterThanOrEqual">
      <formula>0.8</formula>
    </cfRule>
    <cfRule type="cellIs" dxfId="44" priority="192" stopIfTrue="1" operator="between">
      <formula>0.4</formula>
      <formula>0.8</formula>
    </cfRule>
  </conditionalFormatting>
  <conditionalFormatting sqref="Z36:AA36">
    <cfRule type="cellIs" dxfId="43" priority="171" stopIfTrue="1" operator="lessThanOrEqual">
      <formula>0.4</formula>
    </cfRule>
    <cfRule type="cellIs" dxfId="42" priority="172" stopIfTrue="1" operator="greaterThanOrEqual">
      <formula>0.8</formula>
    </cfRule>
    <cfRule type="cellIs" dxfId="41" priority="173" stopIfTrue="1" operator="between">
      <formula>0.4</formula>
      <formula>0.8</formula>
    </cfRule>
  </conditionalFormatting>
  <conditionalFormatting sqref="Z43:AA43">
    <cfRule type="cellIs" dxfId="40" priority="152" stopIfTrue="1" operator="lessThanOrEqual">
      <formula>0.4</formula>
    </cfRule>
    <cfRule type="cellIs" dxfId="39" priority="153" stopIfTrue="1" operator="greaterThanOrEqual">
      <formula>0.8</formula>
    </cfRule>
    <cfRule type="cellIs" dxfId="38" priority="154" stopIfTrue="1" operator="between">
      <formula>0.4</formula>
      <formula>0.8</formula>
    </cfRule>
  </conditionalFormatting>
  <conditionalFormatting sqref="Z16:AA16">
    <cfRule type="cellIs" dxfId="37" priority="76" stopIfTrue="1" operator="lessThanOrEqual">
      <formula>0.4</formula>
    </cfRule>
    <cfRule type="cellIs" dxfId="36" priority="77" stopIfTrue="1" operator="greaterThanOrEqual">
      <formula>0.8</formula>
    </cfRule>
    <cfRule type="cellIs" dxfId="35" priority="78" stopIfTrue="1" operator="between">
      <formula>0.4</formula>
      <formula>0.8</formula>
    </cfRule>
  </conditionalFormatting>
  <conditionalFormatting sqref="Z21:Z24">
    <cfRule type="cellIs" dxfId="34" priority="65" operator="between">
      <formula>0.76</formula>
      <formula>1</formula>
    </cfRule>
    <cfRule type="cellIs" dxfId="33" priority="66" operator="between">
      <formula>0.51</formula>
      <formula>0.75</formula>
    </cfRule>
    <cfRule type="cellIs" dxfId="32" priority="67" operator="between">
      <formula>0</formula>
      <formula>0.5</formula>
    </cfRule>
  </conditionalFormatting>
  <conditionalFormatting sqref="Z21:Z24">
    <cfRule type="cellIs" dxfId="31" priority="64" operator="greaterThan">
      <formula>1</formula>
    </cfRule>
  </conditionalFormatting>
  <conditionalFormatting sqref="Z26:Z35">
    <cfRule type="cellIs" dxfId="30" priority="61" operator="between">
      <formula>0.76</formula>
      <formula>1</formula>
    </cfRule>
    <cfRule type="cellIs" dxfId="29" priority="62" operator="between">
      <formula>0.51</formula>
      <formula>0.75</formula>
    </cfRule>
    <cfRule type="cellIs" dxfId="28" priority="63" operator="between">
      <formula>0</formula>
      <formula>0.5</formula>
    </cfRule>
  </conditionalFormatting>
  <conditionalFormatting sqref="Z26:Z35">
    <cfRule type="cellIs" dxfId="27" priority="60" operator="greaterThan">
      <formula>1</formula>
    </cfRule>
  </conditionalFormatting>
  <conditionalFormatting sqref="Z37:Z42">
    <cfRule type="cellIs" dxfId="26" priority="57" operator="between">
      <formula>0.76</formula>
      <formula>1</formula>
    </cfRule>
    <cfRule type="cellIs" dxfId="25" priority="58" operator="between">
      <formula>0.51</formula>
      <formula>0.75</formula>
    </cfRule>
    <cfRule type="cellIs" dxfId="24" priority="59" operator="between">
      <formula>0</formula>
      <formula>0.5</formula>
    </cfRule>
  </conditionalFormatting>
  <conditionalFormatting sqref="Z37:Z42">
    <cfRule type="cellIs" dxfId="23" priority="56" operator="greaterThan">
      <formula>1</formula>
    </cfRule>
  </conditionalFormatting>
  <conditionalFormatting sqref="Z44:Z49">
    <cfRule type="cellIs" dxfId="22" priority="53" operator="between">
      <formula>0.76</formula>
      <formula>1</formula>
    </cfRule>
    <cfRule type="cellIs" dxfId="21" priority="54" operator="between">
      <formula>0.51</formula>
      <formula>0.75</formula>
    </cfRule>
    <cfRule type="cellIs" dxfId="20" priority="55" operator="between">
      <formula>0</formula>
      <formula>0.5</formula>
    </cfRule>
  </conditionalFormatting>
  <conditionalFormatting sqref="Z44:Z49">
    <cfRule type="cellIs" dxfId="19" priority="52" operator="greaterThan">
      <formula>1</formula>
    </cfRule>
  </conditionalFormatting>
  <conditionalFormatting sqref="Z50:AA50">
    <cfRule type="cellIs" dxfId="18" priority="49" stopIfTrue="1" operator="lessThanOrEqual">
      <formula>0.4</formula>
    </cfRule>
    <cfRule type="cellIs" dxfId="17" priority="50" stopIfTrue="1" operator="greaterThanOrEqual">
      <formula>0.8</formula>
    </cfRule>
    <cfRule type="cellIs" dxfId="16" priority="51" stopIfTrue="1" operator="between">
      <formula>0.4</formula>
      <formula>0.8</formula>
    </cfRule>
  </conditionalFormatting>
  <conditionalFormatting sqref="AA21:AA24">
    <cfRule type="cellIs" dxfId="15" priority="14" operator="between">
      <formula>0.76</formula>
      <formula>1</formula>
    </cfRule>
    <cfRule type="cellIs" dxfId="14" priority="15" operator="between">
      <formula>0.51</formula>
      <formula>0.75</formula>
    </cfRule>
    <cfRule type="cellIs" dxfId="13" priority="16" operator="between">
      <formula>0</formula>
      <formula>0.5</formula>
    </cfRule>
  </conditionalFormatting>
  <conditionalFormatting sqref="AA21:AA24">
    <cfRule type="cellIs" dxfId="12" priority="13" operator="greaterThan">
      <formula>1</formula>
    </cfRule>
  </conditionalFormatting>
  <conditionalFormatting sqref="AA26:AA35">
    <cfRule type="cellIs" dxfId="11" priority="10" operator="between">
      <formula>0.76</formula>
      <formula>1</formula>
    </cfRule>
    <cfRule type="cellIs" dxfId="10" priority="11" operator="between">
      <formula>0.51</formula>
      <formula>0.75</formula>
    </cfRule>
    <cfRule type="cellIs" dxfId="9" priority="12" operator="between">
      <formula>0</formula>
      <formula>0.5</formula>
    </cfRule>
  </conditionalFormatting>
  <conditionalFormatting sqref="AA26:AA35">
    <cfRule type="cellIs" dxfId="8" priority="9" operator="greaterThan">
      <formula>1</formula>
    </cfRule>
  </conditionalFormatting>
  <conditionalFormatting sqref="AA37:AA42">
    <cfRule type="cellIs" dxfId="7" priority="6" operator="between">
      <formula>0.76</formula>
      <formula>1</formula>
    </cfRule>
    <cfRule type="cellIs" dxfId="6" priority="7" operator="between">
      <formula>0.51</formula>
      <formula>0.75</formula>
    </cfRule>
    <cfRule type="cellIs" dxfId="5" priority="8" operator="between">
      <formula>0</formula>
      <formula>0.5</formula>
    </cfRule>
  </conditionalFormatting>
  <conditionalFormatting sqref="AA37:AA42">
    <cfRule type="cellIs" dxfId="4" priority="5" operator="greaterThan">
      <formula>1</formula>
    </cfRule>
  </conditionalFormatting>
  <conditionalFormatting sqref="AA44:AA49">
    <cfRule type="cellIs" dxfId="3" priority="2" operator="between">
      <formula>0.76</formula>
      <formula>1</formula>
    </cfRule>
    <cfRule type="cellIs" dxfId="2" priority="3" operator="between">
      <formula>0.51</formula>
      <formula>0.75</formula>
    </cfRule>
    <cfRule type="cellIs" dxfId="1" priority="4" operator="between">
      <formula>0</formula>
      <formula>0.5</formula>
    </cfRule>
  </conditionalFormatting>
  <conditionalFormatting sqref="AA44:AA49">
    <cfRule type="cellIs" dxfId="0" priority="1" operator="greaterThan">
      <formula>1</formula>
    </cfRule>
  </conditionalFormatting>
  <pageMargins left="0.51181102362204722" right="0.31496062992125984" top="0.74803149606299213" bottom="0.74803149606299213" header="0.31496062992125984" footer="0.31496062992125984"/>
  <pageSetup paperSize="5" scale="5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4"/>
  <sheetViews>
    <sheetView workbookViewId="0">
      <selection activeCell="D10" sqref="D10"/>
    </sheetView>
  </sheetViews>
  <sheetFormatPr baseColWidth="10" defaultColWidth="11.44140625" defaultRowHeight="14.4" x14ac:dyDescent="0.3"/>
  <cols>
    <col min="1" max="1" width="26.6640625" style="33" customWidth="1"/>
    <col min="2" max="2" width="79.33203125" style="33" customWidth="1"/>
    <col min="3" max="3" width="23.33203125" style="33" bestFit="1" customWidth="1"/>
    <col min="4" max="4" width="23.44140625" style="33" customWidth="1"/>
    <col min="5" max="7" width="11.44140625" style="33"/>
    <col min="8" max="16384" width="11.44140625" style="34"/>
  </cols>
  <sheetData>
    <row r="1" spans="1:10" x14ac:dyDescent="0.3">
      <c r="A1" s="33" t="s">
        <v>141</v>
      </c>
      <c r="B1" s="33" t="s">
        <v>143</v>
      </c>
      <c r="C1" s="33" t="s">
        <v>142</v>
      </c>
      <c r="D1" s="33" t="s">
        <v>143</v>
      </c>
    </row>
    <row r="2" spans="1:10" x14ac:dyDescent="0.3">
      <c r="A2" s="35">
        <v>33508092</v>
      </c>
      <c r="B2" s="36"/>
      <c r="C2" s="35">
        <v>42729373</v>
      </c>
      <c r="D2" s="37"/>
      <c r="E2" s="38">
        <f>+C2+A2</f>
        <v>76237465</v>
      </c>
    </row>
    <row r="3" spans="1:10" ht="30" customHeight="1" x14ac:dyDescent="0.3">
      <c r="A3" s="39">
        <v>33000000</v>
      </c>
      <c r="B3" s="37" t="s">
        <v>144</v>
      </c>
      <c r="C3" s="39">
        <v>15000000</v>
      </c>
      <c r="D3" s="37" t="s">
        <v>145</v>
      </c>
    </row>
    <row r="4" spans="1:10" ht="30" customHeight="1" x14ac:dyDescent="0.3">
      <c r="A4" s="39">
        <v>508092</v>
      </c>
      <c r="B4" s="37" t="s">
        <v>145</v>
      </c>
      <c r="C4" s="39">
        <v>5300000</v>
      </c>
      <c r="D4" s="37" t="s">
        <v>146</v>
      </c>
    </row>
    <row r="5" spans="1:10" ht="30" customHeight="1" x14ac:dyDescent="0.3">
      <c r="A5" s="39"/>
      <c r="B5" s="37"/>
      <c r="C5" s="39">
        <v>22429373</v>
      </c>
      <c r="D5" s="37" t="s">
        <v>147</v>
      </c>
      <c r="J5" s="40"/>
    </row>
    <row r="6" spans="1:10" ht="30" customHeight="1" x14ac:dyDescent="0.3">
      <c r="A6" s="39"/>
      <c r="B6" s="37"/>
      <c r="C6" s="39"/>
      <c r="D6" s="37"/>
    </row>
    <row r="8" spans="1:10" x14ac:dyDescent="0.3">
      <c r="A8" s="166" t="s">
        <v>148</v>
      </c>
      <c r="B8" s="166"/>
      <c r="C8" s="166"/>
      <c r="D8" s="166"/>
    </row>
    <row r="9" spans="1:10" x14ac:dyDescent="0.3">
      <c r="A9" s="33">
        <v>25100158</v>
      </c>
    </row>
    <row r="10" spans="1:10" x14ac:dyDescent="0.3">
      <c r="A10" s="33">
        <v>18000000</v>
      </c>
      <c r="B10" s="33" t="s">
        <v>149</v>
      </c>
    </row>
    <row r="11" spans="1:10" x14ac:dyDescent="0.3">
      <c r="A11" s="33">
        <v>1000000</v>
      </c>
      <c r="B11" s="33" t="s">
        <v>150</v>
      </c>
    </row>
    <row r="12" spans="1:10" x14ac:dyDescent="0.3">
      <c r="A12" s="33">
        <v>6100158</v>
      </c>
      <c r="B12" s="33" t="s">
        <v>151</v>
      </c>
    </row>
    <row r="14" spans="1:10" x14ac:dyDescent="0.3">
      <c r="A14" s="33">
        <f>+A9-A10-A11-A12-A13</f>
        <v>0</v>
      </c>
      <c r="C14" s="41"/>
    </row>
    <row r="16" spans="1:10" x14ac:dyDescent="0.3">
      <c r="A16" s="166" t="s">
        <v>152</v>
      </c>
      <c r="B16" s="166"/>
      <c r="C16" s="166"/>
      <c r="D16" s="166"/>
    </row>
    <row r="17" spans="1:7" s="40" customFormat="1" x14ac:dyDescent="0.3">
      <c r="A17" s="38">
        <v>179355661</v>
      </c>
      <c r="B17" s="38" t="s">
        <v>159</v>
      </c>
      <c r="C17" s="38"/>
      <c r="D17" s="38"/>
      <c r="E17" s="38"/>
      <c r="F17" s="38"/>
      <c r="G17" s="38"/>
    </row>
    <row r="18" spans="1:7" ht="21.75" customHeight="1" x14ac:dyDescent="0.3">
      <c r="A18" s="33">
        <v>90000000</v>
      </c>
      <c r="B18" s="42" t="s">
        <v>70</v>
      </c>
      <c r="C18" s="33" t="s">
        <v>154</v>
      </c>
      <c r="D18" s="33" t="s">
        <v>156</v>
      </c>
      <c r="E18" s="33" t="s">
        <v>155</v>
      </c>
    </row>
    <row r="19" spans="1:7" ht="21.75" customHeight="1" x14ac:dyDescent="0.3">
      <c r="B19" s="42" t="s">
        <v>71</v>
      </c>
    </row>
    <row r="20" spans="1:7" ht="21.75" customHeight="1" x14ac:dyDescent="0.3">
      <c r="B20" s="42" t="s">
        <v>72</v>
      </c>
    </row>
    <row r="21" spans="1:7" ht="21.75" customHeight="1" x14ac:dyDescent="0.3">
      <c r="B21" s="42" t="s">
        <v>73</v>
      </c>
    </row>
    <row r="22" spans="1:7" ht="34.5" customHeight="1" x14ac:dyDescent="0.3">
      <c r="B22" s="42" t="s">
        <v>74</v>
      </c>
    </row>
    <row r="23" spans="1:7" ht="21.75" customHeight="1" x14ac:dyDescent="0.3">
      <c r="B23" s="42" t="s">
        <v>75</v>
      </c>
    </row>
    <row r="24" spans="1:7" ht="21.75" customHeight="1" x14ac:dyDescent="0.3">
      <c r="A24" s="33">
        <v>50000000</v>
      </c>
      <c r="B24" s="42" t="s">
        <v>77</v>
      </c>
    </row>
    <row r="25" spans="1:7" ht="32.25" customHeight="1" x14ac:dyDescent="0.3">
      <c r="A25" s="33">
        <v>19355661</v>
      </c>
      <c r="B25" s="42" t="s">
        <v>78</v>
      </c>
    </row>
    <row r="26" spans="1:7" ht="21.75" customHeight="1" x14ac:dyDescent="0.3">
      <c r="A26" s="33">
        <v>20000000</v>
      </c>
      <c r="B26" s="42" t="s">
        <v>79</v>
      </c>
    </row>
    <row r="27" spans="1:7" x14ac:dyDescent="0.3">
      <c r="A27" s="38">
        <f>+A17-A18-A19-A20-A21-A22-A23-A24-A25-A26</f>
        <v>0</v>
      </c>
    </row>
    <row r="30" spans="1:7" ht="14.25" customHeight="1" x14ac:dyDescent="0.3">
      <c r="A30" s="166" t="s">
        <v>157</v>
      </c>
      <c r="B30" s="166"/>
      <c r="C30" s="166"/>
      <c r="D30" s="166"/>
    </row>
    <row r="31" spans="1:7" s="40" customFormat="1" x14ac:dyDescent="0.3">
      <c r="A31" s="38">
        <v>491741252</v>
      </c>
      <c r="B31" s="38" t="s">
        <v>158</v>
      </c>
      <c r="C31" s="38"/>
      <c r="D31" s="38"/>
      <c r="E31" s="38"/>
      <c r="F31" s="38"/>
      <c r="G31" s="38"/>
    </row>
    <row r="32" spans="1:7" x14ac:dyDescent="0.3">
      <c r="A32" s="33">
        <v>150000000</v>
      </c>
      <c r="B32" s="42" t="s">
        <v>70</v>
      </c>
      <c r="C32" s="33" t="s">
        <v>154</v>
      </c>
      <c r="D32" s="33" t="s">
        <v>156</v>
      </c>
      <c r="E32" s="33" t="s">
        <v>155</v>
      </c>
    </row>
    <row r="33" spans="1:4" x14ac:dyDescent="0.3">
      <c r="A33" s="33">
        <v>70000000</v>
      </c>
      <c r="B33" s="42" t="s">
        <v>71</v>
      </c>
    </row>
    <row r="34" spans="1:4" x14ac:dyDescent="0.3">
      <c r="A34" s="33">
        <v>4000000</v>
      </c>
      <c r="B34" s="42" t="s">
        <v>72</v>
      </c>
    </row>
    <row r="35" spans="1:4" x14ac:dyDescent="0.3">
      <c r="A35" s="33">
        <v>140000000</v>
      </c>
      <c r="B35" s="42" t="s">
        <v>73</v>
      </c>
    </row>
    <row r="36" spans="1:4" x14ac:dyDescent="0.3">
      <c r="B36" s="42" t="s">
        <v>74</v>
      </c>
    </row>
    <row r="37" spans="1:4" x14ac:dyDescent="0.3">
      <c r="A37" s="33">
        <v>70741252</v>
      </c>
      <c r="B37" s="42" t="s">
        <v>75</v>
      </c>
    </row>
    <row r="38" spans="1:4" x14ac:dyDescent="0.3">
      <c r="A38" s="33">
        <v>25000000</v>
      </c>
      <c r="B38" s="42" t="s">
        <v>77</v>
      </c>
    </row>
    <row r="39" spans="1:4" ht="27.6" x14ac:dyDescent="0.3">
      <c r="A39" s="33">
        <v>2000000</v>
      </c>
      <c r="B39" s="42" t="s">
        <v>78</v>
      </c>
    </row>
    <row r="40" spans="1:4" x14ac:dyDescent="0.3">
      <c r="A40" s="33">
        <v>30000000</v>
      </c>
      <c r="B40" s="42" t="s">
        <v>79</v>
      </c>
    </row>
    <row r="41" spans="1:4" x14ac:dyDescent="0.3">
      <c r="A41" s="33">
        <f>+A31-A32-A33-A34-A35-A36-A37-A38-A39-A40</f>
        <v>0</v>
      </c>
    </row>
    <row r="43" spans="1:4" x14ac:dyDescent="0.3">
      <c r="A43" s="166" t="s">
        <v>160</v>
      </c>
      <c r="B43" s="166"/>
      <c r="C43" s="166"/>
      <c r="D43" s="166"/>
    </row>
    <row r="44" spans="1:4" x14ac:dyDescent="0.3">
      <c r="A44" s="33">
        <v>60000000</v>
      </c>
      <c r="B44" s="33" t="s">
        <v>153</v>
      </c>
    </row>
    <row r="45" spans="1:4" x14ac:dyDescent="0.3">
      <c r="B45" s="43" t="s">
        <v>85</v>
      </c>
    </row>
    <row r="46" spans="1:4" x14ac:dyDescent="0.3">
      <c r="B46" s="43" t="s">
        <v>86</v>
      </c>
    </row>
    <row r="47" spans="1:4" x14ac:dyDescent="0.3">
      <c r="B47" s="43" t="s">
        <v>87</v>
      </c>
    </row>
    <row r="48" spans="1:4" x14ac:dyDescent="0.3">
      <c r="B48" s="43" t="s">
        <v>88</v>
      </c>
    </row>
    <row r="49" spans="1:2" x14ac:dyDescent="0.3">
      <c r="B49" s="43" t="s">
        <v>89</v>
      </c>
    </row>
    <row r="50" spans="1:2" x14ac:dyDescent="0.3">
      <c r="B50" s="43" t="s">
        <v>90</v>
      </c>
    </row>
    <row r="51" spans="1:2" x14ac:dyDescent="0.3">
      <c r="B51" s="42"/>
    </row>
    <row r="52" spans="1:2" x14ac:dyDescent="0.3">
      <c r="B52" s="42"/>
    </row>
    <row r="53" spans="1:2" x14ac:dyDescent="0.3">
      <c r="B53" s="42"/>
    </row>
    <row r="54" spans="1:2" x14ac:dyDescent="0.3">
      <c r="A54" s="33">
        <f>+A44-A45-A46-A47-A48-A49-A50-A51-A52-A53</f>
        <v>60000000</v>
      </c>
    </row>
  </sheetData>
  <sheetProtection algorithmName="SHA-512" hashValue="ak3Igs5mnUUv9GFHYKz3c/ejt5SRWITM4eYSoQ4ckT4eiDtTouAgdpFf+5+eZznVZ4mLryBPCJnvKfEfaPBQiA==" saltValue="fXDWVqG9Fi8bKdAdZMhHjw==" spinCount="100000" sheet="1" objects="1" scenarios="1"/>
  <mergeCells count="4">
    <mergeCell ref="A8:D8"/>
    <mergeCell ref="A16:D16"/>
    <mergeCell ref="A30:D30"/>
    <mergeCell ref="A43:D4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 Planeación y Prospectiva </vt:lpstr>
      <vt:lpstr>Hoja1</vt:lpstr>
      <vt:lpstr>'S. Planeación y Prospectiva '!Área_de_impresión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Alcaldia Amalfi 6</dc:creator>
  <cp:lastModifiedBy>Usuario</cp:lastModifiedBy>
  <cp:lastPrinted>2021-08-20T21:23:06Z</cp:lastPrinted>
  <dcterms:created xsi:type="dcterms:W3CDTF">2015-01-31T23:25:29Z</dcterms:created>
  <dcterms:modified xsi:type="dcterms:W3CDTF">2022-01-21T21:44:00Z</dcterms:modified>
</cp:coreProperties>
</file>