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24226"/>
  <mc:AlternateContent xmlns:mc="http://schemas.openxmlformats.org/markup-compatibility/2006">
    <mc:Choice Requires="x15">
      <x15ac:absPath xmlns:x15ac="http://schemas.microsoft.com/office/spreadsheetml/2010/11/ac" url="F:\Desktop\Todo Planeación 2020-2023-2\PLANES  ACCIÓN 2020-2023\011. Evaluación  de Gestión  Control Interno 2021\"/>
    </mc:Choice>
  </mc:AlternateContent>
  <xr:revisionPtr revIDLastSave="0" documentId="13_ncr:1_{AD67E3AA-1347-41F7-885E-C49537DB84D5}" xr6:coauthVersionLast="47" xr6:coauthVersionMax="47" xr10:uidLastSave="{00000000-0000-0000-0000-000000000000}"/>
  <bookViews>
    <workbookView xWindow="-108" yWindow="-108" windowWidth="23256" windowHeight="12576" tabRatio="605" xr2:uid="{00000000-000D-0000-FFFF-FFFF00000000}"/>
  </bookViews>
  <sheets>
    <sheet name="S. Movilidad " sheetId="19" r:id="rId1"/>
  </sheets>
  <definedNames>
    <definedName name="_xlnm._FilterDatabase" localSheetId="0" hidden="1">'S. Movilidad '!$A$9:$DJ$29</definedName>
    <definedName name="_xlnm.Print_Area" localSheetId="0">'S. Movilidad '!$B$1:$BM$9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A28" i="19" l="1"/>
  <c r="AA27" i="19"/>
  <c r="AA26" i="19"/>
  <c r="AA24" i="19"/>
  <c r="AA23" i="19"/>
  <c r="AA21" i="19"/>
  <c r="AA20" i="19"/>
  <c r="AA19" i="19"/>
  <c r="AA16" i="19"/>
  <c r="AA15" i="19"/>
  <c r="AA14" i="19"/>
  <c r="AA12" i="19"/>
  <c r="AA10" i="19"/>
  <c r="AA11" i="19"/>
  <c r="AA18" i="19"/>
  <c r="Z28" i="19"/>
  <c r="Z18" i="19"/>
  <c r="Z14" i="19"/>
  <c r="Z12" i="19"/>
  <c r="AY26" i="19"/>
  <c r="AE26" i="19" s="1"/>
  <c r="AY27" i="19"/>
  <c r="AE27" i="19" s="1"/>
  <c r="AY28" i="19"/>
  <c r="AE28" i="19" s="1"/>
  <c r="AY23" i="19"/>
  <c r="AY24" i="19"/>
  <c r="AE24" i="19" s="1"/>
  <c r="AY18" i="19"/>
  <c r="AE18" i="19" s="1"/>
  <c r="AY19" i="19"/>
  <c r="AE19" i="19" s="1"/>
  <c r="AY20" i="19"/>
  <c r="AE20" i="19" s="1"/>
  <c r="AY21" i="19"/>
  <c r="AE21" i="19" s="1"/>
  <c r="AY14" i="19"/>
  <c r="AY15" i="19"/>
  <c r="AE15" i="19" s="1"/>
  <c r="AY16" i="19"/>
  <c r="AE16" i="19" s="1"/>
  <c r="AY10" i="19"/>
  <c r="AE10" i="19" s="1"/>
  <c r="AY11" i="19"/>
  <c r="AE11" i="19" s="1"/>
  <c r="AY12" i="19"/>
  <c r="AE12" i="19" s="1"/>
  <c r="Z27" i="19"/>
  <c r="Z26" i="19"/>
  <c r="Z24" i="19"/>
  <c r="Z23" i="19"/>
  <c r="Z19" i="19"/>
  <c r="Z20" i="19"/>
  <c r="Z21" i="19"/>
  <c r="Z15" i="19"/>
  <c r="Z16" i="19"/>
  <c r="Z11" i="19"/>
  <c r="Y27" i="19"/>
  <c r="Y28" i="19"/>
  <c r="Y26" i="19"/>
  <c r="Y24" i="19"/>
  <c r="Y23" i="19"/>
  <c r="Y19" i="19"/>
  <c r="Y20" i="19"/>
  <c r="Y21" i="19"/>
  <c r="Y18" i="19"/>
  <c r="Y15" i="19"/>
  <c r="Y16" i="19"/>
  <c r="Y14" i="19"/>
  <c r="Y11" i="19"/>
  <c r="Y12" i="19"/>
  <c r="Y10" i="19"/>
  <c r="Z10" i="19"/>
  <c r="AF31" i="19"/>
  <c r="AJ31" i="19"/>
  <c r="AF29" i="19"/>
  <c r="AG29" i="19"/>
  <c r="AH29" i="19"/>
  <c r="AI29" i="19"/>
  <c r="AJ29" i="19"/>
  <c r="AK29" i="19"/>
  <c r="AL29" i="19"/>
  <c r="AM29" i="19"/>
  <c r="AN29" i="19"/>
  <c r="AO29" i="19"/>
  <c r="AP29" i="19"/>
  <c r="AQ29" i="19"/>
  <c r="AR29" i="19"/>
  <c r="AS29" i="19"/>
  <c r="AT29" i="19"/>
  <c r="AU29" i="19"/>
  <c r="AV29" i="19"/>
  <c r="AW29" i="19"/>
  <c r="AX29" i="19"/>
  <c r="AF25" i="19"/>
  <c r="AG25" i="19"/>
  <c r="AH25" i="19"/>
  <c r="AI25" i="19"/>
  <c r="AJ25" i="19"/>
  <c r="AK25" i="19"/>
  <c r="AL25" i="19"/>
  <c r="AM25" i="19"/>
  <c r="AN25" i="19"/>
  <c r="AO25" i="19"/>
  <c r="AP25" i="19"/>
  <c r="AQ25" i="19"/>
  <c r="AR25" i="19"/>
  <c r="AS25" i="19"/>
  <c r="AT25" i="19"/>
  <c r="AU25" i="19"/>
  <c r="AV25" i="19"/>
  <c r="AW25" i="19"/>
  <c r="AX25" i="19"/>
  <c r="AF22" i="19"/>
  <c r="AG22" i="19"/>
  <c r="AH22" i="19"/>
  <c r="AI22" i="19"/>
  <c r="AJ22" i="19"/>
  <c r="AK22" i="19"/>
  <c r="AL22" i="19"/>
  <c r="AM22" i="19"/>
  <c r="AN22" i="19"/>
  <c r="AO22" i="19"/>
  <c r="AP22" i="19"/>
  <c r="AQ22" i="19"/>
  <c r="AR22" i="19"/>
  <c r="AS22" i="19"/>
  <c r="AT22" i="19"/>
  <c r="AU22" i="19"/>
  <c r="AV22" i="19"/>
  <c r="AW22" i="19"/>
  <c r="AX22" i="19"/>
  <c r="AF17" i="19"/>
  <c r="AG17" i="19"/>
  <c r="AH17" i="19"/>
  <c r="AI17" i="19"/>
  <c r="AJ17" i="19"/>
  <c r="AK17" i="19"/>
  <c r="AL17" i="19"/>
  <c r="AM17" i="19"/>
  <c r="AN17" i="19"/>
  <c r="AO17" i="19"/>
  <c r="AP17" i="19"/>
  <c r="AQ17" i="19"/>
  <c r="AR17" i="19"/>
  <c r="AS17" i="19"/>
  <c r="AT17" i="19"/>
  <c r="AU17" i="19"/>
  <c r="AV17" i="19"/>
  <c r="AW17" i="19"/>
  <c r="AX17" i="19"/>
  <c r="AF13" i="19"/>
  <c r="AG13" i="19"/>
  <c r="AH13" i="19"/>
  <c r="AI13" i="19"/>
  <c r="AJ13" i="19"/>
  <c r="AK13" i="19"/>
  <c r="AL13" i="19"/>
  <c r="AM13" i="19"/>
  <c r="AN13" i="19"/>
  <c r="AO13" i="19"/>
  <c r="AP13" i="19"/>
  <c r="AQ13" i="19"/>
  <c r="AR13" i="19"/>
  <c r="AS13" i="19"/>
  <c r="AT13" i="19"/>
  <c r="AU13" i="19"/>
  <c r="AV13" i="19"/>
  <c r="AW13" i="19"/>
  <c r="AX13" i="19"/>
  <c r="Z25" i="19" l="1"/>
  <c r="Z29" i="19"/>
  <c r="AY25" i="19"/>
  <c r="AM31" i="19"/>
  <c r="Z17" i="19"/>
  <c r="AA22" i="19"/>
  <c r="Z13" i="19"/>
  <c r="AA17" i="19"/>
  <c r="Z22" i="19"/>
  <c r="AE29" i="19"/>
  <c r="AY17" i="19"/>
  <c r="AY13" i="19"/>
  <c r="AY22" i="19"/>
  <c r="AY29" i="19"/>
  <c r="AA25" i="19"/>
  <c r="AE13" i="19"/>
  <c r="AA29" i="19"/>
  <c r="AE22" i="19"/>
  <c r="AA13" i="19"/>
  <c r="AE14" i="19"/>
  <c r="AE17" i="19" s="1"/>
  <c r="AE23" i="19"/>
  <c r="AE25" i="19" s="1"/>
  <c r="AE32" i="19" l="1"/>
</calcChain>
</file>

<file path=xl/sharedStrings.xml><?xml version="1.0" encoding="utf-8"?>
<sst xmlns="http://schemas.openxmlformats.org/spreadsheetml/2006/main" count="324" uniqueCount="129">
  <si>
    <t>LÍNEA ESTR.</t>
  </si>
  <si>
    <t>PROGRAMA</t>
  </si>
  <si>
    <t>OBJETIVO ESPECÍFICO</t>
  </si>
  <si>
    <t>PROYECTOS</t>
  </si>
  <si>
    <t>LOCALIZ. PROGR.</t>
  </si>
  <si>
    <t>Indicador de Producto</t>
  </si>
  <si>
    <t>TIPO DE META</t>
  </si>
  <si>
    <t>PRODUCTO ALCANZADO</t>
  </si>
  <si>
    <t>ACTIVIDADES</t>
  </si>
  <si>
    <t>CANT. PROG. DE LA ACTIVIDAD</t>
  </si>
  <si>
    <t>Costo Total Actividad 
(*)</t>
  </si>
  <si>
    <t>TIEMPO PROGRA-MADO (DÍAS)</t>
  </si>
  <si>
    <t>PROGRAMACIÓN ANUAL (MESES)</t>
  </si>
  <si>
    <t>ACUM.</t>
  </si>
  <si>
    <t>No.</t>
  </si>
  <si>
    <t>Nom.</t>
  </si>
  <si>
    <t>Und</t>
  </si>
  <si>
    <t>Cant.</t>
  </si>
  <si>
    <t>E</t>
  </si>
  <si>
    <t>F</t>
  </si>
  <si>
    <t>M</t>
  </si>
  <si>
    <t>A</t>
  </si>
  <si>
    <t>J</t>
  </si>
  <si>
    <t>S</t>
  </si>
  <si>
    <t>O</t>
  </si>
  <si>
    <t>N</t>
  </si>
  <si>
    <t>D</t>
  </si>
  <si>
    <t>VIG</t>
  </si>
  <si>
    <t>CUAT.</t>
  </si>
  <si>
    <t>Cantidad</t>
  </si>
  <si>
    <t>DIMENSIÓN         DEL DESARROLLO</t>
  </si>
  <si>
    <t>FUENTES DE COFINANCIACIÓN EN  MILES DE PESOS</t>
  </si>
  <si>
    <t>CÓDIGO DEL BPIM</t>
  </si>
  <si>
    <t>ÁREA MUNICIPAL</t>
  </si>
  <si>
    <t>TOTAL PROGRAMA</t>
  </si>
  <si>
    <t>RESPONSABLE ACTIVIDAD</t>
  </si>
  <si>
    <t>CUMPLIMIENTO DEL INDICADOR</t>
  </si>
  <si>
    <t xml:space="preserve"> META  PRODUCTO    2020 - 2023</t>
  </si>
  <si>
    <t>MUNICIPIO DE AMALFI.  Administración Municipal "La Gran Alianza por Amalfi"</t>
  </si>
  <si>
    <t xml:space="preserve">LÍNEA BASE
</t>
  </si>
  <si>
    <t xml:space="preserve">Incremento </t>
  </si>
  <si>
    <t xml:space="preserve">COMPONENTE </t>
  </si>
  <si>
    <t>Mantenimiento</t>
  </si>
  <si>
    <t>Incremento</t>
  </si>
  <si>
    <t xml:space="preserve">Mantenimiento </t>
  </si>
  <si>
    <t>ALIANZA POR EL TERRITORIO Y EL BIENESTAR ANIMAL</t>
  </si>
  <si>
    <t>INFRAESTRUCTURA VIAL Y PEATONAL</t>
  </si>
  <si>
    <t>BUENA SEGURIDAD VIAL</t>
  </si>
  <si>
    <t>Mejorar la señalización y la movilidad de las vías en el municipio de Amalfi.</t>
  </si>
  <si>
    <t>Señalización vial instalada</t>
  </si>
  <si>
    <t>Mantenimiento de señalización vial</t>
  </si>
  <si>
    <t>Instalación de zonas de parqueos para bicicletas</t>
  </si>
  <si>
    <t>Secretaría de Movilidad</t>
  </si>
  <si>
    <t>LÍNEA ESTRATÉGICA 4</t>
  </si>
  <si>
    <t>SEGURIDAD EN LA MOVILIDAD Y EL TRANSPORTE</t>
  </si>
  <si>
    <t>CONTROL Y SEGURIDAD VIAL</t>
  </si>
  <si>
    <t>Implementar el plan municipal de seguridad vial y el plan estratégico contra la ilegalidad del transporte, en la jurisdicción del municipio de Amalfi, con la finalidad de propiciar entornos viales seguros</t>
  </si>
  <si>
    <t>EQUIPAMIENTO PARA LA SEGURIDAD VIAL</t>
  </si>
  <si>
    <t>Fortalecer el organismo de tránsito, brindando herramientas al personal operativo y administrativo, que permitan el cumplimento de la misión de salvar vidas, proteger la integridad y bienes de las personas en el territorio</t>
  </si>
  <si>
    <t>ACOMPAÑAMIENTO INSTITUCIONAL</t>
  </si>
  <si>
    <t xml:space="preserve">Proyectar el organismo de tránsito al crecimiento, fortaleciendo las empresas de transporte con asiento en el municipio y asumiendo el liderazgo con otros municipios; para ser reconocidos como una buena experiencia en seguridad vial en la subregión. </t>
  </si>
  <si>
    <t>Operativos de control realizados</t>
  </si>
  <si>
    <t>Implementación del plan de seguridad vial</t>
  </si>
  <si>
    <t xml:space="preserve">Actualización del Plan Municipal de seguridad vial </t>
  </si>
  <si>
    <t>Campañas realizadas a la ciudadanía de seguridad e inteligencia vial</t>
  </si>
  <si>
    <t>Implementación de acciones de seguridad vial en las instituciones educativas municipales</t>
  </si>
  <si>
    <t>Campañas de seguridad vial realizadas, para incentivar el uso de la bicicleta y la movilidad sostenible de manera responsable</t>
  </si>
  <si>
    <t>Semillero de patrulleros de tránsito infantiles en funcionamiento.</t>
  </si>
  <si>
    <t>Dotación de herramientas tecnológicas para el organismo de tránsito.</t>
  </si>
  <si>
    <t>Fortalecimiento del organismo de tránsito.</t>
  </si>
  <si>
    <t xml:space="preserve">Orientación y asesoría a las empresas de transporte con asiento en el municipio </t>
  </si>
  <si>
    <t>Convenios interadministrativos suscritos</t>
  </si>
  <si>
    <t>Trámites anuales ante RUNT realizados</t>
  </si>
  <si>
    <t>Mejoramiento y fortalecimiento de la Secretaría de Movilidad a nivel local y regional del municipio de  Amalfi</t>
  </si>
  <si>
    <t xml:space="preserve">Urbana y rural </t>
  </si>
  <si>
    <t xml:space="preserve">Urbana </t>
  </si>
  <si>
    <t>Urbana</t>
  </si>
  <si>
    <t>PROGRAMA 4</t>
  </si>
  <si>
    <t>PROGRAMA 3</t>
  </si>
  <si>
    <t>PROGRAMA 1</t>
  </si>
  <si>
    <t>PROGRAMA 2</t>
  </si>
  <si>
    <t>ALIANZA POR LA SEGURIDAD Y LA RECONCILIACIÓN</t>
  </si>
  <si>
    <t xml:space="preserve">EDUCACIÓN VIAL </t>
  </si>
  <si>
    <t xml:space="preserve"> META  PRODUCTO  2020</t>
  </si>
  <si>
    <t xml:space="preserve"> META  PRODUCTO  2022</t>
  </si>
  <si>
    <t xml:space="preserve"> META  PRODUCTO  2023</t>
  </si>
  <si>
    <t>LÍNEA ESTRATÉGICA 3</t>
  </si>
  <si>
    <t>Recursos Func.2021</t>
  </si>
  <si>
    <t>Cofinanciación Departamento 2021</t>
  </si>
  <si>
    <t>Cofinanciación Nación 2021</t>
  </si>
  <si>
    <t>Crédito 2021</t>
  </si>
  <si>
    <t>Otros 2021</t>
  </si>
  <si>
    <t>Fondo Local de Seguridad 2021</t>
  </si>
  <si>
    <t>Transferencias Ley 99 - 2021</t>
  </si>
  <si>
    <t>Recursos Propios 2021</t>
  </si>
  <si>
    <t>SGP Alimentación Escolar 2021</t>
  </si>
  <si>
    <t>SGP APSB 2021</t>
  </si>
  <si>
    <t>SGP Cultura 2021</t>
  </si>
  <si>
    <t>SGP Deporte 2021</t>
  </si>
  <si>
    <t>SGP Educación 2021</t>
  </si>
  <si>
    <t>SGP Libre Destinación 42% Mpios 4, 5 y 6 Cat 2021</t>
  </si>
  <si>
    <t>SGP Libre Inversión 2021</t>
  </si>
  <si>
    <t>SGP Municipios Río Magdalena 2021</t>
  </si>
  <si>
    <t xml:space="preserve"> SGP Salud 2021</t>
  </si>
  <si>
    <t>Fondo Local de Salud 2021</t>
  </si>
  <si>
    <t xml:space="preserve"> Regalías 2021</t>
  </si>
  <si>
    <t xml:space="preserve"> Total 2021 (miles)</t>
  </si>
  <si>
    <t xml:space="preserve">GL </t>
  </si>
  <si>
    <t>UND</t>
  </si>
  <si>
    <t>X</t>
  </si>
  <si>
    <t>PLAN DE ACCIÓN ANUAL -</t>
  </si>
  <si>
    <t>EVALUACIÓN FÍSICA Y FINANCIERA DE LOS PROGRAMAS</t>
  </si>
  <si>
    <t xml:space="preserve"> META  PRODUCTO PROGRAMADA 2021</t>
  </si>
  <si>
    <t>En total se realizaron 28 operativos de control: 
- Se realizaron 26 controles dirigidos a conductores en general.
- Se realizaron 2 controles dirigidos a la aplicación del Plan Estratégico de Vigilancia y Control del Cumplimiento a las Normas de Transporte.</t>
  </si>
  <si>
    <t>Se llegó a una ejecución total del 37,5% del PMSV durante la vigencia 2021, Para llegar a este porcentaje se celebraron diversos contratos, como se señala en el informe cualitativo.</t>
  </si>
  <si>
    <t>Se realizó la consolidación del nuevo Plan de Movilidad Segura y Sostenible para el municipio de Amalfi y su respectiva implementación a través del Decreto 143 de 2021.</t>
  </si>
  <si>
    <t>Ya se ha conformado un (1) semillero de patrulleritos y ya se está capacitando a los que atendieron el llamado a la convocatoria. Se realizó la adquisición de indumentaria para los niños participantes.</t>
  </si>
  <si>
    <t>Se realizó el aumento el pie de fuerza administrativo se la Secretaría con la contratación de 2 profesionales, 1 técnico y 1 tecnológo.
Se realizó la adquisición de equipos tecnológicos y herramientas con el fin de fortalecer la capacidad admistrativa, operativa y de control de la Secretaría.</t>
  </si>
  <si>
    <t>Se realizaron 2 auditorias a todas las empresas de transporte y dos jornadas de capactacion con conductores y directivos de las empresas de transporte.
Se realizaron 2 jornadas de capacitación en cada una de las empresas de transporte del municipio y se realizó la asesoría constante durante toda la vigencia del año 2021,</t>
  </si>
  <si>
    <t>Se suscribieron 2 convenios: Uno con la IEPGMM y uno con  el municipio de Anorí para el apoyo en las estrategias de seguridad vial . Además se continuaron con los convenios para la buena marcha de la secretaría con SIMIT, Y FEDERACIÓN COLOMBANA DE MUNICIPIOS.</t>
  </si>
  <si>
    <t xml:space="preserve">En total se realizaron 1219 trámites registrados en el RUNT durante el 2021. Se han recibido nuevos equipos de RUNT por parte del nuevo oporaodor del sistema, lo cual permite ofrecer servicios con calidad y atendiendo tambien la supervisión de estas entidades logramos mantener servicios oportunos. </t>
  </si>
  <si>
    <t xml:space="preserve">Se realizaron 4 actividades:
- Se contrató la prestación de servicios para la actualizacion y el soporte de la plataforma QX TRÁNSITO y se contrató la prestación de servicios para la calibración del alcohosensor con el fin de tener herramientas para la embriaguez
- Se realizó la adquisición de los sustratos para la expedición de las especies venales. 
- Se realizó el suministro de equipos tecnológicos para mejorar la capacidad operativa y administrativa de la Secretaría de Movilidad. </t>
  </si>
  <si>
    <t>Se realizaron 10 campañas de educación vial:
- Campaña en instituciones educativas: Gerardo Montoya y Portachuelo.
- Campaña en epoca navideña para diferentes actores viales y actores socioeconómicos. 
- Campaña En Bici Seguro.
- Campaña Haz tú la diferencia de la vía
- Campaña Mi compromiso con la seguridad vial salva vidas, el tuyo también.
- Campaña Abróchate a la vida.
- Campaña Normatividad legal vigente.
- Campaña Seguro al parque.
- Campaña Cuido mi Bici y la estaciono bien.
- Campaña Muévete al Día.</t>
  </si>
  <si>
    <t xml:space="preserve">Se realizó en conjunto con ISA y la Gerencia Departamental de Seguridad Vial, la instalación de 2 zonas de biciparqueaderos en el parque principal. Se aclara que esta zona de biciparqueo tuvo un valor de $15.000.000 que fueron financiados por ISA y la Gobernación de Antioquia. </t>
  </si>
  <si>
    <t xml:space="preserve">Se celebró el contrato  No. 15042108 para el suministro de pintura tipo tráfico y reductores de velocidad Con estos suministros se instalaron 119 señales horizontales y se instalaron 120 metros de reductores de velocidad. Además, Se realizó la instalacion de señalizacion en el programa "Caminos Seguros", en conjunto con la Gerencia Departamental de Seguridad Vial.  Se instalaron 467 señales horizontales nuevas. </t>
  </si>
  <si>
    <t xml:space="preserve">Se celebró el contrato  No. 15042108 para el suministro de pintura tipo tráfico y reductores de velocidad. Con estos suministros se realizó el mantenimiento de 35 señales horizontales. </t>
  </si>
  <si>
    <t xml:space="preserve">Se celebró un (1) convenio con la I. E Presbitero Gerardo Montoya, y en ejecución de este, se realizaron capacitaciones de  educación vial en ltodas las aulas de dicha institución y se realizó la instalación de señales de tránsito y señalización vial al interior de la institución.  
Se realizó la instalación de señalización en el programa "Caminos Seguros", en conjunto con la Gerencia Departamental de Seguridad Vial, desde el parque principal hasta la IEPGMM y además se realizó la señalización vial de los entornos escolares. Además, se hizo la señalización exterior de la IEEFB sede Maria Auxiliadora.
Se realizó una (1) campaña con todos los estudiantes y educadores de las instituciones educativas rurales de La Gurría y Portachuelo. </t>
  </si>
  <si>
    <t>Se consolidó una (1) campaña con temas como: "En Bici Seguro" y "Cuido mi Bici y la estaciono bien", durante todo el año 2021 para promover  el buen uso de la bicicleta y las buenas prácticas de parqueo y de utilización de dispositivos de seguridad para sus conductores de bicicleta.</t>
  </si>
  <si>
    <t>SECRETARIA DE MOVILIDAD VIGENCIA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</si>
</sst>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164" formatCode="0.0%"/>
  </numFmts>
  <fonts count="13" x14ac:knownFonts="1">
    <font>
      <sz val="11"/>
      <color theme="1"/>
      <name val="Calibri"/>
      <family val="2"/>
      <scheme val="minor"/>
    </font>
    <font>
      <sz val="10"/>
      <name val="Arial"/>
      <family val="2"/>
    </font>
    <font>
      <b/>
      <sz val="10"/>
      <color theme="1"/>
      <name val="Arial"/>
      <family val="2"/>
    </font>
    <font>
      <sz val="10"/>
      <color theme="1"/>
      <name val="Arial"/>
      <family val="2"/>
    </font>
    <font>
      <sz val="11"/>
      <color theme="1"/>
      <name val="Calibri"/>
      <family val="2"/>
      <scheme val="minor"/>
    </font>
    <font>
      <sz val="10"/>
      <color theme="0"/>
      <name val="Arial"/>
      <family val="2"/>
    </font>
    <font>
      <sz val="10"/>
      <color rgb="FFFF0000"/>
      <name val="Arial"/>
      <family val="2"/>
    </font>
    <font>
      <sz val="10"/>
      <color theme="1"/>
      <name val="Calibri"/>
      <family val="2"/>
      <scheme val="minor"/>
    </font>
    <font>
      <b/>
      <sz val="10"/>
      <color rgb="FFFF0000"/>
      <name val="Arial"/>
      <family val="2"/>
    </font>
    <font>
      <b/>
      <sz val="10"/>
      <color theme="1"/>
      <name val="Calibri"/>
      <family val="2"/>
      <scheme val="minor"/>
    </font>
    <font>
      <sz val="10"/>
      <color rgb="FFFF0000"/>
      <name val="Calibri"/>
      <family val="2"/>
      <scheme val="minor"/>
    </font>
    <font>
      <sz val="10"/>
      <name val="Calibri"/>
      <family val="2"/>
      <scheme val="minor"/>
    </font>
    <font>
      <sz val="11"/>
      <color theme="1"/>
      <name val="Arial"/>
      <family val="2"/>
    </font>
  </fonts>
  <fills count="6">
    <fill>
      <patternFill patternType="none"/>
    </fill>
    <fill>
      <patternFill patternType="gray125"/>
    </fill>
    <fill>
      <patternFill patternType="solid">
        <fgColor theme="5" tint="0.39997558519241921"/>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thin">
        <color indexed="64"/>
      </right>
      <top/>
      <bottom style="thin">
        <color indexed="64"/>
      </bottom>
      <diagonal/>
    </border>
  </borders>
  <cellStyleXfs count="5">
    <xf numFmtId="0" fontId="0" fillId="0" borderId="0"/>
    <xf numFmtId="0" fontId="1" fillId="0" borderId="0"/>
    <xf numFmtId="9" fontId="1" fillId="0" borderId="0" applyFont="0" applyFill="0" applyBorder="0" applyAlignment="0" applyProtection="0"/>
    <xf numFmtId="9" fontId="4" fillId="0" borderId="0" applyFont="0" applyFill="0" applyBorder="0" applyAlignment="0" applyProtection="0"/>
    <xf numFmtId="42" fontId="4" fillId="0" borderId="0" applyFont="0" applyFill="0" applyBorder="0" applyAlignment="0" applyProtection="0"/>
  </cellStyleXfs>
  <cellXfs count="96">
    <xf numFmtId="0" fontId="0" fillId="0" borderId="0" xfId="0"/>
    <xf numFmtId="0" fontId="3" fillId="0" borderId="0" xfId="1" applyFont="1" applyFill="1" applyAlignment="1" applyProtection="1">
      <alignment horizontal="center" vertical="center"/>
      <protection locked="0"/>
    </xf>
    <xf numFmtId="0" fontId="3" fillId="0" borderId="0" xfId="1" applyFont="1" applyFill="1" applyAlignment="1" applyProtection="1">
      <alignment horizontal="center" vertical="center" wrapText="1"/>
      <protection locked="0"/>
    </xf>
    <xf numFmtId="0" fontId="2" fillId="0" borderId="0" xfId="1" applyFont="1" applyFill="1" applyAlignment="1" applyProtection="1">
      <alignment horizontal="center" vertical="center"/>
      <protection locked="0"/>
    </xf>
    <xf numFmtId="0" fontId="3" fillId="0" borderId="0" xfId="1" applyFont="1" applyFill="1" applyAlignment="1" applyProtection="1">
      <alignment horizontal="justify" vertical="center" wrapText="1"/>
      <protection locked="0"/>
    </xf>
    <xf numFmtId="9" fontId="3" fillId="0" borderId="0" xfId="3" applyNumberFormat="1" applyFont="1" applyFill="1" applyAlignment="1" applyProtection="1">
      <alignment horizontal="center" vertical="center"/>
      <protection locked="0"/>
    </xf>
    <xf numFmtId="9" fontId="2" fillId="2" borderId="1" xfId="3" applyNumberFormat="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3" fontId="2" fillId="2" borderId="1" xfId="1" applyNumberFormat="1" applyFont="1" applyFill="1" applyBorder="1" applyAlignment="1" applyProtection="1">
      <alignment horizontal="center" vertical="center" wrapText="1"/>
    </xf>
    <xf numFmtId="3" fontId="3" fillId="0" borderId="0" xfId="1" applyNumberFormat="1" applyFont="1" applyFill="1" applyAlignment="1" applyProtection="1">
      <alignment horizontal="center" vertical="center"/>
      <protection locked="0"/>
    </xf>
    <xf numFmtId="42" fontId="3" fillId="0" borderId="0" xfId="1" applyNumberFormat="1" applyFont="1" applyFill="1" applyAlignment="1" applyProtection="1">
      <alignment horizontal="center" vertical="center"/>
      <protection locked="0"/>
    </xf>
    <xf numFmtId="0" fontId="5" fillId="0" borderId="0" xfId="1" applyFont="1" applyFill="1" applyAlignment="1" applyProtection="1">
      <alignment horizontal="center" vertical="center"/>
      <protection locked="0"/>
    </xf>
    <xf numFmtId="42" fontId="5" fillId="0" borderId="0" xfId="1" applyNumberFormat="1" applyFont="1" applyFill="1" applyAlignment="1" applyProtection="1">
      <alignment horizontal="center" vertical="center"/>
      <protection locked="0"/>
    </xf>
    <xf numFmtId="3" fontId="5" fillId="0" borderId="0" xfId="1" applyNumberFormat="1" applyFont="1" applyFill="1" applyAlignment="1" applyProtection="1">
      <alignment horizontal="center" vertical="center"/>
      <protection locked="0"/>
    </xf>
    <xf numFmtId="0" fontId="6" fillId="0" borderId="0" xfId="1" applyFont="1" applyFill="1" applyAlignment="1" applyProtection="1">
      <alignment horizontal="center" vertical="center"/>
      <protection locked="0"/>
    </xf>
    <xf numFmtId="0" fontId="7" fillId="0" borderId="0" xfId="0" applyFont="1"/>
    <xf numFmtId="0" fontId="3" fillId="0" borderId="1" xfId="1" applyFont="1" applyFill="1" applyBorder="1" applyAlignment="1" applyProtection="1">
      <alignment horizontal="center" vertical="center" wrapText="1"/>
    </xf>
    <xf numFmtId="1" fontId="3" fillId="0" borderId="1" xfId="1" applyNumberFormat="1"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1" xfId="0" applyFont="1" applyBorder="1" applyAlignment="1" applyProtection="1">
      <alignment horizontal="center" vertical="center"/>
    </xf>
    <xf numFmtId="42" fontId="7" fillId="0" borderId="1" xfId="4" applyFont="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xf>
    <xf numFmtId="1" fontId="8" fillId="2" borderId="1" xfId="1" applyNumberFormat="1" applyFont="1" applyFill="1" applyBorder="1" applyAlignment="1" applyProtection="1">
      <alignment horizontal="center" vertical="center" wrapText="1"/>
    </xf>
    <xf numFmtId="1" fontId="2" fillId="2" borderId="1" xfId="1" applyNumberFormat="1" applyFont="1" applyFill="1" applyBorder="1" applyAlignment="1" applyProtection="1">
      <alignment horizontal="center" vertical="center" wrapText="1"/>
    </xf>
    <xf numFmtId="164" fontId="7" fillId="0" borderId="1" xfId="3" applyNumberFormat="1" applyFont="1" applyFill="1" applyBorder="1" applyAlignment="1" applyProtection="1">
      <alignment horizontal="center" vertical="center"/>
    </xf>
    <xf numFmtId="9" fontId="2" fillId="4" borderId="1" xfId="3" applyNumberFormat="1" applyFont="1" applyFill="1" applyBorder="1" applyAlignment="1" applyProtection="1">
      <alignment horizontal="center" vertical="center" wrapText="1" shrinkToFit="1"/>
      <protection locked="0"/>
    </xf>
    <xf numFmtId="3" fontId="3" fillId="0" borderId="1" xfId="1" applyNumberFormat="1" applyFont="1" applyFill="1" applyBorder="1" applyAlignment="1" applyProtection="1">
      <alignment horizontal="center" vertical="center" wrapText="1"/>
    </xf>
    <xf numFmtId="1" fontId="2" fillId="2" borderId="1" xfId="2" applyNumberFormat="1" applyFont="1" applyFill="1" applyBorder="1" applyAlignment="1" applyProtection="1">
      <alignment horizontal="center" vertical="center" wrapText="1"/>
    </xf>
    <xf numFmtId="1" fontId="8" fillId="2" borderId="8" xfId="1" applyNumberFormat="1" applyFont="1" applyFill="1" applyBorder="1" applyAlignment="1" applyProtection="1">
      <alignment horizontal="center" vertical="center" wrapText="1"/>
    </xf>
    <xf numFmtId="1" fontId="2" fillId="2" borderId="8" xfId="1" applyNumberFormat="1" applyFont="1" applyFill="1" applyBorder="1" applyAlignment="1" applyProtection="1">
      <alignment horizontal="center" vertical="center" wrapText="1"/>
    </xf>
    <xf numFmtId="1" fontId="2" fillId="2" borderId="8" xfId="2" applyNumberFormat="1" applyFont="1" applyFill="1" applyBorder="1" applyAlignment="1" applyProtection="1">
      <alignment horizontal="center" vertical="center" wrapText="1"/>
    </xf>
    <xf numFmtId="9" fontId="2" fillId="2" borderId="8" xfId="3" applyNumberFormat="1" applyFont="1" applyFill="1" applyBorder="1" applyAlignment="1" applyProtection="1">
      <alignment horizontal="center" vertical="center" wrapText="1"/>
    </xf>
    <xf numFmtId="0" fontId="2" fillId="2" borderId="8" xfId="1" applyFont="1" applyFill="1" applyBorder="1" applyAlignment="1" applyProtection="1">
      <alignment horizontal="center" vertical="center" wrapText="1"/>
    </xf>
    <xf numFmtId="3" fontId="2" fillId="2" borderId="8" xfId="1" applyNumberFormat="1" applyFont="1" applyFill="1" applyBorder="1" applyAlignment="1" applyProtection="1">
      <alignment horizontal="center" vertical="center" wrapText="1"/>
    </xf>
    <xf numFmtId="0" fontId="10" fillId="0" borderId="1" xfId="0" applyFont="1" applyBorder="1" applyAlignment="1" applyProtection="1">
      <alignment horizontal="center" vertical="center"/>
    </xf>
    <xf numFmtId="1" fontId="3" fillId="0" borderId="1" xfId="2" applyNumberFormat="1"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xf>
    <xf numFmtId="9" fontId="3" fillId="0" borderId="1" xfId="3" applyNumberFormat="1" applyFont="1" applyFill="1" applyBorder="1" applyAlignment="1" applyProtection="1">
      <alignment horizontal="center" vertical="center"/>
    </xf>
    <xf numFmtId="0" fontId="3" fillId="0" borderId="6" xfId="1" applyFont="1" applyFill="1" applyBorder="1" applyAlignment="1" applyProtection="1">
      <alignment horizontal="center" vertical="center"/>
    </xf>
    <xf numFmtId="3" fontId="2" fillId="2" borderId="6" xfId="1" applyNumberFormat="1" applyFont="1" applyFill="1" applyBorder="1" applyAlignment="1" applyProtection="1">
      <alignment horizontal="center" vertical="center" wrapText="1"/>
    </xf>
    <xf numFmtId="0" fontId="3" fillId="0" borderId="6" xfId="1" applyFont="1" applyFill="1" applyBorder="1" applyAlignment="1" applyProtection="1">
      <alignment horizontal="center" vertical="center" wrapText="1"/>
    </xf>
    <xf numFmtId="3" fontId="2" fillId="2" borderId="9" xfId="1" applyNumberFormat="1" applyFont="1" applyFill="1" applyBorder="1" applyAlignment="1" applyProtection="1">
      <alignment horizontal="center" vertical="center" wrapText="1"/>
    </xf>
    <xf numFmtId="1" fontId="1" fillId="0" borderId="1" xfId="2" applyNumberFormat="1" applyFont="1" applyFill="1" applyBorder="1" applyAlignment="1" applyProtection="1">
      <alignment horizontal="center" vertical="center" wrapText="1"/>
    </xf>
    <xf numFmtId="10" fontId="7" fillId="0" borderId="1" xfId="0" applyNumberFormat="1" applyFont="1" applyBorder="1" applyAlignment="1" applyProtection="1">
      <alignment horizontal="center" vertical="center"/>
    </xf>
    <xf numFmtId="10" fontId="10" fillId="0" borderId="1" xfId="0" applyNumberFormat="1" applyFont="1" applyBorder="1" applyAlignment="1" applyProtection="1">
      <alignment horizontal="center" vertical="center"/>
    </xf>
    <xf numFmtId="2" fontId="1" fillId="0" borderId="1" xfId="1" applyNumberFormat="1" applyFont="1" applyFill="1" applyBorder="1" applyAlignment="1" applyProtection="1">
      <alignment horizontal="center" vertical="center" wrapText="1"/>
    </xf>
    <xf numFmtId="1" fontId="1" fillId="0" borderId="1" xfId="1" applyNumberFormat="1" applyFont="1" applyFill="1" applyBorder="1" applyAlignment="1" applyProtection="1">
      <alignment horizontal="center" vertical="center" wrapText="1"/>
    </xf>
    <xf numFmtId="0" fontId="11" fillId="0" borderId="1" xfId="0" applyFont="1" applyBorder="1" applyAlignment="1" applyProtection="1">
      <alignment horizontal="center" vertical="center"/>
    </xf>
    <xf numFmtId="9" fontId="12" fillId="0" borderId="11" xfId="3" applyFont="1" applyFill="1" applyBorder="1" applyAlignment="1" applyProtection="1">
      <alignment horizontal="center" vertical="center"/>
    </xf>
    <xf numFmtId="0" fontId="3" fillId="0" borderId="1" xfId="1" applyFont="1" applyFill="1" applyBorder="1" applyAlignment="1" applyProtection="1">
      <alignment horizontal="center" vertical="center" textRotation="90" wrapText="1"/>
    </xf>
    <xf numFmtId="0" fontId="3" fillId="0" borderId="5" xfId="1" applyFont="1" applyFill="1" applyBorder="1" applyAlignment="1" applyProtection="1">
      <alignment horizontal="center" vertical="center" textRotation="90" wrapText="1"/>
    </xf>
    <xf numFmtId="0" fontId="2" fillId="0" borderId="1" xfId="1" applyFont="1" applyFill="1" applyBorder="1" applyAlignment="1" applyProtection="1">
      <alignment horizontal="center" vertical="center"/>
      <protection locked="0"/>
    </xf>
    <xf numFmtId="0" fontId="2" fillId="0" borderId="6" xfId="1" applyFont="1" applyFill="1" applyBorder="1" applyAlignment="1" applyProtection="1">
      <alignment horizontal="center" vertical="center"/>
      <protection locked="0"/>
    </xf>
    <xf numFmtId="42" fontId="9" fillId="5" borderId="1" xfId="4" applyFont="1" applyFill="1" applyBorder="1" applyAlignment="1">
      <alignment horizontal="center" vertical="center" wrapText="1"/>
    </xf>
    <xf numFmtId="0" fontId="2" fillId="0" borderId="3" xfId="1" applyFont="1" applyFill="1" applyBorder="1" applyAlignment="1" applyProtection="1">
      <alignment horizontal="center" vertical="center" wrapText="1"/>
      <protection locked="0"/>
    </xf>
    <xf numFmtId="0" fontId="2" fillId="0" borderId="1" xfId="1" applyFont="1" applyFill="1" applyBorder="1" applyAlignment="1" applyProtection="1">
      <alignment horizontal="center" vertical="center" wrapText="1"/>
      <protection locked="0"/>
    </xf>
    <xf numFmtId="0" fontId="3" fillId="0" borderId="5" xfId="1" applyFont="1" applyFill="1" applyBorder="1" applyAlignment="1" applyProtection="1">
      <alignment horizontal="center" vertical="center" wrapText="1"/>
      <protection locked="0"/>
    </xf>
    <xf numFmtId="0" fontId="3" fillId="0" borderId="1" xfId="1" applyFont="1" applyFill="1" applyBorder="1" applyAlignment="1" applyProtection="1">
      <alignment horizontal="center" vertical="center" wrapText="1"/>
      <protection locked="0"/>
    </xf>
    <xf numFmtId="0" fontId="2" fillId="0" borderId="3" xfId="1" applyFont="1" applyFill="1" applyBorder="1" applyAlignment="1" applyProtection="1">
      <alignment horizontal="center" vertical="center" wrapText="1" shrinkToFit="1"/>
      <protection locked="0"/>
    </xf>
    <xf numFmtId="0" fontId="2" fillId="0" borderId="1" xfId="1" applyFont="1" applyFill="1" applyBorder="1" applyAlignment="1" applyProtection="1">
      <alignment horizontal="center" vertical="center" wrapText="1" shrinkToFit="1"/>
      <protection locked="0"/>
    </xf>
    <xf numFmtId="0" fontId="8" fillId="3" borderId="3" xfId="1" applyFont="1" applyFill="1" applyBorder="1" applyAlignment="1" applyProtection="1">
      <alignment horizontal="center" vertical="center" wrapText="1" shrinkToFit="1"/>
      <protection locked="0"/>
    </xf>
    <xf numFmtId="0" fontId="8" fillId="3" borderId="1" xfId="1" applyFont="1" applyFill="1" applyBorder="1" applyAlignment="1" applyProtection="1">
      <alignment horizontal="center" vertical="center" wrapText="1" shrinkToFit="1"/>
      <protection locked="0"/>
    </xf>
    <xf numFmtId="0" fontId="2" fillId="3" borderId="3" xfId="1" applyFont="1" applyFill="1" applyBorder="1" applyAlignment="1" applyProtection="1">
      <alignment horizontal="center" vertical="center" wrapText="1" shrinkToFit="1"/>
      <protection locked="0"/>
    </xf>
    <xf numFmtId="0" fontId="2" fillId="3" borderId="1" xfId="1" applyFont="1" applyFill="1" applyBorder="1" applyAlignment="1" applyProtection="1">
      <alignment horizontal="center" vertical="center" wrapText="1" shrinkToFit="1"/>
      <protection locked="0"/>
    </xf>
    <xf numFmtId="0" fontId="2" fillId="4" borderId="3" xfId="1" applyFont="1" applyFill="1" applyBorder="1" applyAlignment="1" applyProtection="1">
      <alignment horizontal="center" vertical="center" wrapText="1" shrinkToFit="1"/>
      <protection locked="0"/>
    </xf>
    <xf numFmtId="9" fontId="2" fillId="4" borderId="1" xfId="3" applyNumberFormat="1" applyFont="1" applyFill="1" applyBorder="1" applyAlignment="1" applyProtection="1">
      <alignment horizontal="center" vertical="center" wrapText="1" shrinkToFit="1"/>
      <protection locked="0"/>
    </xf>
    <xf numFmtId="0" fontId="2" fillId="0" borderId="3" xfId="1" applyFont="1" applyFill="1" applyBorder="1" applyAlignment="1" applyProtection="1">
      <alignment horizontal="center" vertical="center"/>
      <protection locked="0"/>
    </xf>
    <xf numFmtId="0" fontId="2" fillId="0" borderId="0" xfId="1" applyFont="1" applyFill="1" applyAlignment="1" applyProtection="1">
      <alignment horizontal="center" vertical="center" wrapText="1"/>
      <protection locked="0"/>
    </xf>
    <xf numFmtId="0" fontId="2" fillId="0" borderId="0" xfId="1" applyFont="1" applyFill="1" applyBorder="1" applyAlignment="1" applyProtection="1">
      <alignment horizontal="center" vertical="center" wrapText="1"/>
      <protection locked="0"/>
    </xf>
    <xf numFmtId="0" fontId="2" fillId="0" borderId="10" xfId="1" applyFont="1" applyFill="1" applyBorder="1" applyAlignment="1" applyProtection="1">
      <alignment horizontal="center" vertical="center" wrapText="1"/>
      <protection locked="0"/>
    </xf>
    <xf numFmtId="0" fontId="2" fillId="0" borderId="2" xfId="1" applyFont="1" applyFill="1" applyBorder="1" applyAlignment="1" applyProtection="1">
      <alignment horizontal="center" vertical="center" wrapText="1"/>
      <protection locked="0"/>
    </xf>
    <xf numFmtId="0" fontId="2" fillId="0" borderId="5" xfId="1" applyFont="1" applyFill="1" applyBorder="1" applyAlignment="1" applyProtection="1">
      <alignment horizontal="center" vertical="center" wrapText="1"/>
      <protection locked="0"/>
    </xf>
    <xf numFmtId="0" fontId="2" fillId="0" borderId="3" xfId="1" applyFont="1" applyFill="1" applyBorder="1" applyAlignment="1" applyProtection="1">
      <alignment horizontal="center" vertical="center" textRotation="90" wrapText="1"/>
      <protection locked="0"/>
    </xf>
    <xf numFmtId="0" fontId="2" fillId="0" borderId="1" xfId="1" applyFont="1" applyFill="1" applyBorder="1" applyAlignment="1" applyProtection="1">
      <alignment horizontal="center" vertical="center" textRotation="90" wrapText="1"/>
      <protection locked="0"/>
    </xf>
    <xf numFmtId="0" fontId="2" fillId="0" borderId="4" xfId="1" applyFont="1" applyFill="1" applyBorder="1" applyAlignment="1" applyProtection="1">
      <alignment horizontal="center" vertical="center" wrapText="1"/>
      <protection locked="0"/>
    </xf>
    <xf numFmtId="0" fontId="2" fillId="0" borderId="6" xfId="1" applyFont="1" applyFill="1" applyBorder="1" applyAlignment="1" applyProtection="1">
      <alignment horizontal="center" vertical="center" wrapText="1"/>
      <protection locked="0"/>
    </xf>
    <xf numFmtId="0" fontId="8" fillId="4" borderId="1" xfId="1" applyFont="1" applyFill="1" applyBorder="1" applyAlignment="1" applyProtection="1">
      <alignment horizontal="center" vertical="center" wrapText="1" shrinkToFit="1"/>
      <protection locked="0"/>
    </xf>
    <xf numFmtId="0" fontId="2" fillId="4" borderId="1" xfId="1" applyFont="1" applyFill="1" applyBorder="1" applyAlignment="1" applyProtection="1">
      <alignment horizontal="center" vertical="center" wrapText="1" shrinkToFit="1"/>
      <protection locked="0"/>
    </xf>
    <xf numFmtId="0" fontId="3" fillId="0" borderId="0" xfId="1" applyFont="1" applyFill="1" applyAlignment="1" applyProtection="1">
      <alignment horizontal="center" vertical="center"/>
    </xf>
    <xf numFmtId="1" fontId="6" fillId="0" borderId="1" xfId="2" applyNumberFormat="1" applyFont="1" applyFill="1" applyBorder="1" applyAlignment="1" applyProtection="1">
      <alignment horizontal="center" vertical="center" wrapText="1"/>
    </xf>
    <xf numFmtId="0" fontId="3" fillId="0" borderId="1" xfId="1" applyFont="1" applyFill="1" applyBorder="1" applyAlignment="1" applyProtection="1">
      <alignment horizontal="left" vertical="center" wrapText="1"/>
    </xf>
    <xf numFmtId="42" fontId="7" fillId="0" borderId="1" xfId="4" applyFont="1" applyFill="1" applyBorder="1" applyAlignment="1" applyProtection="1">
      <alignment horizontal="center" vertical="center"/>
    </xf>
    <xf numFmtId="0" fontId="7" fillId="0" borderId="0" xfId="0" applyFont="1" applyFill="1" applyProtection="1"/>
    <xf numFmtId="1" fontId="6" fillId="0" borderId="1" xfId="1" applyNumberFormat="1" applyFont="1" applyFill="1" applyBorder="1" applyAlignment="1" applyProtection="1">
      <alignment horizontal="center" vertical="center" wrapText="1"/>
    </xf>
    <xf numFmtId="0" fontId="7" fillId="0" borderId="0" xfId="0" applyFont="1" applyProtection="1"/>
    <xf numFmtId="0" fontId="2" fillId="0" borderId="0" xfId="1" applyFont="1" applyFill="1" applyAlignment="1" applyProtection="1">
      <alignment horizontal="center" vertical="center"/>
    </xf>
    <xf numFmtId="0" fontId="3" fillId="2" borderId="5" xfId="1" applyFont="1" applyFill="1" applyBorder="1" applyAlignment="1" applyProtection="1">
      <alignment horizontal="center" vertical="center" textRotation="90" wrapText="1"/>
    </xf>
    <xf numFmtId="0" fontId="3" fillId="2" borderId="1" xfId="1" applyFont="1" applyFill="1" applyBorder="1" applyAlignment="1" applyProtection="1">
      <alignment horizontal="center" vertical="center" textRotation="90" wrapText="1"/>
    </xf>
    <xf numFmtId="0" fontId="2" fillId="2" borderId="1" xfId="1" applyFont="1" applyFill="1" applyBorder="1" applyAlignment="1" applyProtection="1">
      <alignment horizontal="center" vertical="center" wrapText="1"/>
    </xf>
    <xf numFmtId="0" fontId="9" fillId="2" borderId="0" xfId="0" applyFont="1" applyFill="1" applyProtection="1"/>
    <xf numFmtId="0" fontId="2" fillId="2" borderId="0" xfId="1" applyFont="1" applyFill="1" applyAlignment="1" applyProtection="1">
      <alignment horizontal="center" vertical="center"/>
    </xf>
    <xf numFmtId="2" fontId="6" fillId="0" borderId="1" xfId="2" applyNumberFormat="1" applyFont="1" applyFill="1" applyBorder="1" applyAlignment="1" applyProtection="1">
      <alignment horizontal="center" vertical="center" wrapText="1"/>
    </xf>
    <xf numFmtId="0" fontId="3" fillId="2" borderId="7" xfId="1" applyFont="1" applyFill="1" applyBorder="1" applyAlignment="1" applyProtection="1">
      <alignment horizontal="center" vertical="center" textRotation="90" wrapText="1"/>
    </xf>
    <xf numFmtId="0" fontId="3" fillId="2" borderId="8" xfId="1" applyFont="1" applyFill="1" applyBorder="1" applyAlignment="1" applyProtection="1">
      <alignment horizontal="center" vertical="center" textRotation="90" wrapText="1"/>
    </xf>
    <xf numFmtId="0" fontId="2" fillId="2" borderId="8" xfId="1" applyFont="1" applyFill="1" applyBorder="1" applyAlignment="1" applyProtection="1">
      <alignment horizontal="center" vertical="center" wrapText="1"/>
    </xf>
  </cellXfs>
  <cellStyles count="5">
    <cellStyle name="Moneda [0]" xfId="4" builtinId="7"/>
    <cellStyle name="Normal" xfId="0" builtinId="0"/>
    <cellStyle name="Normal 2" xfId="1" xr:uid="{00000000-0005-0000-0000-000002000000}"/>
    <cellStyle name="Porcentaje" xfId="3" builtinId="5"/>
    <cellStyle name="Porcentaje 2" xfId="2" xr:uid="{00000000-0005-0000-0000-000004000000}"/>
  </cellStyles>
  <dxfs count="171">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s>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J35"/>
  <sheetViews>
    <sheetView showGridLines="0" tabSelected="1" topLeftCell="B1" zoomScale="80" zoomScaleNormal="80" zoomScaleSheetLayoutView="80" workbookViewId="0">
      <pane ySplit="9" topLeftCell="A28" activePane="bottomLeft" state="frozen"/>
      <selection activeCell="A6" sqref="A6"/>
      <selection pane="bottomLeft" activeCell="M28" sqref="M28"/>
    </sheetView>
  </sheetViews>
  <sheetFormatPr baseColWidth="10" defaultColWidth="0.109375" defaultRowHeight="18" customHeight="1" x14ac:dyDescent="0.3"/>
  <cols>
    <col min="1" max="1" width="7.5546875" style="1" customWidth="1"/>
    <col min="2" max="5" width="7.33203125" style="2" customWidth="1"/>
    <col min="6" max="6" width="7.33203125" style="1" customWidth="1"/>
    <col min="7" max="7" width="11.5546875" style="1" customWidth="1"/>
    <col min="8" max="8" width="15.88671875" style="1" customWidth="1"/>
    <col min="9" max="9" width="12" style="1" customWidth="1"/>
    <col min="10" max="10" width="31.5546875" style="2" customWidth="1"/>
    <col min="11" max="11" width="17.109375" style="1" customWidth="1"/>
    <col min="12" max="12" width="18.6640625" style="1" customWidth="1"/>
    <col min="13" max="13" width="30.88671875" style="1" customWidth="1"/>
    <col min="14" max="14" width="15.33203125" style="1" customWidth="1"/>
    <col min="15" max="16" width="12" style="1" customWidth="1"/>
    <col min="17" max="17" width="19.77734375" style="1" hidden="1" customWidth="1"/>
    <col min="18" max="18" width="12" style="14" customWidth="1"/>
    <col min="19" max="19" width="12" style="1" hidden="1" customWidth="1"/>
    <col min="20" max="20" width="10.109375" style="1" hidden="1" customWidth="1"/>
    <col min="21" max="21" width="6.5546875" style="1" customWidth="1"/>
    <col min="22" max="22" width="8.6640625" style="14" customWidth="1"/>
    <col min="23" max="24" width="6.5546875" style="1" hidden="1" customWidth="1"/>
    <col min="25" max="25" width="8.109375" style="1" customWidth="1"/>
    <col min="26" max="27" width="10.33203125" style="5" customWidth="1"/>
    <col min="28" max="28" width="70.6640625" style="4" customWidth="1"/>
    <col min="29" max="30" width="11.109375" style="1" customWidth="1"/>
    <col min="31" max="31" width="19.5546875" style="1" customWidth="1"/>
    <col min="32" max="32" width="14.109375" style="1" customWidth="1"/>
    <col min="33" max="35" width="14.109375" style="1" hidden="1" customWidth="1"/>
    <col min="36" max="36" width="14.109375" style="1" customWidth="1"/>
    <col min="37" max="38" width="14.109375" style="1" hidden="1" customWidth="1"/>
    <col min="39" max="39" width="14.109375" style="1" customWidth="1"/>
    <col min="40" max="49" width="14.109375" style="1" hidden="1" customWidth="1"/>
    <col min="50" max="50" width="14.109375" style="1" customWidth="1"/>
    <col min="51" max="51" width="16.88671875" style="1" customWidth="1"/>
    <col min="52" max="52" width="18.5546875" style="1" customWidth="1"/>
    <col min="53" max="53" width="14.6640625" style="1" customWidth="1"/>
    <col min="54" max="65" width="4.5546875" style="1" customWidth="1"/>
    <col min="66" max="83" width="0.109375" style="15"/>
    <col min="84" max="110" width="0.109375" style="1"/>
    <col min="111" max="111" width="0" style="1" hidden="1" customWidth="1"/>
    <col min="112" max="114" width="0.109375" style="1" hidden="1" customWidth="1"/>
    <col min="115" max="16384" width="0.109375" style="1"/>
  </cols>
  <sheetData>
    <row r="1" spans="1:83" ht="13.8" x14ac:dyDescent="0.3">
      <c r="B1" s="68" t="s">
        <v>110</v>
      </c>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row>
    <row r="2" spans="1:83" ht="13.8" x14ac:dyDescent="0.3">
      <c r="B2" s="68" t="s">
        <v>111</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row>
    <row r="3" spans="1:83" ht="13.8" x14ac:dyDescent="0.3">
      <c r="B3" s="68" t="s">
        <v>128</v>
      </c>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row>
    <row r="4" spans="1:83" ht="13.8" x14ac:dyDescent="0.3">
      <c r="B4" s="1"/>
      <c r="E4" s="69" t="s">
        <v>38</v>
      </c>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70"/>
    </row>
    <row r="5" spans="1:83" ht="14.4" thickBot="1" x14ac:dyDescent="0.35">
      <c r="F5" s="3"/>
      <c r="G5" s="3"/>
    </row>
    <row r="6" spans="1:83" ht="15" customHeight="1" x14ac:dyDescent="0.3">
      <c r="B6" s="71" t="s">
        <v>0</v>
      </c>
      <c r="C6" s="55"/>
      <c r="D6" s="55" t="s">
        <v>41</v>
      </c>
      <c r="E6" s="55" t="s">
        <v>1</v>
      </c>
      <c r="F6" s="55"/>
      <c r="G6" s="55" t="s">
        <v>30</v>
      </c>
      <c r="H6" s="73" t="s">
        <v>2</v>
      </c>
      <c r="I6" s="55" t="s">
        <v>3</v>
      </c>
      <c r="J6" s="55"/>
      <c r="K6" s="55" t="s">
        <v>32</v>
      </c>
      <c r="L6" s="59" t="s">
        <v>4</v>
      </c>
      <c r="M6" s="59" t="s">
        <v>5</v>
      </c>
      <c r="N6" s="59" t="s">
        <v>6</v>
      </c>
      <c r="O6" s="59" t="s">
        <v>39</v>
      </c>
      <c r="P6" s="63" t="s">
        <v>37</v>
      </c>
      <c r="Q6" s="59" t="s">
        <v>83</v>
      </c>
      <c r="R6" s="61" t="s">
        <v>112</v>
      </c>
      <c r="S6" s="63" t="s">
        <v>84</v>
      </c>
      <c r="T6" s="63" t="s">
        <v>85</v>
      </c>
      <c r="U6" s="65" t="s">
        <v>7</v>
      </c>
      <c r="V6" s="65"/>
      <c r="W6" s="65"/>
      <c r="X6" s="65"/>
      <c r="Y6" s="65"/>
      <c r="Z6" s="65"/>
      <c r="AA6" s="65"/>
      <c r="AB6" s="55" t="s">
        <v>8</v>
      </c>
      <c r="AC6" s="55" t="s">
        <v>9</v>
      </c>
      <c r="AD6" s="55"/>
      <c r="AE6" s="55" t="s">
        <v>10</v>
      </c>
      <c r="AF6" s="55" t="s">
        <v>87</v>
      </c>
      <c r="AG6" s="67" t="s">
        <v>31</v>
      </c>
      <c r="AH6" s="67"/>
      <c r="AI6" s="67"/>
      <c r="AJ6" s="67"/>
      <c r="AK6" s="67"/>
      <c r="AL6" s="67"/>
      <c r="AM6" s="67"/>
      <c r="AN6" s="67"/>
      <c r="AO6" s="67"/>
      <c r="AP6" s="67"/>
      <c r="AQ6" s="67"/>
      <c r="AR6" s="67"/>
      <c r="AS6" s="67"/>
      <c r="AT6" s="67"/>
      <c r="AU6" s="67"/>
      <c r="AV6" s="67"/>
      <c r="AW6" s="67"/>
      <c r="AX6" s="67"/>
      <c r="AY6" s="67"/>
      <c r="AZ6" s="55" t="s">
        <v>35</v>
      </c>
      <c r="BA6" s="55" t="s">
        <v>11</v>
      </c>
      <c r="BB6" s="55" t="s">
        <v>12</v>
      </c>
      <c r="BC6" s="55"/>
      <c r="BD6" s="55"/>
      <c r="BE6" s="55"/>
      <c r="BF6" s="55"/>
      <c r="BG6" s="55"/>
      <c r="BH6" s="55"/>
      <c r="BI6" s="55"/>
      <c r="BJ6" s="55"/>
      <c r="BK6" s="55"/>
      <c r="BL6" s="55"/>
      <c r="BM6" s="75"/>
    </row>
    <row r="7" spans="1:83" ht="36.75" customHeight="1" x14ac:dyDescent="0.3">
      <c r="B7" s="72"/>
      <c r="C7" s="56"/>
      <c r="D7" s="56"/>
      <c r="E7" s="56"/>
      <c r="F7" s="56"/>
      <c r="G7" s="56"/>
      <c r="H7" s="74"/>
      <c r="I7" s="56"/>
      <c r="J7" s="56"/>
      <c r="K7" s="56"/>
      <c r="L7" s="60"/>
      <c r="M7" s="60"/>
      <c r="N7" s="60"/>
      <c r="O7" s="60"/>
      <c r="P7" s="64"/>
      <c r="Q7" s="60"/>
      <c r="R7" s="62"/>
      <c r="S7" s="64"/>
      <c r="T7" s="64"/>
      <c r="U7" s="60">
        <v>2020</v>
      </c>
      <c r="V7" s="77">
        <v>2021</v>
      </c>
      <c r="W7" s="78">
        <v>2022</v>
      </c>
      <c r="X7" s="78">
        <v>2023</v>
      </c>
      <c r="Y7" s="78" t="s">
        <v>13</v>
      </c>
      <c r="Z7" s="66" t="s">
        <v>36</v>
      </c>
      <c r="AA7" s="66"/>
      <c r="AB7" s="56"/>
      <c r="AC7" s="56"/>
      <c r="AD7" s="56"/>
      <c r="AE7" s="56"/>
      <c r="AF7" s="56"/>
      <c r="AG7" s="52"/>
      <c r="AH7" s="52"/>
      <c r="AI7" s="52"/>
      <c r="AJ7" s="52"/>
      <c r="AK7" s="52"/>
      <c r="AL7" s="52"/>
      <c r="AM7" s="52"/>
      <c r="AN7" s="52"/>
      <c r="AO7" s="52"/>
      <c r="AP7" s="52"/>
      <c r="AQ7" s="52"/>
      <c r="AR7" s="52"/>
      <c r="AS7" s="52"/>
      <c r="AT7" s="52"/>
      <c r="AU7" s="52"/>
      <c r="AV7" s="52"/>
      <c r="AW7" s="52"/>
      <c r="AX7" s="52"/>
      <c r="AY7" s="52"/>
      <c r="AZ7" s="56"/>
      <c r="BA7" s="56"/>
      <c r="BB7" s="56"/>
      <c r="BC7" s="56"/>
      <c r="BD7" s="56"/>
      <c r="BE7" s="56"/>
      <c r="BF7" s="56"/>
      <c r="BG7" s="56"/>
      <c r="BH7" s="56"/>
      <c r="BI7" s="56"/>
      <c r="BJ7" s="56"/>
      <c r="BK7" s="56"/>
      <c r="BL7" s="56"/>
      <c r="BM7" s="76"/>
    </row>
    <row r="8" spans="1:83" ht="12" customHeight="1" x14ac:dyDescent="0.3">
      <c r="B8" s="57" t="s">
        <v>14</v>
      </c>
      <c r="C8" s="58" t="s">
        <v>15</v>
      </c>
      <c r="D8" s="56"/>
      <c r="E8" s="58" t="s">
        <v>14</v>
      </c>
      <c r="F8" s="58" t="s">
        <v>15</v>
      </c>
      <c r="G8" s="58" t="s">
        <v>15</v>
      </c>
      <c r="H8" s="74"/>
      <c r="I8" s="58" t="s">
        <v>14</v>
      </c>
      <c r="J8" s="58" t="s">
        <v>15</v>
      </c>
      <c r="K8" s="56"/>
      <c r="L8" s="58" t="s">
        <v>33</v>
      </c>
      <c r="M8" s="60"/>
      <c r="N8" s="60"/>
      <c r="O8" s="60"/>
      <c r="P8" s="64"/>
      <c r="Q8" s="60"/>
      <c r="R8" s="62"/>
      <c r="S8" s="64"/>
      <c r="T8" s="64"/>
      <c r="U8" s="60"/>
      <c r="V8" s="77"/>
      <c r="W8" s="78"/>
      <c r="X8" s="78"/>
      <c r="Y8" s="78"/>
      <c r="Z8" s="66"/>
      <c r="AA8" s="66"/>
      <c r="AB8" s="56"/>
      <c r="AC8" s="58" t="s">
        <v>16</v>
      </c>
      <c r="AD8" s="58" t="s">
        <v>17</v>
      </c>
      <c r="AE8" s="56"/>
      <c r="AF8" s="56"/>
      <c r="AG8" s="54" t="s">
        <v>88</v>
      </c>
      <c r="AH8" s="54" t="s">
        <v>89</v>
      </c>
      <c r="AI8" s="54" t="s">
        <v>90</v>
      </c>
      <c r="AJ8" s="54" t="s">
        <v>91</v>
      </c>
      <c r="AK8" s="54" t="s">
        <v>92</v>
      </c>
      <c r="AL8" s="54" t="s">
        <v>93</v>
      </c>
      <c r="AM8" s="54" t="s">
        <v>94</v>
      </c>
      <c r="AN8" s="54" t="s">
        <v>95</v>
      </c>
      <c r="AO8" s="54" t="s">
        <v>96</v>
      </c>
      <c r="AP8" s="54" t="s">
        <v>97</v>
      </c>
      <c r="AQ8" s="54" t="s">
        <v>98</v>
      </c>
      <c r="AR8" s="54" t="s">
        <v>99</v>
      </c>
      <c r="AS8" s="54" t="s">
        <v>100</v>
      </c>
      <c r="AT8" s="54" t="s">
        <v>101</v>
      </c>
      <c r="AU8" s="54" t="s">
        <v>102</v>
      </c>
      <c r="AV8" s="54" t="s">
        <v>103</v>
      </c>
      <c r="AW8" s="54" t="s">
        <v>104</v>
      </c>
      <c r="AX8" s="54" t="s">
        <v>105</v>
      </c>
      <c r="AY8" s="54" t="s">
        <v>106</v>
      </c>
      <c r="AZ8" s="56"/>
      <c r="BA8" s="56"/>
      <c r="BB8" s="52" t="s">
        <v>18</v>
      </c>
      <c r="BC8" s="52" t="s">
        <v>19</v>
      </c>
      <c r="BD8" s="52" t="s">
        <v>20</v>
      </c>
      <c r="BE8" s="52" t="s">
        <v>21</v>
      </c>
      <c r="BF8" s="52" t="s">
        <v>20</v>
      </c>
      <c r="BG8" s="52" t="s">
        <v>22</v>
      </c>
      <c r="BH8" s="52" t="s">
        <v>22</v>
      </c>
      <c r="BI8" s="52" t="s">
        <v>21</v>
      </c>
      <c r="BJ8" s="52" t="s">
        <v>23</v>
      </c>
      <c r="BK8" s="52" t="s">
        <v>24</v>
      </c>
      <c r="BL8" s="52" t="s">
        <v>25</v>
      </c>
      <c r="BM8" s="53" t="s">
        <v>26</v>
      </c>
    </row>
    <row r="9" spans="1:83" ht="57" customHeight="1" x14ac:dyDescent="0.3">
      <c r="B9" s="57"/>
      <c r="C9" s="58"/>
      <c r="D9" s="56"/>
      <c r="E9" s="58"/>
      <c r="F9" s="58"/>
      <c r="G9" s="58"/>
      <c r="H9" s="74"/>
      <c r="I9" s="58"/>
      <c r="J9" s="58"/>
      <c r="K9" s="56"/>
      <c r="L9" s="58"/>
      <c r="M9" s="60"/>
      <c r="N9" s="60"/>
      <c r="O9" s="60"/>
      <c r="P9" s="64"/>
      <c r="Q9" s="60"/>
      <c r="R9" s="62"/>
      <c r="S9" s="64"/>
      <c r="T9" s="64"/>
      <c r="U9" s="60"/>
      <c r="V9" s="77"/>
      <c r="W9" s="78"/>
      <c r="X9" s="78"/>
      <c r="Y9" s="78"/>
      <c r="Z9" s="26" t="s">
        <v>27</v>
      </c>
      <c r="AA9" s="26" t="s">
        <v>28</v>
      </c>
      <c r="AB9" s="56"/>
      <c r="AC9" s="58"/>
      <c r="AD9" s="58" t="s">
        <v>29</v>
      </c>
      <c r="AE9" s="56"/>
      <c r="AF9" s="56"/>
      <c r="AG9" s="54"/>
      <c r="AH9" s="54"/>
      <c r="AI9" s="54"/>
      <c r="AJ9" s="54"/>
      <c r="AK9" s="54"/>
      <c r="AL9" s="54"/>
      <c r="AM9" s="54"/>
      <c r="AN9" s="54"/>
      <c r="AO9" s="54"/>
      <c r="AP9" s="54"/>
      <c r="AQ9" s="54"/>
      <c r="AR9" s="54"/>
      <c r="AS9" s="54"/>
      <c r="AT9" s="54"/>
      <c r="AU9" s="54"/>
      <c r="AV9" s="54"/>
      <c r="AW9" s="54"/>
      <c r="AX9" s="54"/>
      <c r="AY9" s="54"/>
      <c r="AZ9" s="56"/>
      <c r="BA9" s="56"/>
      <c r="BB9" s="52"/>
      <c r="BC9" s="52"/>
      <c r="BD9" s="52"/>
      <c r="BE9" s="52"/>
      <c r="BF9" s="52"/>
      <c r="BG9" s="52"/>
      <c r="BH9" s="52"/>
      <c r="BI9" s="52"/>
      <c r="BJ9" s="52"/>
      <c r="BK9" s="52"/>
      <c r="BL9" s="52"/>
      <c r="BM9" s="53"/>
    </row>
    <row r="10" spans="1:83" s="79" customFormat="1" ht="141" customHeight="1" x14ac:dyDescent="0.3">
      <c r="B10" s="51" t="s">
        <v>86</v>
      </c>
      <c r="C10" s="50" t="s">
        <v>45</v>
      </c>
      <c r="D10" s="50" t="s">
        <v>46</v>
      </c>
      <c r="E10" s="50" t="s">
        <v>79</v>
      </c>
      <c r="F10" s="50" t="s">
        <v>47</v>
      </c>
      <c r="G10" s="50"/>
      <c r="H10" s="50" t="s">
        <v>48</v>
      </c>
      <c r="I10" s="16">
        <v>1</v>
      </c>
      <c r="J10" s="16" t="s">
        <v>73</v>
      </c>
      <c r="K10" s="17">
        <v>2020050310028</v>
      </c>
      <c r="L10" s="17" t="s">
        <v>74</v>
      </c>
      <c r="M10" s="21" t="s">
        <v>49</v>
      </c>
      <c r="N10" s="18" t="s">
        <v>43</v>
      </c>
      <c r="O10" s="19">
        <v>594</v>
      </c>
      <c r="P10" s="19">
        <v>2400</v>
      </c>
      <c r="Q10" s="19">
        <v>100</v>
      </c>
      <c r="R10" s="35">
        <v>780</v>
      </c>
      <c r="S10" s="19">
        <v>1000</v>
      </c>
      <c r="T10" s="19">
        <v>600</v>
      </c>
      <c r="U10" s="36">
        <v>2</v>
      </c>
      <c r="V10" s="80">
        <v>706</v>
      </c>
      <c r="W10" s="36"/>
      <c r="X10" s="36"/>
      <c r="Y10" s="36">
        <f>SUM(U10:X10)</f>
        <v>708</v>
      </c>
      <c r="Z10" s="38">
        <f>IF(ISERROR(V10/R10),"",V10/R10)</f>
        <v>0.90512820512820513</v>
      </c>
      <c r="AA10" s="49">
        <f>Y10/SUM(Q10:T10)</f>
        <v>0.28548387096774192</v>
      </c>
      <c r="AB10" s="81" t="s">
        <v>124</v>
      </c>
      <c r="AC10" s="16" t="s">
        <v>107</v>
      </c>
      <c r="AD10" s="27">
        <v>60</v>
      </c>
      <c r="AE10" s="27">
        <f>+AY10</f>
        <v>6000000</v>
      </c>
      <c r="AF10" s="82">
        <v>0</v>
      </c>
      <c r="AG10" s="82">
        <v>0</v>
      </c>
      <c r="AH10" s="82">
        <v>0</v>
      </c>
      <c r="AI10" s="82">
        <v>0</v>
      </c>
      <c r="AJ10" s="82">
        <v>0</v>
      </c>
      <c r="AK10" s="82">
        <v>0</v>
      </c>
      <c r="AL10" s="82">
        <v>0</v>
      </c>
      <c r="AM10" s="82">
        <v>6000000</v>
      </c>
      <c r="AN10" s="82">
        <v>0</v>
      </c>
      <c r="AO10" s="82">
        <v>0</v>
      </c>
      <c r="AP10" s="82">
        <v>0</v>
      </c>
      <c r="AQ10" s="82">
        <v>0</v>
      </c>
      <c r="AR10" s="82">
        <v>0</v>
      </c>
      <c r="AS10" s="82">
        <v>0</v>
      </c>
      <c r="AT10" s="82">
        <v>0</v>
      </c>
      <c r="AU10" s="82">
        <v>0</v>
      </c>
      <c r="AV10" s="82">
        <v>0</v>
      </c>
      <c r="AW10" s="82">
        <v>0</v>
      </c>
      <c r="AX10" s="82"/>
      <c r="AY10" s="20">
        <f>SUM(AF10:AX10)</f>
        <v>6000000</v>
      </c>
      <c r="AZ10" s="18" t="s">
        <v>52</v>
      </c>
      <c r="BA10" s="17">
        <v>120</v>
      </c>
      <c r="BB10" s="16"/>
      <c r="BC10" s="16"/>
      <c r="BD10" s="16" t="s">
        <v>109</v>
      </c>
      <c r="BE10" s="16" t="s">
        <v>109</v>
      </c>
      <c r="BF10" s="16" t="s">
        <v>109</v>
      </c>
      <c r="BG10" s="16" t="s">
        <v>109</v>
      </c>
      <c r="BH10" s="16" t="s">
        <v>109</v>
      </c>
      <c r="BI10" s="16" t="s">
        <v>109</v>
      </c>
      <c r="BJ10" s="16" t="s">
        <v>109</v>
      </c>
      <c r="BK10" s="16" t="s">
        <v>109</v>
      </c>
      <c r="BL10" s="16" t="s">
        <v>109</v>
      </c>
      <c r="BM10" s="39" t="s">
        <v>109</v>
      </c>
      <c r="BN10" s="83"/>
      <c r="BO10" s="83"/>
      <c r="BP10" s="83"/>
      <c r="BQ10" s="83"/>
      <c r="BR10" s="83"/>
      <c r="BS10" s="83"/>
      <c r="BT10" s="83"/>
      <c r="BU10" s="83"/>
      <c r="BV10" s="83"/>
      <c r="BW10" s="83"/>
      <c r="BX10" s="83"/>
      <c r="BY10" s="83"/>
      <c r="BZ10" s="83"/>
      <c r="CA10" s="83"/>
      <c r="CB10" s="83"/>
      <c r="CC10" s="83"/>
      <c r="CD10" s="83"/>
      <c r="CE10" s="83"/>
    </row>
    <row r="11" spans="1:83" s="79" customFormat="1" ht="141" customHeight="1" x14ac:dyDescent="0.3">
      <c r="B11" s="51"/>
      <c r="C11" s="50"/>
      <c r="D11" s="50"/>
      <c r="E11" s="50"/>
      <c r="F11" s="50"/>
      <c r="G11" s="50"/>
      <c r="H11" s="50"/>
      <c r="I11" s="16">
        <v>2</v>
      </c>
      <c r="J11" s="16" t="s">
        <v>73</v>
      </c>
      <c r="K11" s="17">
        <v>2020050310028</v>
      </c>
      <c r="L11" s="17" t="s">
        <v>75</v>
      </c>
      <c r="M11" s="21" t="s">
        <v>50</v>
      </c>
      <c r="N11" s="21" t="s">
        <v>42</v>
      </c>
      <c r="O11" s="22">
        <v>808</v>
      </c>
      <c r="P11" s="22">
        <v>808</v>
      </c>
      <c r="Q11" s="22">
        <v>100</v>
      </c>
      <c r="R11" s="37">
        <v>300</v>
      </c>
      <c r="S11" s="22">
        <v>300</v>
      </c>
      <c r="T11" s="22">
        <v>208</v>
      </c>
      <c r="U11" s="17">
        <v>0</v>
      </c>
      <c r="V11" s="80">
        <v>35</v>
      </c>
      <c r="W11" s="36"/>
      <c r="X11" s="36"/>
      <c r="Y11" s="36">
        <f t="shared" ref="Y11:Y28" si="0">SUM(U11:X11)</f>
        <v>35</v>
      </c>
      <c r="Z11" s="38">
        <f>IF(ISERROR(V11/R11),"",V11/R11)</f>
        <v>0.11666666666666667</v>
      </c>
      <c r="AA11" s="49">
        <f>Y11/SUM(Q11:T11)</f>
        <v>3.8546255506607931E-2</v>
      </c>
      <c r="AB11" s="81" t="s">
        <v>125</v>
      </c>
      <c r="AC11" s="16" t="s">
        <v>107</v>
      </c>
      <c r="AD11" s="27">
        <v>30</v>
      </c>
      <c r="AE11" s="27">
        <f t="shared" ref="AE11:AE12" si="1">+AY11</f>
        <v>5000000</v>
      </c>
      <c r="AF11" s="82">
        <v>0</v>
      </c>
      <c r="AG11" s="82">
        <v>0</v>
      </c>
      <c r="AH11" s="82">
        <v>0</v>
      </c>
      <c r="AI11" s="82">
        <v>0</v>
      </c>
      <c r="AJ11" s="82">
        <v>0</v>
      </c>
      <c r="AK11" s="82">
        <v>0</v>
      </c>
      <c r="AL11" s="82">
        <v>0</v>
      </c>
      <c r="AM11" s="82">
        <v>5000000</v>
      </c>
      <c r="AN11" s="82">
        <v>0</v>
      </c>
      <c r="AO11" s="82">
        <v>0</v>
      </c>
      <c r="AP11" s="82">
        <v>0</v>
      </c>
      <c r="AQ11" s="82">
        <v>0</v>
      </c>
      <c r="AR11" s="82">
        <v>0</v>
      </c>
      <c r="AS11" s="82">
        <v>0</v>
      </c>
      <c r="AT11" s="82">
        <v>0</v>
      </c>
      <c r="AU11" s="82">
        <v>0</v>
      </c>
      <c r="AV11" s="82">
        <v>0</v>
      </c>
      <c r="AW11" s="82">
        <v>0</v>
      </c>
      <c r="AX11" s="82"/>
      <c r="AY11" s="20">
        <f t="shared" ref="AY11:AY12" si="2">SUM(AF11:AX11)</f>
        <v>5000000</v>
      </c>
      <c r="AZ11" s="21" t="s">
        <v>52</v>
      </c>
      <c r="BA11" s="17">
        <v>120</v>
      </c>
      <c r="BB11" s="16"/>
      <c r="BC11" s="16"/>
      <c r="BD11" s="16" t="s">
        <v>109</v>
      </c>
      <c r="BE11" s="16" t="s">
        <v>109</v>
      </c>
      <c r="BF11" s="16" t="s">
        <v>109</v>
      </c>
      <c r="BG11" s="16" t="s">
        <v>109</v>
      </c>
      <c r="BH11" s="16" t="s">
        <v>109</v>
      </c>
      <c r="BI11" s="16" t="s">
        <v>109</v>
      </c>
      <c r="BJ11" s="16" t="s">
        <v>109</v>
      </c>
      <c r="BK11" s="16" t="s">
        <v>109</v>
      </c>
      <c r="BL11" s="16" t="s">
        <v>109</v>
      </c>
      <c r="BM11" s="39" t="s">
        <v>109</v>
      </c>
      <c r="BN11" s="83"/>
      <c r="BO11" s="83"/>
      <c r="BP11" s="83"/>
      <c r="BQ11" s="83"/>
      <c r="BR11" s="83"/>
      <c r="BS11" s="83"/>
      <c r="BT11" s="83"/>
      <c r="BU11" s="83"/>
      <c r="BV11" s="83"/>
      <c r="BW11" s="83"/>
      <c r="BX11" s="83"/>
      <c r="BY11" s="83"/>
      <c r="BZ11" s="83"/>
      <c r="CA11" s="83"/>
      <c r="CB11" s="83"/>
      <c r="CC11" s="83"/>
      <c r="CD11" s="83"/>
      <c r="CE11" s="83"/>
    </row>
    <row r="12" spans="1:83" s="79" customFormat="1" ht="141" customHeight="1" x14ac:dyDescent="0.3">
      <c r="B12" s="51"/>
      <c r="C12" s="50"/>
      <c r="D12" s="50"/>
      <c r="E12" s="50"/>
      <c r="F12" s="50"/>
      <c r="G12" s="50"/>
      <c r="H12" s="50"/>
      <c r="I12" s="16">
        <v>3</v>
      </c>
      <c r="J12" s="16" t="s">
        <v>73</v>
      </c>
      <c r="K12" s="17">
        <v>2020050310028</v>
      </c>
      <c r="L12" s="17" t="s">
        <v>76</v>
      </c>
      <c r="M12" s="21" t="s">
        <v>51</v>
      </c>
      <c r="N12" s="18" t="s">
        <v>43</v>
      </c>
      <c r="O12" s="19">
        <v>0</v>
      </c>
      <c r="P12" s="19">
        <v>2</v>
      </c>
      <c r="Q12" s="19">
        <v>0</v>
      </c>
      <c r="R12" s="35">
        <v>1</v>
      </c>
      <c r="S12" s="19">
        <v>1</v>
      </c>
      <c r="T12" s="19">
        <v>0</v>
      </c>
      <c r="U12" s="17">
        <v>0</v>
      </c>
      <c r="V12" s="84">
        <v>2</v>
      </c>
      <c r="W12" s="17"/>
      <c r="X12" s="17"/>
      <c r="Y12" s="36">
        <f t="shared" si="0"/>
        <v>2</v>
      </c>
      <c r="Z12" s="38">
        <f>IF(V12&gt;R12,100%,(V12/R12))</f>
        <v>1</v>
      </c>
      <c r="AA12" s="49">
        <f>Y12/SUM(Q12:T12)</f>
        <v>1</v>
      </c>
      <c r="AB12" s="81" t="s">
        <v>123</v>
      </c>
      <c r="AC12" s="16" t="s">
        <v>108</v>
      </c>
      <c r="AD12" s="27">
        <v>1</v>
      </c>
      <c r="AE12" s="27">
        <f t="shared" si="1"/>
        <v>4500000</v>
      </c>
      <c r="AF12" s="82">
        <v>0</v>
      </c>
      <c r="AG12" s="82">
        <v>0</v>
      </c>
      <c r="AH12" s="82">
        <v>0</v>
      </c>
      <c r="AI12" s="82">
        <v>0</v>
      </c>
      <c r="AJ12" s="82">
        <v>4500000</v>
      </c>
      <c r="AK12" s="82">
        <v>0</v>
      </c>
      <c r="AL12" s="82">
        <v>0</v>
      </c>
      <c r="AM12" s="82">
        <v>0</v>
      </c>
      <c r="AN12" s="82">
        <v>0</v>
      </c>
      <c r="AO12" s="82">
        <v>0</v>
      </c>
      <c r="AP12" s="82">
        <v>0</v>
      </c>
      <c r="AQ12" s="82">
        <v>0</v>
      </c>
      <c r="AR12" s="82">
        <v>0</v>
      </c>
      <c r="AS12" s="82">
        <v>0</v>
      </c>
      <c r="AT12" s="82">
        <v>0</v>
      </c>
      <c r="AU12" s="82">
        <v>0</v>
      </c>
      <c r="AV12" s="82">
        <v>0</v>
      </c>
      <c r="AW12" s="82">
        <v>0</v>
      </c>
      <c r="AX12" s="82">
        <v>0</v>
      </c>
      <c r="AY12" s="20">
        <f t="shared" si="2"/>
        <v>4500000</v>
      </c>
      <c r="AZ12" s="18" t="s">
        <v>52</v>
      </c>
      <c r="BA12" s="17"/>
      <c r="BB12" s="16"/>
      <c r="BC12" s="16"/>
      <c r="BD12" s="16"/>
      <c r="BE12" s="16"/>
      <c r="BF12" s="16"/>
      <c r="BG12" s="16"/>
      <c r="BH12" s="16"/>
      <c r="BI12" s="16"/>
      <c r="BJ12" s="16"/>
      <c r="BK12" s="16"/>
      <c r="BL12" s="16"/>
      <c r="BM12" s="39"/>
      <c r="BN12" s="83"/>
      <c r="BO12" s="83"/>
      <c r="BP12" s="83"/>
      <c r="BQ12" s="83"/>
      <c r="BR12" s="83"/>
      <c r="BS12" s="83"/>
      <c r="BT12" s="85"/>
      <c r="BU12" s="85"/>
      <c r="BV12" s="85"/>
      <c r="BW12" s="85"/>
      <c r="BX12" s="85"/>
      <c r="BY12" s="85"/>
      <c r="BZ12" s="85"/>
      <c r="CA12" s="85"/>
      <c r="CB12" s="85"/>
      <c r="CC12" s="85"/>
      <c r="CD12" s="85"/>
      <c r="CE12" s="85"/>
    </row>
    <row r="13" spans="1:83" s="91" customFormat="1" ht="13.8" x14ac:dyDescent="0.3">
      <c r="A13" s="86"/>
      <c r="B13" s="87"/>
      <c r="C13" s="88"/>
      <c r="D13" s="88"/>
      <c r="E13" s="89" t="s">
        <v>34</v>
      </c>
      <c r="F13" s="89"/>
      <c r="G13" s="89"/>
      <c r="H13" s="89"/>
      <c r="I13" s="89"/>
      <c r="J13" s="89"/>
      <c r="K13" s="89"/>
      <c r="L13" s="89"/>
      <c r="M13" s="89"/>
      <c r="N13" s="89"/>
      <c r="O13" s="89"/>
      <c r="P13" s="89"/>
      <c r="Q13" s="89"/>
      <c r="R13" s="89"/>
      <c r="S13" s="89"/>
      <c r="T13" s="89"/>
      <c r="U13" s="24"/>
      <c r="V13" s="23"/>
      <c r="W13" s="24"/>
      <c r="X13" s="24"/>
      <c r="Y13" s="28"/>
      <c r="Z13" s="6">
        <f>AVERAGE(Z10:Z12)</f>
        <v>0.67393162393162387</v>
      </c>
      <c r="AA13" s="6">
        <f>AVERAGE(AA10:AA12)</f>
        <v>0.44134337549144997</v>
      </c>
      <c r="AB13" s="8"/>
      <c r="AC13" s="7"/>
      <c r="AD13" s="8"/>
      <c r="AE13" s="8">
        <f>SUM(AE10:AE12)</f>
        <v>15500000</v>
      </c>
      <c r="AF13" s="8">
        <f t="shared" ref="AF13:AX13" si="3">SUM(AF10:AF12)</f>
        <v>0</v>
      </c>
      <c r="AG13" s="8">
        <f t="shared" si="3"/>
        <v>0</v>
      </c>
      <c r="AH13" s="8">
        <f t="shared" si="3"/>
        <v>0</v>
      </c>
      <c r="AI13" s="8">
        <f t="shared" si="3"/>
        <v>0</v>
      </c>
      <c r="AJ13" s="8">
        <f t="shared" si="3"/>
        <v>4500000</v>
      </c>
      <c r="AK13" s="8">
        <f t="shared" si="3"/>
        <v>0</v>
      </c>
      <c r="AL13" s="8">
        <f t="shared" si="3"/>
        <v>0</v>
      </c>
      <c r="AM13" s="8">
        <f t="shared" si="3"/>
        <v>11000000</v>
      </c>
      <c r="AN13" s="8">
        <f t="shared" si="3"/>
        <v>0</v>
      </c>
      <c r="AO13" s="8">
        <f t="shared" si="3"/>
        <v>0</v>
      </c>
      <c r="AP13" s="8">
        <f t="shared" si="3"/>
        <v>0</v>
      </c>
      <c r="AQ13" s="8">
        <f t="shared" si="3"/>
        <v>0</v>
      </c>
      <c r="AR13" s="8">
        <f t="shared" si="3"/>
        <v>0</v>
      </c>
      <c r="AS13" s="8">
        <f t="shared" si="3"/>
        <v>0</v>
      </c>
      <c r="AT13" s="8">
        <f t="shared" si="3"/>
        <v>0</v>
      </c>
      <c r="AU13" s="8">
        <f t="shared" si="3"/>
        <v>0</v>
      </c>
      <c r="AV13" s="8">
        <f t="shared" si="3"/>
        <v>0</v>
      </c>
      <c r="AW13" s="8">
        <f t="shared" si="3"/>
        <v>0</v>
      </c>
      <c r="AX13" s="8">
        <f t="shared" si="3"/>
        <v>0</v>
      </c>
      <c r="AY13" s="8">
        <f>SUM(AY10:AY12)</f>
        <v>15500000</v>
      </c>
      <c r="AZ13" s="8"/>
      <c r="BA13" s="8"/>
      <c r="BB13" s="8"/>
      <c r="BC13" s="8"/>
      <c r="BD13" s="8"/>
      <c r="BE13" s="8"/>
      <c r="BF13" s="8"/>
      <c r="BG13" s="8"/>
      <c r="BH13" s="8"/>
      <c r="BI13" s="8"/>
      <c r="BJ13" s="8"/>
      <c r="BK13" s="8"/>
      <c r="BL13" s="8"/>
      <c r="BM13" s="40"/>
      <c r="BN13" s="90"/>
      <c r="BO13" s="90"/>
      <c r="BP13" s="90"/>
      <c r="BQ13" s="90"/>
      <c r="BR13" s="90"/>
      <c r="BS13" s="90"/>
      <c r="BT13" s="90"/>
      <c r="BU13" s="90"/>
      <c r="BV13" s="90"/>
      <c r="BW13" s="90"/>
      <c r="BX13" s="90"/>
      <c r="BY13" s="90"/>
      <c r="BZ13" s="90"/>
      <c r="CA13" s="90"/>
      <c r="CB13" s="90"/>
      <c r="CC13" s="90"/>
      <c r="CD13" s="90"/>
      <c r="CE13" s="90"/>
    </row>
    <row r="14" spans="1:83" s="79" customFormat="1" ht="130.5" customHeight="1" x14ac:dyDescent="0.3">
      <c r="B14" s="51" t="s">
        <v>53</v>
      </c>
      <c r="C14" s="50" t="s">
        <v>81</v>
      </c>
      <c r="D14" s="50" t="s">
        <v>54</v>
      </c>
      <c r="E14" s="50" t="s">
        <v>79</v>
      </c>
      <c r="F14" s="50" t="s">
        <v>55</v>
      </c>
      <c r="G14" s="50"/>
      <c r="H14" s="50" t="s">
        <v>56</v>
      </c>
      <c r="I14" s="16">
        <v>1</v>
      </c>
      <c r="J14" s="16" t="s">
        <v>73</v>
      </c>
      <c r="K14" s="17">
        <v>2020050310028</v>
      </c>
      <c r="L14" s="17" t="s">
        <v>74</v>
      </c>
      <c r="M14" s="21" t="s">
        <v>61</v>
      </c>
      <c r="N14" s="18" t="s">
        <v>40</v>
      </c>
      <c r="O14" s="19">
        <v>35</v>
      </c>
      <c r="P14" s="19">
        <v>160</v>
      </c>
      <c r="Q14" s="19">
        <v>50</v>
      </c>
      <c r="R14" s="35">
        <v>23</v>
      </c>
      <c r="S14" s="19">
        <v>45</v>
      </c>
      <c r="T14" s="19">
        <v>45</v>
      </c>
      <c r="U14" s="43">
        <v>47</v>
      </c>
      <c r="V14" s="80">
        <v>28</v>
      </c>
      <c r="W14" s="36"/>
      <c r="X14" s="36"/>
      <c r="Y14" s="36">
        <f t="shared" si="0"/>
        <v>75</v>
      </c>
      <c r="Z14" s="38">
        <f>IF(V14&gt;R14,100%,(V14/R14))</f>
        <v>1</v>
      </c>
      <c r="AA14" s="49">
        <f>Y14/SUM(Q14:T14)</f>
        <v>0.46012269938650308</v>
      </c>
      <c r="AB14" s="81" t="s">
        <v>113</v>
      </c>
      <c r="AC14" s="16" t="s">
        <v>107</v>
      </c>
      <c r="AD14" s="27">
        <v>23</v>
      </c>
      <c r="AE14" s="27">
        <f t="shared" ref="AE14:AE16" si="4">+AY14</f>
        <v>22226550</v>
      </c>
      <c r="AF14" s="82">
        <v>0</v>
      </c>
      <c r="AG14" s="82">
        <v>0</v>
      </c>
      <c r="AH14" s="82">
        <v>0</v>
      </c>
      <c r="AI14" s="82">
        <v>0</v>
      </c>
      <c r="AJ14" s="82">
        <v>0</v>
      </c>
      <c r="AK14" s="82">
        <v>0</v>
      </c>
      <c r="AL14" s="82">
        <v>0</v>
      </c>
      <c r="AM14" s="82">
        <v>22226550</v>
      </c>
      <c r="AN14" s="82">
        <v>0</v>
      </c>
      <c r="AO14" s="82">
        <v>0</v>
      </c>
      <c r="AP14" s="82">
        <v>0</v>
      </c>
      <c r="AQ14" s="82">
        <v>0</v>
      </c>
      <c r="AR14" s="82">
        <v>0</v>
      </c>
      <c r="AS14" s="82">
        <v>0</v>
      </c>
      <c r="AT14" s="82">
        <v>0</v>
      </c>
      <c r="AU14" s="82">
        <v>0</v>
      </c>
      <c r="AV14" s="82">
        <v>0</v>
      </c>
      <c r="AW14" s="82">
        <v>0</v>
      </c>
      <c r="AX14" s="82">
        <v>0</v>
      </c>
      <c r="AY14" s="20">
        <f t="shared" ref="AY14:AY16" si="5">SUM(AF14:AX14)</f>
        <v>22226550</v>
      </c>
      <c r="AZ14" s="18" t="s">
        <v>52</v>
      </c>
      <c r="BA14" s="17">
        <v>90</v>
      </c>
      <c r="BB14" s="16" t="s">
        <v>109</v>
      </c>
      <c r="BC14" s="16" t="s">
        <v>109</v>
      </c>
      <c r="BD14" s="16" t="s">
        <v>109</v>
      </c>
      <c r="BE14" s="16" t="s">
        <v>109</v>
      </c>
      <c r="BF14" s="16" t="s">
        <v>109</v>
      </c>
      <c r="BG14" s="16" t="s">
        <v>109</v>
      </c>
      <c r="BH14" s="16" t="s">
        <v>109</v>
      </c>
      <c r="BI14" s="16" t="s">
        <v>109</v>
      </c>
      <c r="BJ14" s="16" t="s">
        <v>109</v>
      </c>
      <c r="BK14" s="16" t="s">
        <v>109</v>
      </c>
      <c r="BL14" s="16" t="s">
        <v>109</v>
      </c>
      <c r="BM14" s="41" t="s">
        <v>109</v>
      </c>
      <c r="BN14" s="83"/>
      <c r="BO14" s="83"/>
      <c r="BP14" s="83"/>
      <c r="BQ14" s="83"/>
      <c r="BR14" s="83"/>
      <c r="BS14" s="83"/>
      <c r="BT14" s="83"/>
      <c r="BU14" s="83"/>
      <c r="BV14" s="83"/>
      <c r="BW14" s="83"/>
      <c r="BX14" s="83"/>
      <c r="BY14" s="83"/>
      <c r="BZ14" s="83"/>
      <c r="CA14" s="83"/>
      <c r="CB14" s="83"/>
      <c r="CC14" s="83"/>
      <c r="CD14" s="83"/>
      <c r="CE14" s="83"/>
    </row>
    <row r="15" spans="1:83" s="79" customFormat="1" ht="130.5" customHeight="1" x14ac:dyDescent="0.3">
      <c r="B15" s="51"/>
      <c r="C15" s="50"/>
      <c r="D15" s="50"/>
      <c r="E15" s="50"/>
      <c r="F15" s="50"/>
      <c r="G15" s="50"/>
      <c r="H15" s="50"/>
      <c r="I15" s="16">
        <v>2</v>
      </c>
      <c r="J15" s="16" t="s">
        <v>73</v>
      </c>
      <c r="K15" s="17">
        <v>2020050310028</v>
      </c>
      <c r="L15" s="17" t="s">
        <v>74</v>
      </c>
      <c r="M15" s="21" t="s">
        <v>62</v>
      </c>
      <c r="N15" s="18" t="s">
        <v>43</v>
      </c>
      <c r="O15" s="25">
        <v>0.625</v>
      </c>
      <c r="P15" s="25">
        <v>0.94099999999999995</v>
      </c>
      <c r="Q15" s="44">
        <v>0.1875</v>
      </c>
      <c r="R15" s="45">
        <v>0.375</v>
      </c>
      <c r="S15" s="44">
        <v>0.65800000000000003</v>
      </c>
      <c r="T15" s="44">
        <v>0.94099999999999995</v>
      </c>
      <c r="U15" s="46">
        <v>0.18</v>
      </c>
      <c r="V15" s="92">
        <v>0.375</v>
      </c>
      <c r="W15" s="36"/>
      <c r="X15" s="36"/>
      <c r="Y15" s="36">
        <f t="shared" si="0"/>
        <v>0.55499999999999994</v>
      </c>
      <c r="Z15" s="38">
        <f t="shared" ref="Z15:Z27" si="6">IF(ISERROR(V15/R15),"",V15/R15)</f>
        <v>1</v>
      </c>
      <c r="AA15" s="49">
        <f>Y15/SUM(Q15:T15)</f>
        <v>0.25676613462873005</v>
      </c>
      <c r="AB15" s="81" t="s">
        <v>114</v>
      </c>
      <c r="AC15" s="16" t="s">
        <v>108</v>
      </c>
      <c r="AD15" s="27">
        <v>1</v>
      </c>
      <c r="AE15" s="27">
        <f t="shared" si="4"/>
        <v>58342241</v>
      </c>
      <c r="AF15" s="82">
        <v>0</v>
      </c>
      <c r="AG15" s="82">
        <v>0</v>
      </c>
      <c r="AH15" s="82">
        <v>0</v>
      </c>
      <c r="AI15" s="82">
        <v>0</v>
      </c>
      <c r="AJ15" s="82">
        <v>0</v>
      </c>
      <c r="AK15" s="82">
        <v>0</v>
      </c>
      <c r="AL15" s="82">
        <v>0</v>
      </c>
      <c r="AM15" s="82">
        <v>58342241</v>
      </c>
      <c r="AN15" s="82">
        <v>0</v>
      </c>
      <c r="AO15" s="82">
        <v>0</v>
      </c>
      <c r="AP15" s="82">
        <v>0</v>
      </c>
      <c r="AQ15" s="82">
        <v>0</v>
      </c>
      <c r="AR15" s="82">
        <v>0</v>
      </c>
      <c r="AS15" s="82">
        <v>0</v>
      </c>
      <c r="AT15" s="82">
        <v>0</v>
      </c>
      <c r="AU15" s="82">
        <v>0</v>
      </c>
      <c r="AV15" s="82">
        <v>0</v>
      </c>
      <c r="AW15" s="82">
        <v>0</v>
      </c>
      <c r="AX15" s="82">
        <v>0</v>
      </c>
      <c r="AY15" s="20">
        <f t="shared" si="5"/>
        <v>58342241</v>
      </c>
      <c r="AZ15" s="18" t="s">
        <v>52</v>
      </c>
      <c r="BA15" s="17">
        <v>260</v>
      </c>
      <c r="BB15" s="16" t="s">
        <v>109</v>
      </c>
      <c r="BC15" s="16" t="s">
        <v>109</v>
      </c>
      <c r="BD15" s="16" t="s">
        <v>109</v>
      </c>
      <c r="BE15" s="16" t="s">
        <v>109</v>
      </c>
      <c r="BF15" s="16" t="s">
        <v>109</v>
      </c>
      <c r="BG15" s="16" t="s">
        <v>109</v>
      </c>
      <c r="BH15" s="16" t="s">
        <v>109</v>
      </c>
      <c r="BI15" s="16" t="s">
        <v>109</v>
      </c>
      <c r="BJ15" s="16" t="s">
        <v>109</v>
      </c>
      <c r="BK15" s="16" t="s">
        <v>109</v>
      </c>
      <c r="BL15" s="16" t="s">
        <v>109</v>
      </c>
      <c r="BM15" s="39" t="s">
        <v>109</v>
      </c>
      <c r="BN15" s="83"/>
      <c r="BO15" s="83"/>
      <c r="BP15" s="83"/>
      <c r="BQ15" s="83"/>
      <c r="BR15" s="83"/>
      <c r="BS15" s="83"/>
      <c r="BT15" s="85"/>
      <c r="BU15" s="85"/>
      <c r="BV15" s="85"/>
      <c r="BW15" s="85"/>
      <c r="BX15" s="85"/>
      <c r="BY15" s="85"/>
      <c r="BZ15" s="85"/>
      <c r="CA15" s="85"/>
      <c r="CB15" s="85"/>
      <c r="CC15" s="85"/>
      <c r="CD15" s="85"/>
      <c r="CE15" s="85"/>
    </row>
    <row r="16" spans="1:83" s="79" customFormat="1" ht="130.5" customHeight="1" x14ac:dyDescent="0.3">
      <c r="B16" s="51"/>
      <c r="C16" s="50"/>
      <c r="D16" s="50"/>
      <c r="E16" s="50"/>
      <c r="F16" s="50"/>
      <c r="G16" s="50"/>
      <c r="H16" s="50"/>
      <c r="I16" s="16">
        <v>3</v>
      </c>
      <c r="J16" s="16" t="s">
        <v>73</v>
      </c>
      <c r="K16" s="17">
        <v>2020050310028</v>
      </c>
      <c r="L16" s="17" t="s">
        <v>74</v>
      </c>
      <c r="M16" s="21" t="s">
        <v>63</v>
      </c>
      <c r="N16" s="18" t="s">
        <v>44</v>
      </c>
      <c r="O16" s="19">
        <v>1</v>
      </c>
      <c r="P16" s="19">
        <v>1</v>
      </c>
      <c r="Q16" s="19">
        <v>0</v>
      </c>
      <c r="R16" s="35">
        <v>1</v>
      </c>
      <c r="S16" s="19">
        <v>0</v>
      </c>
      <c r="T16" s="19">
        <v>0</v>
      </c>
      <c r="U16" s="17">
        <v>0</v>
      </c>
      <c r="V16" s="84">
        <v>1</v>
      </c>
      <c r="W16" s="17"/>
      <c r="X16" s="17"/>
      <c r="Y16" s="36">
        <f t="shared" si="0"/>
        <v>1</v>
      </c>
      <c r="Z16" s="38">
        <f t="shared" si="6"/>
        <v>1</v>
      </c>
      <c r="AA16" s="49">
        <f>Y16/SUM(Q16:T16)</f>
        <v>1</v>
      </c>
      <c r="AB16" s="81" t="s">
        <v>115</v>
      </c>
      <c r="AC16" s="16" t="s">
        <v>108</v>
      </c>
      <c r="AD16" s="27">
        <v>1</v>
      </c>
      <c r="AE16" s="27">
        <f t="shared" si="4"/>
        <v>16974000</v>
      </c>
      <c r="AF16" s="82">
        <v>0</v>
      </c>
      <c r="AG16" s="82">
        <v>0</v>
      </c>
      <c r="AH16" s="82">
        <v>0</v>
      </c>
      <c r="AI16" s="82">
        <v>0</v>
      </c>
      <c r="AJ16" s="82">
        <v>0</v>
      </c>
      <c r="AK16" s="82">
        <v>0</v>
      </c>
      <c r="AL16" s="82">
        <v>0</v>
      </c>
      <c r="AM16" s="82">
        <v>16974000</v>
      </c>
      <c r="AN16" s="82">
        <v>0</v>
      </c>
      <c r="AO16" s="82">
        <v>0</v>
      </c>
      <c r="AP16" s="82">
        <v>0</v>
      </c>
      <c r="AQ16" s="82">
        <v>0</v>
      </c>
      <c r="AR16" s="82">
        <v>0</v>
      </c>
      <c r="AS16" s="82">
        <v>0</v>
      </c>
      <c r="AT16" s="82">
        <v>0</v>
      </c>
      <c r="AU16" s="82">
        <v>0</v>
      </c>
      <c r="AV16" s="82">
        <v>0</v>
      </c>
      <c r="AW16" s="82">
        <v>0</v>
      </c>
      <c r="AX16" s="82">
        <v>0</v>
      </c>
      <c r="AY16" s="20">
        <f t="shared" si="5"/>
        <v>16974000</v>
      </c>
      <c r="AZ16" s="18" t="s">
        <v>52</v>
      </c>
      <c r="BA16" s="17">
        <v>120</v>
      </c>
      <c r="BB16" s="16"/>
      <c r="BC16" s="16"/>
      <c r="BD16" s="16" t="s">
        <v>109</v>
      </c>
      <c r="BE16" s="16" t="s">
        <v>109</v>
      </c>
      <c r="BF16" s="16" t="s">
        <v>109</v>
      </c>
      <c r="BG16" s="16" t="s">
        <v>109</v>
      </c>
      <c r="BH16" s="16" t="s">
        <v>109</v>
      </c>
      <c r="BI16" s="16"/>
      <c r="BJ16" s="16"/>
      <c r="BK16" s="16"/>
      <c r="BL16" s="16"/>
      <c r="BM16" s="41"/>
      <c r="BN16" s="83"/>
      <c r="BO16" s="83"/>
      <c r="BP16" s="83"/>
      <c r="BQ16" s="83"/>
      <c r="BR16" s="83"/>
      <c r="BS16" s="83"/>
      <c r="BT16" s="85"/>
      <c r="BU16" s="85"/>
      <c r="BV16" s="85"/>
      <c r="BW16" s="85"/>
      <c r="BX16" s="85"/>
      <c r="BY16" s="85"/>
      <c r="BZ16" s="85"/>
      <c r="CA16" s="85"/>
      <c r="CB16" s="85"/>
      <c r="CC16" s="85"/>
      <c r="CD16" s="85"/>
      <c r="CE16" s="85"/>
    </row>
    <row r="17" spans="1:83" s="91" customFormat="1" ht="13.8" x14ac:dyDescent="0.3">
      <c r="A17" s="86"/>
      <c r="B17" s="87"/>
      <c r="C17" s="88"/>
      <c r="D17" s="88"/>
      <c r="E17" s="89" t="s">
        <v>34</v>
      </c>
      <c r="F17" s="89"/>
      <c r="G17" s="89"/>
      <c r="H17" s="89"/>
      <c r="I17" s="89"/>
      <c r="J17" s="89"/>
      <c r="K17" s="89"/>
      <c r="L17" s="89"/>
      <c r="M17" s="89"/>
      <c r="N17" s="89"/>
      <c r="O17" s="89"/>
      <c r="P17" s="89"/>
      <c r="Q17" s="89"/>
      <c r="R17" s="89"/>
      <c r="S17" s="89"/>
      <c r="T17" s="89"/>
      <c r="U17" s="24"/>
      <c r="V17" s="23"/>
      <c r="W17" s="24"/>
      <c r="X17" s="24"/>
      <c r="Y17" s="28"/>
      <c r="Z17" s="6">
        <f>AVERAGE(Z14:Z16)</f>
        <v>1</v>
      </c>
      <c r="AA17" s="6">
        <f>AVERAGE(AA14:AA16)</f>
        <v>0.57229627800507765</v>
      </c>
      <c r="AB17" s="8"/>
      <c r="AC17" s="7"/>
      <c r="AD17" s="8"/>
      <c r="AE17" s="8">
        <f>SUM(AE14:AE16)</f>
        <v>97542791</v>
      </c>
      <c r="AF17" s="8">
        <f t="shared" ref="AF17:AX17" si="7">SUM(AF14:AF16)</f>
        <v>0</v>
      </c>
      <c r="AG17" s="8">
        <f t="shared" si="7"/>
        <v>0</v>
      </c>
      <c r="AH17" s="8">
        <f t="shared" si="7"/>
        <v>0</v>
      </c>
      <c r="AI17" s="8">
        <f t="shared" si="7"/>
        <v>0</v>
      </c>
      <c r="AJ17" s="8">
        <f t="shared" si="7"/>
        <v>0</v>
      </c>
      <c r="AK17" s="8">
        <f t="shared" si="7"/>
        <v>0</v>
      </c>
      <c r="AL17" s="8">
        <f t="shared" si="7"/>
        <v>0</v>
      </c>
      <c r="AM17" s="8">
        <f t="shared" si="7"/>
        <v>97542791</v>
      </c>
      <c r="AN17" s="8">
        <f t="shared" si="7"/>
        <v>0</v>
      </c>
      <c r="AO17" s="8">
        <f t="shared" si="7"/>
        <v>0</v>
      </c>
      <c r="AP17" s="8">
        <f t="shared" si="7"/>
        <v>0</v>
      </c>
      <c r="AQ17" s="8">
        <f t="shared" si="7"/>
        <v>0</v>
      </c>
      <c r="AR17" s="8">
        <f t="shared" si="7"/>
        <v>0</v>
      </c>
      <c r="AS17" s="8">
        <f t="shared" si="7"/>
        <v>0</v>
      </c>
      <c r="AT17" s="8">
        <f t="shared" si="7"/>
        <v>0</v>
      </c>
      <c r="AU17" s="8">
        <f t="shared" si="7"/>
        <v>0</v>
      </c>
      <c r="AV17" s="8">
        <f t="shared" si="7"/>
        <v>0</v>
      </c>
      <c r="AW17" s="8">
        <f t="shared" si="7"/>
        <v>0</v>
      </c>
      <c r="AX17" s="8">
        <f t="shared" si="7"/>
        <v>0</v>
      </c>
      <c r="AY17" s="8">
        <f>SUM(AX14:AY16)</f>
        <v>97542791</v>
      </c>
      <c r="AZ17" s="8"/>
      <c r="BA17" s="8"/>
      <c r="BB17" s="8"/>
      <c r="BC17" s="8"/>
      <c r="BD17" s="8"/>
      <c r="BE17" s="8"/>
      <c r="BF17" s="8"/>
      <c r="BG17" s="8"/>
      <c r="BH17" s="8"/>
      <c r="BI17" s="8"/>
      <c r="BJ17" s="8"/>
      <c r="BK17" s="8"/>
      <c r="BL17" s="8"/>
      <c r="BM17" s="40"/>
      <c r="BN17" s="90"/>
      <c r="BO17" s="90"/>
      <c r="BP17" s="90"/>
      <c r="BQ17" s="90"/>
      <c r="BR17" s="90"/>
      <c r="BS17" s="90"/>
      <c r="BT17" s="90"/>
      <c r="BU17" s="90"/>
      <c r="BV17" s="90"/>
      <c r="BW17" s="90"/>
      <c r="BX17" s="90"/>
      <c r="BY17" s="90"/>
      <c r="BZ17" s="90"/>
      <c r="CA17" s="90"/>
      <c r="CB17" s="90"/>
      <c r="CC17" s="90"/>
      <c r="CD17" s="90"/>
      <c r="CE17" s="90"/>
    </row>
    <row r="18" spans="1:83" s="79" customFormat="1" ht="143.25" customHeight="1" x14ac:dyDescent="0.3">
      <c r="B18" s="51" t="s">
        <v>53</v>
      </c>
      <c r="C18" s="50" t="s">
        <v>81</v>
      </c>
      <c r="D18" s="50" t="s">
        <v>54</v>
      </c>
      <c r="E18" s="50" t="s">
        <v>80</v>
      </c>
      <c r="F18" s="50" t="s">
        <v>82</v>
      </c>
      <c r="G18" s="50"/>
      <c r="H18" s="50" t="s">
        <v>58</v>
      </c>
      <c r="I18" s="16">
        <v>1</v>
      </c>
      <c r="J18" s="16" t="s">
        <v>73</v>
      </c>
      <c r="K18" s="17">
        <v>2020050310028</v>
      </c>
      <c r="L18" s="17" t="s">
        <v>74</v>
      </c>
      <c r="M18" s="21" t="s">
        <v>64</v>
      </c>
      <c r="N18" s="18" t="s">
        <v>44</v>
      </c>
      <c r="O18" s="19">
        <v>6</v>
      </c>
      <c r="P18" s="19">
        <v>24</v>
      </c>
      <c r="Q18" s="19">
        <v>6</v>
      </c>
      <c r="R18" s="35">
        <v>6</v>
      </c>
      <c r="S18" s="19">
        <v>6</v>
      </c>
      <c r="T18" s="19">
        <v>6</v>
      </c>
      <c r="U18" s="43">
        <v>6</v>
      </c>
      <c r="V18" s="80">
        <v>10</v>
      </c>
      <c r="W18" s="36"/>
      <c r="X18" s="36"/>
      <c r="Y18" s="36">
        <f t="shared" si="0"/>
        <v>16</v>
      </c>
      <c r="Z18" s="38">
        <f>IF(V18&gt;R18,100%,(V18/R18))</f>
        <v>1</v>
      </c>
      <c r="AA18" s="49">
        <f>Y18/SUM(Q18:T18)</f>
        <v>0.66666666666666663</v>
      </c>
      <c r="AB18" s="81" t="s">
        <v>122</v>
      </c>
      <c r="AC18" s="16" t="s">
        <v>107</v>
      </c>
      <c r="AD18" s="27">
        <v>6</v>
      </c>
      <c r="AE18" s="27">
        <f t="shared" ref="AE18:AE21" si="8">+AY18</f>
        <v>24475000</v>
      </c>
      <c r="AF18" s="82">
        <v>0</v>
      </c>
      <c r="AG18" s="82">
        <v>0</v>
      </c>
      <c r="AH18" s="82">
        <v>0</v>
      </c>
      <c r="AI18" s="82">
        <v>0</v>
      </c>
      <c r="AJ18" s="82">
        <v>0</v>
      </c>
      <c r="AK18" s="82">
        <v>0</v>
      </c>
      <c r="AL18" s="82">
        <v>0</v>
      </c>
      <c r="AM18" s="82">
        <v>24475000</v>
      </c>
      <c r="AN18" s="82">
        <v>0</v>
      </c>
      <c r="AO18" s="82">
        <v>0</v>
      </c>
      <c r="AP18" s="82">
        <v>0</v>
      </c>
      <c r="AQ18" s="82">
        <v>0</v>
      </c>
      <c r="AR18" s="82">
        <v>0</v>
      </c>
      <c r="AS18" s="82">
        <v>0</v>
      </c>
      <c r="AT18" s="82">
        <v>0</v>
      </c>
      <c r="AU18" s="82">
        <v>0</v>
      </c>
      <c r="AV18" s="82">
        <v>0</v>
      </c>
      <c r="AW18" s="82">
        <v>0</v>
      </c>
      <c r="AX18" s="82">
        <v>0</v>
      </c>
      <c r="AY18" s="20">
        <f t="shared" ref="AY18:AY21" si="9">SUM(AF18:AX18)</f>
        <v>24475000</v>
      </c>
      <c r="AZ18" s="18" t="s">
        <v>52</v>
      </c>
      <c r="BA18" s="17">
        <v>160</v>
      </c>
      <c r="BB18" s="16"/>
      <c r="BC18" s="16" t="s">
        <v>109</v>
      </c>
      <c r="BD18" s="16"/>
      <c r="BE18" s="16" t="s">
        <v>109</v>
      </c>
      <c r="BF18" s="16"/>
      <c r="BG18" s="16" t="s">
        <v>109</v>
      </c>
      <c r="BH18" s="16"/>
      <c r="BI18" s="16" t="s">
        <v>109</v>
      </c>
      <c r="BJ18" s="16"/>
      <c r="BK18" s="16" t="s">
        <v>109</v>
      </c>
      <c r="BL18" s="16"/>
      <c r="BM18" s="39" t="s">
        <v>109</v>
      </c>
      <c r="BN18" s="83"/>
      <c r="BO18" s="83"/>
      <c r="BP18" s="83"/>
      <c r="BQ18" s="83"/>
      <c r="BR18" s="83"/>
      <c r="BS18" s="83"/>
      <c r="BT18" s="83"/>
      <c r="BU18" s="83"/>
      <c r="BV18" s="83"/>
      <c r="BW18" s="83"/>
      <c r="BX18" s="83"/>
      <c r="BY18" s="83"/>
      <c r="BZ18" s="83"/>
      <c r="CA18" s="83"/>
      <c r="CB18" s="83"/>
      <c r="CC18" s="83"/>
      <c r="CD18" s="83"/>
      <c r="CE18" s="83"/>
    </row>
    <row r="19" spans="1:83" s="79" customFormat="1" ht="143.25" customHeight="1" x14ac:dyDescent="0.3">
      <c r="B19" s="51"/>
      <c r="C19" s="50"/>
      <c r="D19" s="50"/>
      <c r="E19" s="50"/>
      <c r="F19" s="50"/>
      <c r="G19" s="50"/>
      <c r="H19" s="50"/>
      <c r="I19" s="16">
        <v>2</v>
      </c>
      <c r="J19" s="16" t="s">
        <v>73</v>
      </c>
      <c r="K19" s="17">
        <v>2020050310028</v>
      </c>
      <c r="L19" s="17" t="s">
        <v>74</v>
      </c>
      <c r="M19" s="21" t="s">
        <v>65</v>
      </c>
      <c r="N19" s="18" t="s">
        <v>43</v>
      </c>
      <c r="O19" s="19">
        <v>2</v>
      </c>
      <c r="P19" s="19">
        <v>10</v>
      </c>
      <c r="Q19" s="19">
        <v>0</v>
      </c>
      <c r="R19" s="35">
        <v>3</v>
      </c>
      <c r="S19" s="19">
        <v>4</v>
      </c>
      <c r="T19" s="19">
        <v>3</v>
      </c>
      <c r="U19" s="17">
        <v>0</v>
      </c>
      <c r="V19" s="80">
        <v>3</v>
      </c>
      <c r="W19" s="36"/>
      <c r="X19" s="36"/>
      <c r="Y19" s="36">
        <f t="shared" si="0"/>
        <v>3</v>
      </c>
      <c r="Z19" s="38">
        <f t="shared" si="6"/>
        <v>1</v>
      </c>
      <c r="AA19" s="49">
        <f>Y19/SUM(Q19:T19)</f>
        <v>0.3</v>
      </c>
      <c r="AB19" s="81" t="s">
        <v>126</v>
      </c>
      <c r="AC19" s="16" t="s">
        <v>107</v>
      </c>
      <c r="AD19" s="27">
        <v>3</v>
      </c>
      <c r="AE19" s="27">
        <f t="shared" si="8"/>
        <v>11753076</v>
      </c>
      <c r="AF19" s="82">
        <v>0</v>
      </c>
      <c r="AG19" s="82">
        <v>0</v>
      </c>
      <c r="AH19" s="82">
        <v>0</v>
      </c>
      <c r="AI19" s="82">
        <v>0</v>
      </c>
      <c r="AJ19" s="82">
        <v>0</v>
      </c>
      <c r="AK19" s="82">
        <v>0</v>
      </c>
      <c r="AL19" s="82">
        <v>0</v>
      </c>
      <c r="AM19" s="82">
        <v>11753076</v>
      </c>
      <c r="AN19" s="82">
        <v>0</v>
      </c>
      <c r="AO19" s="82">
        <v>0</v>
      </c>
      <c r="AP19" s="82">
        <v>0</v>
      </c>
      <c r="AQ19" s="82">
        <v>0</v>
      </c>
      <c r="AR19" s="82">
        <v>0</v>
      </c>
      <c r="AS19" s="82">
        <v>0</v>
      </c>
      <c r="AT19" s="82">
        <v>0</v>
      </c>
      <c r="AU19" s="82">
        <v>0</v>
      </c>
      <c r="AV19" s="82">
        <v>0</v>
      </c>
      <c r="AW19" s="82">
        <v>0</v>
      </c>
      <c r="AX19" s="82">
        <v>0</v>
      </c>
      <c r="AY19" s="20">
        <f t="shared" si="9"/>
        <v>11753076</v>
      </c>
      <c r="AZ19" s="18" t="s">
        <v>52</v>
      </c>
      <c r="BA19" s="17">
        <v>90</v>
      </c>
      <c r="BB19" s="16"/>
      <c r="BC19" s="16" t="s">
        <v>109</v>
      </c>
      <c r="BD19" s="16"/>
      <c r="BE19" s="16" t="s">
        <v>109</v>
      </c>
      <c r="BF19" s="16"/>
      <c r="BG19" s="16" t="s">
        <v>109</v>
      </c>
      <c r="BH19" s="16"/>
      <c r="BI19" s="16"/>
      <c r="BJ19" s="16"/>
      <c r="BK19" s="16"/>
      <c r="BL19" s="16"/>
      <c r="BM19" s="41"/>
      <c r="BN19" s="83"/>
      <c r="BO19" s="83"/>
      <c r="BP19" s="83"/>
      <c r="BQ19" s="83"/>
      <c r="BR19" s="83"/>
      <c r="BS19" s="83"/>
      <c r="BT19" s="85"/>
      <c r="BU19" s="85"/>
      <c r="BV19" s="85"/>
      <c r="BW19" s="85"/>
      <c r="BX19" s="85"/>
      <c r="BY19" s="85"/>
      <c r="BZ19" s="85"/>
      <c r="CA19" s="85"/>
      <c r="CB19" s="85"/>
      <c r="CC19" s="85"/>
      <c r="CD19" s="85"/>
      <c r="CE19" s="85"/>
    </row>
    <row r="20" spans="1:83" s="79" customFormat="1" ht="143.25" customHeight="1" x14ac:dyDescent="0.3">
      <c r="B20" s="51"/>
      <c r="C20" s="50"/>
      <c r="D20" s="50"/>
      <c r="E20" s="50"/>
      <c r="F20" s="50"/>
      <c r="G20" s="50"/>
      <c r="H20" s="50"/>
      <c r="I20" s="16">
        <v>3</v>
      </c>
      <c r="J20" s="16" t="s">
        <v>73</v>
      </c>
      <c r="K20" s="17">
        <v>2020050310028</v>
      </c>
      <c r="L20" s="17" t="s">
        <v>74</v>
      </c>
      <c r="M20" s="21" t="s">
        <v>66</v>
      </c>
      <c r="N20" s="18" t="s">
        <v>40</v>
      </c>
      <c r="O20" s="19">
        <v>2</v>
      </c>
      <c r="P20" s="19">
        <v>4</v>
      </c>
      <c r="Q20" s="19">
        <v>1</v>
      </c>
      <c r="R20" s="35">
        <v>1</v>
      </c>
      <c r="S20" s="19">
        <v>1</v>
      </c>
      <c r="T20" s="19">
        <v>1</v>
      </c>
      <c r="U20" s="47">
        <v>1</v>
      </c>
      <c r="V20" s="84">
        <v>1</v>
      </c>
      <c r="W20" s="17"/>
      <c r="X20" s="17"/>
      <c r="Y20" s="36">
        <f t="shared" si="0"/>
        <v>2</v>
      </c>
      <c r="Z20" s="38">
        <f t="shared" si="6"/>
        <v>1</v>
      </c>
      <c r="AA20" s="49">
        <f>Y20/SUM(Q20:T20)</f>
        <v>0.5</v>
      </c>
      <c r="AB20" s="81" t="s">
        <v>127</v>
      </c>
      <c r="AC20" s="16" t="s">
        <v>108</v>
      </c>
      <c r="AD20" s="27">
        <v>1</v>
      </c>
      <c r="AE20" s="27">
        <f t="shared" si="8"/>
        <v>3000000</v>
      </c>
      <c r="AF20" s="82">
        <v>0</v>
      </c>
      <c r="AG20" s="82">
        <v>0</v>
      </c>
      <c r="AH20" s="82">
        <v>0</v>
      </c>
      <c r="AI20" s="82">
        <v>0</v>
      </c>
      <c r="AJ20" s="82">
        <v>0</v>
      </c>
      <c r="AK20" s="82">
        <v>0</v>
      </c>
      <c r="AL20" s="82">
        <v>0</v>
      </c>
      <c r="AM20" s="82">
        <v>3000000</v>
      </c>
      <c r="AN20" s="82">
        <v>0</v>
      </c>
      <c r="AO20" s="82">
        <v>0</v>
      </c>
      <c r="AP20" s="82">
        <v>0</v>
      </c>
      <c r="AQ20" s="82">
        <v>0</v>
      </c>
      <c r="AR20" s="82">
        <v>0</v>
      </c>
      <c r="AS20" s="82">
        <v>0</v>
      </c>
      <c r="AT20" s="82">
        <v>0</v>
      </c>
      <c r="AU20" s="82">
        <v>0</v>
      </c>
      <c r="AV20" s="82">
        <v>0</v>
      </c>
      <c r="AW20" s="82">
        <v>0</v>
      </c>
      <c r="AX20" s="82">
        <v>0</v>
      </c>
      <c r="AY20" s="20">
        <f t="shared" si="9"/>
        <v>3000000</v>
      </c>
      <c r="AZ20" s="18" t="s">
        <v>52</v>
      </c>
      <c r="BA20" s="17">
        <v>30</v>
      </c>
      <c r="BB20" s="16"/>
      <c r="BC20" s="16"/>
      <c r="BD20" s="16" t="s">
        <v>109</v>
      </c>
      <c r="BE20" s="16"/>
      <c r="BF20" s="16"/>
      <c r="BG20" s="16"/>
      <c r="BH20" s="16"/>
      <c r="BI20" s="16"/>
      <c r="BJ20" s="16"/>
      <c r="BK20" s="16"/>
      <c r="BL20" s="16"/>
      <c r="BM20" s="41"/>
      <c r="BN20" s="83"/>
      <c r="BO20" s="83"/>
      <c r="BP20" s="83"/>
      <c r="BQ20" s="83"/>
      <c r="BR20" s="83"/>
      <c r="BS20" s="83"/>
      <c r="BT20" s="85"/>
      <c r="BU20" s="85"/>
      <c r="BV20" s="85"/>
      <c r="BW20" s="85"/>
      <c r="BX20" s="85"/>
      <c r="BY20" s="85"/>
      <c r="BZ20" s="85"/>
      <c r="CA20" s="85"/>
      <c r="CB20" s="85"/>
      <c r="CC20" s="85"/>
      <c r="CD20" s="85"/>
      <c r="CE20" s="85"/>
    </row>
    <row r="21" spans="1:83" s="79" customFormat="1" ht="143.25" customHeight="1" x14ac:dyDescent="0.3">
      <c r="B21" s="51"/>
      <c r="C21" s="50"/>
      <c r="D21" s="50"/>
      <c r="E21" s="50"/>
      <c r="F21" s="50"/>
      <c r="G21" s="50"/>
      <c r="H21" s="50"/>
      <c r="I21" s="16">
        <v>4</v>
      </c>
      <c r="J21" s="16" t="s">
        <v>73</v>
      </c>
      <c r="K21" s="17">
        <v>2020050310028</v>
      </c>
      <c r="L21" s="17" t="s">
        <v>74</v>
      </c>
      <c r="M21" s="21" t="s">
        <v>67</v>
      </c>
      <c r="N21" s="18" t="s">
        <v>40</v>
      </c>
      <c r="O21" s="19">
        <v>1</v>
      </c>
      <c r="P21" s="19">
        <v>3</v>
      </c>
      <c r="Q21" s="19">
        <v>0</v>
      </c>
      <c r="R21" s="35">
        <v>1</v>
      </c>
      <c r="S21" s="19">
        <v>1</v>
      </c>
      <c r="T21" s="19">
        <v>1</v>
      </c>
      <c r="U21" s="17">
        <v>0</v>
      </c>
      <c r="V21" s="84">
        <v>1</v>
      </c>
      <c r="W21" s="17"/>
      <c r="X21" s="17"/>
      <c r="Y21" s="36">
        <f t="shared" si="0"/>
        <v>1</v>
      </c>
      <c r="Z21" s="38">
        <f t="shared" si="6"/>
        <v>1</v>
      </c>
      <c r="AA21" s="49">
        <f>Y21/SUM(Q21:T21)</f>
        <v>0.33333333333333331</v>
      </c>
      <c r="AB21" s="81" t="s">
        <v>116</v>
      </c>
      <c r="AC21" s="16" t="s">
        <v>108</v>
      </c>
      <c r="AD21" s="27">
        <v>1</v>
      </c>
      <c r="AE21" s="27">
        <f t="shared" si="8"/>
        <v>500000</v>
      </c>
      <c r="AF21" s="82">
        <v>0</v>
      </c>
      <c r="AG21" s="82">
        <v>0</v>
      </c>
      <c r="AH21" s="82">
        <v>0</v>
      </c>
      <c r="AI21" s="82">
        <v>0</v>
      </c>
      <c r="AJ21" s="82">
        <v>0</v>
      </c>
      <c r="AK21" s="82">
        <v>0</v>
      </c>
      <c r="AL21" s="82">
        <v>0</v>
      </c>
      <c r="AM21" s="82">
        <v>500000</v>
      </c>
      <c r="AN21" s="82">
        <v>0</v>
      </c>
      <c r="AO21" s="82">
        <v>0</v>
      </c>
      <c r="AP21" s="82">
        <v>0</v>
      </c>
      <c r="AQ21" s="82">
        <v>0</v>
      </c>
      <c r="AR21" s="82">
        <v>0</v>
      </c>
      <c r="AS21" s="82">
        <v>0</v>
      </c>
      <c r="AT21" s="82">
        <v>0</v>
      </c>
      <c r="AU21" s="82">
        <v>0</v>
      </c>
      <c r="AV21" s="82">
        <v>0</v>
      </c>
      <c r="AW21" s="82">
        <v>0</v>
      </c>
      <c r="AX21" s="82">
        <v>0</v>
      </c>
      <c r="AY21" s="20">
        <f t="shared" si="9"/>
        <v>500000</v>
      </c>
      <c r="AZ21" s="18" t="s">
        <v>52</v>
      </c>
      <c r="BA21" s="17"/>
      <c r="BB21" s="16"/>
      <c r="BC21" s="16"/>
      <c r="BD21" s="16"/>
      <c r="BE21" s="16"/>
      <c r="BF21" s="16"/>
      <c r="BG21" s="16"/>
      <c r="BH21" s="16"/>
      <c r="BI21" s="16"/>
      <c r="BJ21" s="16"/>
      <c r="BK21" s="16"/>
      <c r="BL21" s="16"/>
      <c r="BM21" s="41"/>
      <c r="BN21" s="83"/>
      <c r="BO21" s="83"/>
      <c r="BP21" s="83"/>
      <c r="BQ21" s="83"/>
      <c r="BR21" s="83"/>
      <c r="BS21" s="83"/>
      <c r="BT21" s="85"/>
      <c r="BU21" s="85"/>
      <c r="BV21" s="85"/>
      <c r="BW21" s="85"/>
      <c r="BX21" s="85"/>
      <c r="BY21" s="85"/>
      <c r="BZ21" s="85"/>
      <c r="CA21" s="85"/>
      <c r="CB21" s="85"/>
      <c r="CC21" s="85"/>
      <c r="CD21" s="85"/>
      <c r="CE21" s="85"/>
    </row>
    <row r="22" spans="1:83" s="91" customFormat="1" ht="13.8" x14ac:dyDescent="0.3">
      <c r="A22" s="86"/>
      <c r="B22" s="87"/>
      <c r="C22" s="88"/>
      <c r="D22" s="88"/>
      <c r="E22" s="89" t="s">
        <v>34</v>
      </c>
      <c r="F22" s="89"/>
      <c r="G22" s="89"/>
      <c r="H22" s="89"/>
      <c r="I22" s="89"/>
      <c r="J22" s="89"/>
      <c r="K22" s="89"/>
      <c r="L22" s="89"/>
      <c r="M22" s="89"/>
      <c r="N22" s="89"/>
      <c r="O22" s="89"/>
      <c r="P22" s="89"/>
      <c r="Q22" s="89"/>
      <c r="R22" s="89"/>
      <c r="S22" s="89"/>
      <c r="T22" s="89"/>
      <c r="U22" s="24"/>
      <c r="V22" s="23"/>
      <c r="W22" s="24"/>
      <c r="X22" s="24"/>
      <c r="Y22" s="28"/>
      <c r="Z22" s="6">
        <f>AVERAGE(Z18:Z21)</f>
        <v>1</v>
      </c>
      <c r="AA22" s="6">
        <f>AVERAGE(AA18:AA21)</f>
        <v>0.44999999999999996</v>
      </c>
      <c r="AB22" s="8"/>
      <c r="AC22" s="7"/>
      <c r="AD22" s="8"/>
      <c r="AE22" s="8">
        <f>SUM(AE18:AE21)</f>
        <v>39728076</v>
      </c>
      <c r="AF22" s="8">
        <f t="shared" ref="AF22:AX22" si="10">SUM(AF18:AF21)</f>
        <v>0</v>
      </c>
      <c r="AG22" s="8">
        <f t="shared" si="10"/>
        <v>0</v>
      </c>
      <c r="AH22" s="8">
        <f t="shared" si="10"/>
        <v>0</v>
      </c>
      <c r="AI22" s="8">
        <f t="shared" si="10"/>
        <v>0</v>
      </c>
      <c r="AJ22" s="8">
        <f t="shared" si="10"/>
        <v>0</v>
      </c>
      <c r="AK22" s="8">
        <f t="shared" si="10"/>
        <v>0</v>
      </c>
      <c r="AL22" s="8">
        <f t="shared" si="10"/>
        <v>0</v>
      </c>
      <c r="AM22" s="8">
        <f t="shared" si="10"/>
        <v>39728076</v>
      </c>
      <c r="AN22" s="8">
        <f t="shared" si="10"/>
        <v>0</v>
      </c>
      <c r="AO22" s="8">
        <f t="shared" si="10"/>
        <v>0</v>
      </c>
      <c r="AP22" s="8">
        <f t="shared" si="10"/>
        <v>0</v>
      </c>
      <c r="AQ22" s="8">
        <f t="shared" si="10"/>
        <v>0</v>
      </c>
      <c r="AR22" s="8">
        <f t="shared" si="10"/>
        <v>0</v>
      </c>
      <c r="AS22" s="8">
        <f t="shared" si="10"/>
        <v>0</v>
      </c>
      <c r="AT22" s="8">
        <f t="shared" si="10"/>
        <v>0</v>
      </c>
      <c r="AU22" s="8">
        <f t="shared" si="10"/>
        <v>0</v>
      </c>
      <c r="AV22" s="8">
        <f t="shared" si="10"/>
        <v>0</v>
      </c>
      <c r="AW22" s="8">
        <f t="shared" si="10"/>
        <v>0</v>
      </c>
      <c r="AX22" s="8">
        <f t="shared" si="10"/>
        <v>0</v>
      </c>
      <c r="AY22" s="8">
        <f>SUM(AX18:AY21)</f>
        <v>39728076</v>
      </c>
      <c r="AZ22" s="8"/>
      <c r="BA22" s="8"/>
      <c r="BB22" s="8"/>
      <c r="BC22" s="8"/>
      <c r="BD22" s="8"/>
      <c r="BE22" s="8"/>
      <c r="BF22" s="8"/>
      <c r="BG22" s="8"/>
      <c r="BH22" s="8"/>
      <c r="BI22" s="8"/>
      <c r="BJ22" s="8"/>
      <c r="BK22" s="8"/>
      <c r="BL22" s="8"/>
      <c r="BM22" s="40"/>
      <c r="BN22" s="90"/>
      <c r="BO22" s="90"/>
      <c r="BP22" s="90"/>
      <c r="BQ22" s="90"/>
      <c r="BR22" s="90"/>
      <c r="BS22" s="90"/>
      <c r="BT22" s="90"/>
      <c r="BU22" s="90"/>
      <c r="BV22" s="90"/>
      <c r="BW22" s="90"/>
      <c r="BX22" s="90"/>
      <c r="BY22" s="90"/>
      <c r="BZ22" s="90"/>
      <c r="CA22" s="90"/>
      <c r="CB22" s="90"/>
      <c r="CC22" s="90"/>
      <c r="CD22" s="90"/>
      <c r="CE22" s="90"/>
    </row>
    <row r="23" spans="1:83" s="79" customFormat="1" ht="126.75" customHeight="1" x14ac:dyDescent="0.3">
      <c r="B23" s="51" t="s">
        <v>53</v>
      </c>
      <c r="C23" s="50" t="s">
        <v>81</v>
      </c>
      <c r="D23" s="50" t="s">
        <v>54</v>
      </c>
      <c r="E23" s="50" t="s">
        <v>78</v>
      </c>
      <c r="F23" s="50" t="s">
        <v>57</v>
      </c>
      <c r="G23" s="50"/>
      <c r="H23" s="50" t="s">
        <v>60</v>
      </c>
      <c r="I23" s="16">
        <v>1</v>
      </c>
      <c r="J23" s="16" t="s">
        <v>73</v>
      </c>
      <c r="K23" s="17">
        <v>2020050310028</v>
      </c>
      <c r="L23" s="17" t="s">
        <v>74</v>
      </c>
      <c r="M23" s="21" t="s">
        <v>68</v>
      </c>
      <c r="N23" s="18" t="s">
        <v>40</v>
      </c>
      <c r="O23" s="19">
        <v>2</v>
      </c>
      <c r="P23" s="19">
        <v>8</v>
      </c>
      <c r="Q23" s="19">
        <v>2</v>
      </c>
      <c r="R23" s="35">
        <v>3</v>
      </c>
      <c r="S23" s="19">
        <v>2</v>
      </c>
      <c r="T23" s="19">
        <v>2</v>
      </c>
      <c r="U23" s="43">
        <v>1</v>
      </c>
      <c r="V23" s="80">
        <v>3</v>
      </c>
      <c r="W23" s="36"/>
      <c r="X23" s="36"/>
      <c r="Y23" s="36">
        <f t="shared" si="0"/>
        <v>4</v>
      </c>
      <c r="Z23" s="38">
        <f t="shared" si="6"/>
        <v>1</v>
      </c>
      <c r="AA23" s="49">
        <f>Y23/SUM(Q23:T23)</f>
        <v>0.44444444444444442</v>
      </c>
      <c r="AB23" s="81" t="s">
        <v>121</v>
      </c>
      <c r="AC23" s="16" t="s">
        <v>107</v>
      </c>
      <c r="AD23" s="27">
        <v>3</v>
      </c>
      <c r="AE23" s="27">
        <f t="shared" ref="AE23:AE24" si="11">+AY23</f>
        <v>38430332</v>
      </c>
      <c r="AF23" s="82">
        <v>0</v>
      </c>
      <c r="AG23" s="82">
        <v>0</v>
      </c>
      <c r="AH23" s="82">
        <v>0</v>
      </c>
      <c r="AI23" s="82">
        <v>0</v>
      </c>
      <c r="AJ23" s="82">
        <v>0</v>
      </c>
      <c r="AK23" s="82">
        <v>0</v>
      </c>
      <c r="AL23" s="82">
        <v>0</v>
      </c>
      <c r="AM23" s="82">
        <v>38430332</v>
      </c>
      <c r="AN23" s="82">
        <v>0</v>
      </c>
      <c r="AO23" s="82">
        <v>0</v>
      </c>
      <c r="AP23" s="82">
        <v>0</v>
      </c>
      <c r="AQ23" s="82">
        <v>0</v>
      </c>
      <c r="AR23" s="82">
        <v>0</v>
      </c>
      <c r="AS23" s="82">
        <v>0</v>
      </c>
      <c r="AT23" s="82">
        <v>0</v>
      </c>
      <c r="AU23" s="82">
        <v>0</v>
      </c>
      <c r="AV23" s="82">
        <v>0</v>
      </c>
      <c r="AW23" s="82">
        <v>0</v>
      </c>
      <c r="AX23" s="82">
        <v>0</v>
      </c>
      <c r="AY23" s="20">
        <f t="shared" ref="AY23:AY24" si="12">SUM(AF23:AX23)</f>
        <v>38430332</v>
      </c>
      <c r="AZ23" s="18" t="s">
        <v>52</v>
      </c>
      <c r="BA23" s="17">
        <v>60</v>
      </c>
      <c r="BB23" s="16"/>
      <c r="BC23" s="16" t="s">
        <v>109</v>
      </c>
      <c r="BD23" s="16" t="s">
        <v>109</v>
      </c>
      <c r="BE23" s="16"/>
      <c r="BF23" s="16"/>
      <c r="BG23" s="16"/>
      <c r="BH23" s="16"/>
      <c r="BI23" s="16"/>
      <c r="BJ23" s="16"/>
      <c r="BK23" s="16"/>
      <c r="BL23" s="16"/>
      <c r="BM23" s="39"/>
      <c r="BN23" s="83"/>
      <c r="BO23" s="83"/>
      <c r="BP23" s="83"/>
      <c r="BQ23" s="83"/>
      <c r="BR23" s="83"/>
      <c r="BS23" s="83"/>
      <c r="BT23" s="83"/>
      <c r="BU23" s="83"/>
      <c r="BV23" s="83"/>
      <c r="BW23" s="83"/>
      <c r="BX23" s="83"/>
      <c r="BY23" s="83"/>
      <c r="BZ23" s="83"/>
      <c r="CA23" s="83"/>
      <c r="CB23" s="83"/>
      <c r="CC23" s="83"/>
      <c r="CD23" s="83"/>
      <c r="CE23" s="83"/>
    </row>
    <row r="24" spans="1:83" s="79" customFormat="1" ht="126.75" customHeight="1" x14ac:dyDescent="0.3">
      <c r="B24" s="51"/>
      <c r="C24" s="50"/>
      <c r="D24" s="50"/>
      <c r="E24" s="50"/>
      <c r="F24" s="50"/>
      <c r="G24" s="50"/>
      <c r="H24" s="50"/>
      <c r="I24" s="16">
        <v>2</v>
      </c>
      <c r="J24" s="16" t="s">
        <v>73</v>
      </c>
      <c r="K24" s="17">
        <v>2020050310028</v>
      </c>
      <c r="L24" s="17" t="s">
        <v>74</v>
      </c>
      <c r="M24" s="21" t="s">
        <v>69</v>
      </c>
      <c r="N24" s="18" t="s">
        <v>44</v>
      </c>
      <c r="O24" s="19">
        <v>2</v>
      </c>
      <c r="P24" s="19">
        <v>2</v>
      </c>
      <c r="Q24" s="19">
        <v>2</v>
      </c>
      <c r="R24" s="35">
        <v>2</v>
      </c>
      <c r="S24" s="19">
        <v>2</v>
      </c>
      <c r="T24" s="19">
        <v>2</v>
      </c>
      <c r="U24" s="47">
        <v>2</v>
      </c>
      <c r="V24" s="80">
        <v>2</v>
      </c>
      <c r="W24" s="36"/>
      <c r="X24" s="36"/>
      <c r="Y24" s="36">
        <f t="shared" si="0"/>
        <v>4</v>
      </c>
      <c r="Z24" s="38">
        <f t="shared" si="6"/>
        <v>1</v>
      </c>
      <c r="AA24" s="49">
        <f>Y24/SUM(Q24:T24)</f>
        <v>0.5</v>
      </c>
      <c r="AB24" s="81" t="s">
        <v>117</v>
      </c>
      <c r="AC24" s="16" t="s">
        <v>107</v>
      </c>
      <c r="AD24" s="27">
        <v>2</v>
      </c>
      <c r="AE24" s="27">
        <f t="shared" si="11"/>
        <v>37125000</v>
      </c>
      <c r="AF24" s="82">
        <v>0</v>
      </c>
      <c r="AG24" s="82">
        <v>0</v>
      </c>
      <c r="AH24" s="82">
        <v>0</v>
      </c>
      <c r="AI24" s="82">
        <v>0</v>
      </c>
      <c r="AJ24" s="82">
        <v>0</v>
      </c>
      <c r="AK24" s="82">
        <v>0</v>
      </c>
      <c r="AL24" s="82">
        <v>0</v>
      </c>
      <c r="AM24" s="82">
        <v>37125000</v>
      </c>
      <c r="AN24" s="82">
        <v>0</v>
      </c>
      <c r="AO24" s="82">
        <v>0</v>
      </c>
      <c r="AP24" s="82">
        <v>0</v>
      </c>
      <c r="AQ24" s="82">
        <v>0</v>
      </c>
      <c r="AR24" s="82">
        <v>0</v>
      </c>
      <c r="AS24" s="82">
        <v>0</v>
      </c>
      <c r="AT24" s="82">
        <v>0</v>
      </c>
      <c r="AU24" s="82">
        <v>0</v>
      </c>
      <c r="AV24" s="82">
        <v>0</v>
      </c>
      <c r="AW24" s="82">
        <v>0</v>
      </c>
      <c r="AX24" s="82">
        <v>0</v>
      </c>
      <c r="AY24" s="20">
        <f t="shared" si="12"/>
        <v>37125000</v>
      </c>
      <c r="AZ24" s="18" t="s">
        <v>52</v>
      </c>
      <c r="BA24" s="17">
        <v>300</v>
      </c>
      <c r="BB24" s="16" t="s">
        <v>109</v>
      </c>
      <c r="BC24" s="16" t="s">
        <v>109</v>
      </c>
      <c r="BD24" s="16" t="s">
        <v>109</v>
      </c>
      <c r="BE24" s="16" t="s">
        <v>109</v>
      </c>
      <c r="BF24" s="16" t="s">
        <v>109</v>
      </c>
      <c r="BG24" s="16" t="s">
        <v>109</v>
      </c>
      <c r="BH24" s="16" t="s">
        <v>109</v>
      </c>
      <c r="BI24" s="16" t="s">
        <v>109</v>
      </c>
      <c r="BJ24" s="16" t="s">
        <v>109</v>
      </c>
      <c r="BK24" s="16" t="s">
        <v>109</v>
      </c>
      <c r="BL24" s="16" t="s">
        <v>109</v>
      </c>
      <c r="BM24" s="41" t="s">
        <v>109</v>
      </c>
      <c r="BN24" s="83"/>
      <c r="BO24" s="83"/>
      <c r="BP24" s="83"/>
      <c r="BQ24" s="83"/>
      <c r="BR24" s="83"/>
      <c r="BS24" s="83"/>
      <c r="BT24" s="85"/>
      <c r="BU24" s="85"/>
      <c r="BV24" s="85"/>
      <c r="BW24" s="85"/>
      <c r="BX24" s="85"/>
      <c r="BY24" s="85"/>
      <c r="BZ24" s="85"/>
      <c r="CA24" s="85"/>
      <c r="CB24" s="85"/>
      <c r="CC24" s="85"/>
      <c r="CD24" s="85"/>
      <c r="CE24" s="85"/>
    </row>
    <row r="25" spans="1:83" s="91" customFormat="1" ht="13.8" x14ac:dyDescent="0.3">
      <c r="A25" s="86"/>
      <c r="B25" s="87"/>
      <c r="C25" s="88"/>
      <c r="D25" s="88"/>
      <c r="E25" s="89" t="s">
        <v>34</v>
      </c>
      <c r="F25" s="89"/>
      <c r="G25" s="89"/>
      <c r="H25" s="89"/>
      <c r="I25" s="89"/>
      <c r="J25" s="89"/>
      <c r="K25" s="89"/>
      <c r="L25" s="89"/>
      <c r="M25" s="89"/>
      <c r="N25" s="89"/>
      <c r="O25" s="89"/>
      <c r="P25" s="89"/>
      <c r="Q25" s="89"/>
      <c r="R25" s="89"/>
      <c r="S25" s="89"/>
      <c r="T25" s="89"/>
      <c r="U25" s="24"/>
      <c r="V25" s="23"/>
      <c r="W25" s="24"/>
      <c r="X25" s="24"/>
      <c r="Y25" s="28"/>
      <c r="Z25" s="6">
        <f>AVERAGE(Z23:Z24)</f>
        <v>1</v>
      </c>
      <c r="AA25" s="6">
        <f>AVERAGE(AA23:AA24)</f>
        <v>0.47222222222222221</v>
      </c>
      <c r="AB25" s="8"/>
      <c r="AC25" s="7"/>
      <c r="AD25" s="8"/>
      <c r="AE25" s="8">
        <f>SUM(AE23:AE24)</f>
        <v>75555332</v>
      </c>
      <c r="AF25" s="8">
        <f t="shared" ref="AF25:AX25" si="13">SUM(AF23:AF24)</f>
        <v>0</v>
      </c>
      <c r="AG25" s="8">
        <f t="shared" si="13"/>
        <v>0</v>
      </c>
      <c r="AH25" s="8">
        <f t="shared" si="13"/>
        <v>0</v>
      </c>
      <c r="AI25" s="8">
        <f t="shared" si="13"/>
        <v>0</v>
      </c>
      <c r="AJ25" s="8">
        <f t="shared" si="13"/>
        <v>0</v>
      </c>
      <c r="AK25" s="8">
        <f t="shared" si="13"/>
        <v>0</v>
      </c>
      <c r="AL25" s="8">
        <f t="shared" si="13"/>
        <v>0</v>
      </c>
      <c r="AM25" s="8">
        <f t="shared" si="13"/>
        <v>75555332</v>
      </c>
      <c r="AN25" s="8">
        <f t="shared" si="13"/>
        <v>0</v>
      </c>
      <c r="AO25" s="8">
        <f t="shared" si="13"/>
        <v>0</v>
      </c>
      <c r="AP25" s="8">
        <f t="shared" si="13"/>
        <v>0</v>
      </c>
      <c r="AQ25" s="8">
        <f t="shared" si="13"/>
        <v>0</v>
      </c>
      <c r="AR25" s="8">
        <f t="shared" si="13"/>
        <v>0</v>
      </c>
      <c r="AS25" s="8">
        <f t="shared" si="13"/>
        <v>0</v>
      </c>
      <c r="AT25" s="8">
        <f t="shared" si="13"/>
        <v>0</v>
      </c>
      <c r="AU25" s="8">
        <f t="shared" si="13"/>
        <v>0</v>
      </c>
      <c r="AV25" s="8">
        <f t="shared" si="13"/>
        <v>0</v>
      </c>
      <c r="AW25" s="8">
        <f t="shared" si="13"/>
        <v>0</v>
      </c>
      <c r="AX25" s="8">
        <f t="shared" si="13"/>
        <v>0</v>
      </c>
      <c r="AY25" s="8">
        <f>SUM(AY23:AY24)</f>
        <v>75555332</v>
      </c>
      <c r="AZ25" s="8"/>
      <c r="BA25" s="8"/>
      <c r="BB25" s="8"/>
      <c r="BC25" s="8"/>
      <c r="BD25" s="8"/>
      <c r="BE25" s="8"/>
      <c r="BF25" s="8"/>
      <c r="BG25" s="8"/>
      <c r="BH25" s="8"/>
      <c r="BI25" s="8"/>
      <c r="BJ25" s="8"/>
      <c r="BK25" s="8"/>
      <c r="BL25" s="8"/>
      <c r="BM25" s="40"/>
      <c r="BN25" s="90"/>
      <c r="BO25" s="90"/>
      <c r="BP25" s="90"/>
      <c r="BQ25" s="90"/>
      <c r="BR25" s="90"/>
      <c r="BS25" s="90"/>
      <c r="BT25" s="90"/>
      <c r="BU25" s="90"/>
      <c r="BV25" s="90"/>
      <c r="BW25" s="90"/>
      <c r="BX25" s="90"/>
      <c r="BY25" s="90"/>
      <c r="BZ25" s="90"/>
      <c r="CA25" s="90"/>
      <c r="CB25" s="90"/>
      <c r="CC25" s="90"/>
      <c r="CD25" s="90"/>
      <c r="CE25" s="90"/>
    </row>
    <row r="26" spans="1:83" s="79" customFormat="1" ht="146.25" customHeight="1" x14ac:dyDescent="0.3">
      <c r="B26" s="51" t="s">
        <v>53</v>
      </c>
      <c r="C26" s="50" t="s">
        <v>81</v>
      </c>
      <c r="D26" s="50" t="s">
        <v>54</v>
      </c>
      <c r="E26" s="50" t="s">
        <v>77</v>
      </c>
      <c r="F26" s="50" t="s">
        <v>59</v>
      </c>
      <c r="G26" s="50"/>
      <c r="H26" s="50" t="s">
        <v>60</v>
      </c>
      <c r="I26" s="16">
        <v>1</v>
      </c>
      <c r="J26" s="16" t="s">
        <v>73</v>
      </c>
      <c r="K26" s="17">
        <v>2020050310028</v>
      </c>
      <c r="L26" s="17" t="s">
        <v>74</v>
      </c>
      <c r="M26" s="21" t="s">
        <v>70</v>
      </c>
      <c r="N26" s="18" t="s">
        <v>40</v>
      </c>
      <c r="O26" s="19">
        <v>6</v>
      </c>
      <c r="P26" s="19">
        <v>8</v>
      </c>
      <c r="Q26" s="19">
        <v>2</v>
      </c>
      <c r="R26" s="35">
        <v>2</v>
      </c>
      <c r="S26" s="19">
        <v>2</v>
      </c>
      <c r="T26" s="19">
        <v>2</v>
      </c>
      <c r="U26" s="43">
        <v>2</v>
      </c>
      <c r="V26" s="80">
        <v>2</v>
      </c>
      <c r="W26" s="36"/>
      <c r="X26" s="36"/>
      <c r="Y26" s="36">
        <f t="shared" si="0"/>
        <v>4</v>
      </c>
      <c r="Z26" s="38">
        <f t="shared" si="6"/>
        <v>1</v>
      </c>
      <c r="AA26" s="49">
        <f>Y26/SUM(Q26:T26)</f>
        <v>0.5</v>
      </c>
      <c r="AB26" s="81" t="s">
        <v>118</v>
      </c>
      <c r="AC26" s="16" t="s">
        <v>107</v>
      </c>
      <c r="AD26" s="27">
        <v>7</v>
      </c>
      <c r="AE26" s="27">
        <f t="shared" ref="AE26:AE28" si="14">+AY26</f>
        <v>9976000</v>
      </c>
      <c r="AF26" s="82">
        <v>0</v>
      </c>
      <c r="AG26" s="82">
        <v>0</v>
      </c>
      <c r="AH26" s="82">
        <v>0</v>
      </c>
      <c r="AI26" s="82">
        <v>0</v>
      </c>
      <c r="AJ26" s="82">
        <v>0</v>
      </c>
      <c r="AK26" s="82">
        <v>0</v>
      </c>
      <c r="AL26" s="82">
        <v>0</v>
      </c>
      <c r="AM26" s="82">
        <v>9976000</v>
      </c>
      <c r="AN26" s="82">
        <v>0</v>
      </c>
      <c r="AO26" s="82">
        <v>0</v>
      </c>
      <c r="AP26" s="82">
        <v>0</v>
      </c>
      <c r="AQ26" s="82">
        <v>0</v>
      </c>
      <c r="AR26" s="82">
        <v>0</v>
      </c>
      <c r="AS26" s="82">
        <v>0</v>
      </c>
      <c r="AT26" s="82">
        <v>0</v>
      </c>
      <c r="AU26" s="82">
        <v>0</v>
      </c>
      <c r="AV26" s="82">
        <v>0</v>
      </c>
      <c r="AW26" s="82">
        <v>0</v>
      </c>
      <c r="AX26" s="82">
        <v>0</v>
      </c>
      <c r="AY26" s="20">
        <f t="shared" ref="AY26:AY28" si="15">SUM(AF26:AX26)</f>
        <v>9976000</v>
      </c>
      <c r="AZ26" s="18" t="s">
        <v>52</v>
      </c>
      <c r="BA26" s="17">
        <v>300</v>
      </c>
      <c r="BB26" s="16" t="s">
        <v>109</v>
      </c>
      <c r="BC26" s="16" t="s">
        <v>109</v>
      </c>
      <c r="BD26" s="16" t="s">
        <v>109</v>
      </c>
      <c r="BE26" s="16" t="s">
        <v>109</v>
      </c>
      <c r="BF26" s="16" t="s">
        <v>109</v>
      </c>
      <c r="BG26" s="16" t="s">
        <v>109</v>
      </c>
      <c r="BH26" s="16" t="s">
        <v>109</v>
      </c>
      <c r="BI26" s="16" t="s">
        <v>109</v>
      </c>
      <c r="BJ26" s="16" t="s">
        <v>109</v>
      </c>
      <c r="BK26" s="16" t="s">
        <v>109</v>
      </c>
      <c r="BL26" s="16" t="s">
        <v>109</v>
      </c>
      <c r="BM26" s="41" t="s">
        <v>109</v>
      </c>
      <c r="BN26" s="83"/>
      <c r="BO26" s="83"/>
      <c r="BP26" s="83"/>
      <c r="BQ26" s="83"/>
      <c r="BR26" s="83"/>
      <c r="BS26" s="83"/>
      <c r="BT26" s="83"/>
      <c r="BU26" s="83"/>
      <c r="BV26" s="83"/>
      <c r="BW26" s="83"/>
      <c r="BX26" s="83"/>
      <c r="BY26" s="83"/>
      <c r="BZ26" s="83"/>
      <c r="CA26" s="83"/>
      <c r="CB26" s="83"/>
      <c r="CC26" s="83"/>
      <c r="CD26" s="83"/>
      <c r="CE26" s="83"/>
    </row>
    <row r="27" spans="1:83" s="79" customFormat="1" ht="146.25" customHeight="1" x14ac:dyDescent="0.3">
      <c r="B27" s="51"/>
      <c r="C27" s="50"/>
      <c r="D27" s="50"/>
      <c r="E27" s="50"/>
      <c r="F27" s="50"/>
      <c r="G27" s="50"/>
      <c r="H27" s="50"/>
      <c r="I27" s="16">
        <v>2</v>
      </c>
      <c r="J27" s="16" t="s">
        <v>73</v>
      </c>
      <c r="K27" s="17">
        <v>2020050310028</v>
      </c>
      <c r="L27" s="17" t="s">
        <v>74</v>
      </c>
      <c r="M27" s="21" t="s">
        <v>71</v>
      </c>
      <c r="N27" s="18" t="s">
        <v>44</v>
      </c>
      <c r="O27" s="19">
        <v>3</v>
      </c>
      <c r="P27" s="19">
        <v>3</v>
      </c>
      <c r="Q27" s="19">
        <v>3</v>
      </c>
      <c r="R27" s="35">
        <v>3</v>
      </c>
      <c r="S27" s="19">
        <v>3</v>
      </c>
      <c r="T27" s="19">
        <v>3</v>
      </c>
      <c r="U27" s="47">
        <v>3</v>
      </c>
      <c r="V27" s="80">
        <v>2</v>
      </c>
      <c r="W27" s="36"/>
      <c r="X27" s="36"/>
      <c r="Y27" s="36">
        <f t="shared" si="0"/>
        <v>5</v>
      </c>
      <c r="Z27" s="38">
        <f t="shared" si="6"/>
        <v>0.66666666666666663</v>
      </c>
      <c r="AA27" s="49">
        <f>Y27/SUM(Q27:T27)</f>
        <v>0.41666666666666669</v>
      </c>
      <c r="AB27" s="81" t="s">
        <v>119</v>
      </c>
      <c r="AC27" s="16" t="s">
        <v>108</v>
      </c>
      <c r="AD27" s="27">
        <v>3</v>
      </c>
      <c r="AE27" s="27">
        <f t="shared" si="14"/>
        <v>8500000</v>
      </c>
      <c r="AF27" s="82">
        <v>0</v>
      </c>
      <c r="AG27" s="82">
        <v>0</v>
      </c>
      <c r="AH27" s="82">
        <v>0</v>
      </c>
      <c r="AI27" s="82">
        <v>0</v>
      </c>
      <c r="AJ27" s="82">
        <v>0</v>
      </c>
      <c r="AK27" s="82">
        <v>0</v>
      </c>
      <c r="AL27" s="82">
        <v>0</v>
      </c>
      <c r="AM27" s="82">
        <v>8500000</v>
      </c>
      <c r="AN27" s="82">
        <v>0</v>
      </c>
      <c r="AO27" s="82">
        <v>0</v>
      </c>
      <c r="AP27" s="82">
        <v>0</v>
      </c>
      <c r="AQ27" s="82">
        <v>0</v>
      </c>
      <c r="AR27" s="82">
        <v>0</v>
      </c>
      <c r="AS27" s="82">
        <v>0</v>
      </c>
      <c r="AT27" s="82">
        <v>0</v>
      </c>
      <c r="AU27" s="82">
        <v>0</v>
      </c>
      <c r="AV27" s="82">
        <v>0</v>
      </c>
      <c r="AW27" s="82">
        <v>0</v>
      </c>
      <c r="AX27" s="82">
        <v>0</v>
      </c>
      <c r="AY27" s="20">
        <f t="shared" si="15"/>
        <v>8500000</v>
      </c>
      <c r="AZ27" s="18" t="s">
        <v>52</v>
      </c>
      <c r="BA27" s="17">
        <v>340</v>
      </c>
      <c r="BB27" s="16" t="s">
        <v>109</v>
      </c>
      <c r="BC27" s="16" t="s">
        <v>109</v>
      </c>
      <c r="BD27" s="16" t="s">
        <v>109</v>
      </c>
      <c r="BE27" s="16" t="s">
        <v>109</v>
      </c>
      <c r="BF27" s="16" t="s">
        <v>109</v>
      </c>
      <c r="BG27" s="16" t="s">
        <v>109</v>
      </c>
      <c r="BH27" s="16" t="s">
        <v>109</v>
      </c>
      <c r="BI27" s="16" t="s">
        <v>109</v>
      </c>
      <c r="BJ27" s="16" t="s">
        <v>109</v>
      </c>
      <c r="BK27" s="16" t="s">
        <v>109</v>
      </c>
      <c r="BL27" s="16" t="s">
        <v>109</v>
      </c>
      <c r="BM27" s="41" t="s">
        <v>109</v>
      </c>
      <c r="BN27" s="83"/>
      <c r="BO27" s="83"/>
      <c r="BP27" s="83"/>
      <c r="BQ27" s="83"/>
      <c r="BR27" s="83"/>
      <c r="BS27" s="83"/>
      <c r="BT27" s="85"/>
      <c r="BU27" s="85"/>
      <c r="BV27" s="85"/>
      <c r="BW27" s="85"/>
      <c r="BX27" s="85"/>
      <c r="BY27" s="85"/>
      <c r="BZ27" s="85"/>
      <c r="CA27" s="85"/>
      <c r="CB27" s="85"/>
      <c r="CC27" s="85"/>
      <c r="CD27" s="85"/>
      <c r="CE27" s="85"/>
    </row>
    <row r="28" spans="1:83" s="79" customFormat="1" ht="146.25" customHeight="1" x14ac:dyDescent="0.3">
      <c r="B28" s="51"/>
      <c r="C28" s="50"/>
      <c r="D28" s="50"/>
      <c r="E28" s="50"/>
      <c r="F28" s="50"/>
      <c r="G28" s="50"/>
      <c r="H28" s="50"/>
      <c r="I28" s="16">
        <v>3</v>
      </c>
      <c r="J28" s="16" t="s">
        <v>73</v>
      </c>
      <c r="K28" s="17">
        <v>2020050310028</v>
      </c>
      <c r="L28" s="17" t="s">
        <v>74</v>
      </c>
      <c r="M28" s="21" t="s">
        <v>72</v>
      </c>
      <c r="N28" s="18" t="s">
        <v>44</v>
      </c>
      <c r="O28" s="19">
        <v>900</v>
      </c>
      <c r="P28" s="19">
        <v>900</v>
      </c>
      <c r="Q28" s="19">
        <v>900</v>
      </c>
      <c r="R28" s="35">
        <v>649</v>
      </c>
      <c r="S28" s="19">
        <v>900</v>
      </c>
      <c r="T28" s="19">
        <v>900</v>
      </c>
      <c r="U28" s="48">
        <v>1151</v>
      </c>
      <c r="V28" s="84">
        <v>1219</v>
      </c>
      <c r="W28" s="17"/>
      <c r="X28" s="17"/>
      <c r="Y28" s="36">
        <f t="shared" si="0"/>
        <v>2370</v>
      </c>
      <c r="Z28" s="38">
        <f>IF(V28&gt;R28,100%,(V28/R28))</f>
        <v>1</v>
      </c>
      <c r="AA28" s="49">
        <f>Y28/SUM(Q28:T28)</f>
        <v>0.70767393251716926</v>
      </c>
      <c r="AB28" s="81" t="s">
        <v>120</v>
      </c>
      <c r="AC28" s="16" t="s">
        <v>107</v>
      </c>
      <c r="AD28" s="27">
        <v>649</v>
      </c>
      <c r="AE28" s="27">
        <f t="shared" si="14"/>
        <v>7042037</v>
      </c>
      <c r="AF28" s="82">
        <v>0</v>
      </c>
      <c r="AG28" s="82">
        <v>0</v>
      </c>
      <c r="AH28" s="82">
        <v>0</v>
      </c>
      <c r="AI28" s="82">
        <v>0</v>
      </c>
      <c r="AJ28" s="82">
        <v>0</v>
      </c>
      <c r="AK28" s="82">
        <v>0</v>
      </c>
      <c r="AL28" s="82">
        <v>0</v>
      </c>
      <c r="AM28" s="82">
        <v>7042037</v>
      </c>
      <c r="AN28" s="82">
        <v>0</v>
      </c>
      <c r="AO28" s="82">
        <v>0</v>
      </c>
      <c r="AP28" s="82">
        <v>0</v>
      </c>
      <c r="AQ28" s="82">
        <v>0</v>
      </c>
      <c r="AR28" s="82">
        <v>0</v>
      </c>
      <c r="AS28" s="82">
        <v>0</v>
      </c>
      <c r="AT28" s="82">
        <v>0</v>
      </c>
      <c r="AU28" s="82">
        <v>0</v>
      </c>
      <c r="AV28" s="82">
        <v>0</v>
      </c>
      <c r="AW28" s="82">
        <v>0</v>
      </c>
      <c r="AX28" s="82">
        <v>0</v>
      </c>
      <c r="AY28" s="20">
        <f t="shared" si="15"/>
        <v>7042037</v>
      </c>
      <c r="AZ28" s="18" t="s">
        <v>52</v>
      </c>
      <c r="BA28" s="17">
        <v>320</v>
      </c>
      <c r="BB28" s="16" t="s">
        <v>109</v>
      </c>
      <c r="BC28" s="16" t="s">
        <v>109</v>
      </c>
      <c r="BD28" s="16" t="s">
        <v>109</v>
      </c>
      <c r="BE28" s="16" t="s">
        <v>109</v>
      </c>
      <c r="BF28" s="16" t="s">
        <v>109</v>
      </c>
      <c r="BG28" s="16" t="s">
        <v>109</v>
      </c>
      <c r="BH28" s="16" t="s">
        <v>109</v>
      </c>
      <c r="BI28" s="16" t="s">
        <v>109</v>
      </c>
      <c r="BJ28" s="16" t="s">
        <v>109</v>
      </c>
      <c r="BK28" s="16" t="s">
        <v>109</v>
      </c>
      <c r="BL28" s="16" t="s">
        <v>109</v>
      </c>
      <c r="BM28" s="41" t="s">
        <v>109</v>
      </c>
      <c r="BN28" s="83"/>
      <c r="BO28" s="83"/>
      <c r="BP28" s="83"/>
      <c r="BQ28" s="83"/>
      <c r="BR28" s="83"/>
      <c r="BS28" s="83"/>
      <c r="BT28" s="85"/>
      <c r="BU28" s="85"/>
      <c r="BV28" s="85"/>
      <c r="BW28" s="85"/>
      <c r="BX28" s="85"/>
      <c r="BY28" s="85"/>
      <c r="BZ28" s="85"/>
      <c r="CA28" s="85"/>
      <c r="CB28" s="85"/>
      <c r="CC28" s="85"/>
      <c r="CD28" s="85"/>
      <c r="CE28" s="85"/>
    </row>
    <row r="29" spans="1:83" s="91" customFormat="1" ht="14.4" thickBot="1" x14ac:dyDescent="0.35">
      <c r="A29" s="86"/>
      <c r="B29" s="93"/>
      <c r="C29" s="94"/>
      <c r="D29" s="94"/>
      <c r="E29" s="95" t="s">
        <v>34</v>
      </c>
      <c r="F29" s="95"/>
      <c r="G29" s="95"/>
      <c r="H29" s="95"/>
      <c r="I29" s="95"/>
      <c r="J29" s="95"/>
      <c r="K29" s="95"/>
      <c r="L29" s="95"/>
      <c r="M29" s="95"/>
      <c r="N29" s="95"/>
      <c r="O29" s="95"/>
      <c r="P29" s="95"/>
      <c r="Q29" s="95"/>
      <c r="R29" s="95"/>
      <c r="S29" s="95"/>
      <c r="T29" s="95"/>
      <c r="U29" s="30"/>
      <c r="V29" s="29"/>
      <c r="W29" s="30"/>
      <c r="X29" s="30"/>
      <c r="Y29" s="31"/>
      <c r="Z29" s="32">
        <f>AVERAGE(Z26:Z28)</f>
        <v>0.88888888888888884</v>
      </c>
      <c r="AA29" s="32">
        <f>AVERAGE(AA26:AA28)</f>
        <v>0.54144686639461204</v>
      </c>
      <c r="AB29" s="34"/>
      <c r="AC29" s="33"/>
      <c r="AD29" s="34"/>
      <c r="AE29" s="34">
        <f>SUM(AE26:AE28)</f>
        <v>25518037</v>
      </c>
      <c r="AF29" s="34">
        <f t="shared" ref="AF29:AX29" si="16">SUM(AF26:AF28)</f>
        <v>0</v>
      </c>
      <c r="AG29" s="34">
        <f t="shared" si="16"/>
        <v>0</v>
      </c>
      <c r="AH29" s="34">
        <f t="shared" si="16"/>
        <v>0</v>
      </c>
      <c r="AI29" s="34">
        <f t="shared" si="16"/>
        <v>0</v>
      </c>
      <c r="AJ29" s="34">
        <f t="shared" si="16"/>
        <v>0</v>
      </c>
      <c r="AK29" s="34">
        <f t="shared" si="16"/>
        <v>0</v>
      </c>
      <c r="AL29" s="34">
        <f t="shared" si="16"/>
        <v>0</v>
      </c>
      <c r="AM29" s="34">
        <f t="shared" si="16"/>
        <v>25518037</v>
      </c>
      <c r="AN29" s="34">
        <f t="shared" si="16"/>
        <v>0</v>
      </c>
      <c r="AO29" s="34">
        <f t="shared" si="16"/>
        <v>0</v>
      </c>
      <c r="AP29" s="34">
        <f t="shared" si="16"/>
        <v>0</v>
      </c>
      <c r="AQ29" s="34">
        <f t="shared" si="16"/>
        <v>0</v>
      </c>
      <c r="AR29" s="34">
        <f t="shared" si="16"/>
        <v>0</v>
      </c>
      <c r="AS29" s="34">
        <f t="shared" si="16"/>
        <v>0</v>
      </c>
      <c r="AT29" s="34">
        <f t="shared" si="16"/>
        <v>0</v>
      </c>
      <c r="AU29" s="34">
        <f t="shared" si="16"/>
        <v>0</v>
      </c>
      <c r="AV29" s="34">
        <f t="shared" si="16"/>
        <v>0</v>
      </c>
      <c r="AW29" s="34">
        <f t="shared" si="16"/>
        <v>0</v>
      </c>
      <c r="AX29" s="34">
        <f t="shared" si="16"/>
        <v>0</v>
      </c>
      <c r="AY29" s="34">
        <f>SUM(AY26:AY28)</f>
        <v>25518037</v>
      </c>
      <c r="AZ29" s="34"/>
      <c r="BA29" s="34"/>
      <c r="BB29" s="34"/>
      <c r="BC29" s="34"/>
      <c r="BD29" s="34"/>
      <c r="BE29" s="34"/>
      <c r="BF29" s="34"/>
      <c r="BG29" s="34"/>
      <c r="BH29" s="34"/>
      <c r="BI29" s="34"/>
      <c r="BJ29" s="34"/>
      <c r="BK29" s="34"/>
      <c r="BL29" s="34"/>
      <c r="BM29" s="42"/>
      <c r="BN29" s="90"/>
      <c r="BO29" s="90"/>
      <c r="BP29" s="90"/>
      <c r="BQ29" s="90"/>
      <c r="BR29" s="90"/>
      <c r="BS29" s="90"/>
      <c r="BT29" s="90"/>
      <c r="BU29" s="90"/>
      <c r="BV29" s="90"/>
      <c r="BW29" s="90"/>
      <c r="BX29" s="90"/>
      <c r="BY29" s="90"/>
      <c r="BZ29" s="90"/>
      <c r="CA29" s="90"/>
      <c r="CB29" s="90"/>
      <c r="CC29" s="90"/>
      <c r="CD29" s="90"/>
      <c r="CE29" s="90"/>
    </row>
    <row r="31" spans="1:83" ht="18" customHeight="1" x14ac:dyDescent="0.3">
      <c r="AE31" s="11"/>
      <c r="AF31" s="12">
        <f>+AF14+AF15+AF16+AF18+AF19+AF20+AF21+AF23+AF24+AF26+AF27+AF28</f>
        <v>0</v>
      </c>
      <c r="AG31" s="11"/>
      <c r="AH31" s="11"/>
      <c r="AI31" s="11"/>
      <c r="AJ31" s="12">
        <f>+AJ14+AJ15+AJ16+AJ18+AJ19+AJ20+AJ21+AJ23+AJ24+AJ26+AJ27+AJ28</f>
        <v>0</v>
      </c>
      <c r="AK31" s="11"/>
      <c r="AL31" s="11"/>
      <c r="AM31" s="13">
        <f>+AM29+AM25+AM22+AM17+AM13</f>
        <v>249344236</v>
      </c>
      <c r="AN31" s="11"/>
      <c r="AO31" s="11"/>
      <c r="AP31" s="11"/>
      <c r="AQ31" s="11"/>
      <c r="AR31" s="11"/>
      <c r="AS31" s="11"/>
      <c r="AT31" s="11"/>
      <c r="AU31" s="11"/>
      <c r="AV31" s="11"/>
      <c r="AW31" s="11"/>
      <c r="AX31" s="11"/>
      <c r="AY31" s="11"/>
    </row>
    <row r="32" spans="1:83" ht="18" customHeight="1" x14ac:dyDescent="0.3">
      <c r="AE32" s="9">
        <f>+AE29+AE25+AE22+AE17+AE13</f>
        <v>253844236</v>
      </c>
      <c r="AF32" s="9"/>
      <c r="AJ32" s="9"/>
      <c r="AM32" s="9"/>
    </row>
    <row r="33" spans="32:39" ht="18" customHeight="1" x14ac:dyDescent="0.3">
      <c r="AF33" s="10"/>
      <c r="AJ33" s="10"/>
      <c r="AM33" s="9"/>
    </row>
    <row r="35" spans="32:39" ht="18" customHeight="1" x14ac:dyDescent="0.3">
      <c r="AF35" s="9"/>
    </row>
  </sheetData>
  <sheetProtection algorithmName="SHA-512" hashValue="ARJY19lbrruxd6wnVeeAjwK9JFLbUTUohaVTuZtLeXmEFbUBGge7iD4GBPRB2KL4wiG426TNgCxEbHprdpwm4Q==" saltValue="UecMfm3/DLBAodfzAYVD+w==" spinCount="100000" sheet="1" objects="1" scenarios="1"/>
  <mergeCells count="116">
    <mergeCell ref="B10:B12"/>
    <mergeCell ref="C10:C12"/>
    <mergeCell ref="D10:D12"/>
    <mergeCell ref="E10:E12"/>
    <mergeCell ref="F10:F12"/>
    <mergeCell ref="G10:G12"/>
    <mergeCell ref="H10:H12"/>
    <mergeCell ref="E13:T13"/>
    <mergeCell ref="B1:BM1"/>
    <mergeCell ref="B2:BM2"/>
    <mergeCell ref="B3:BM3"/>
    <mergeCell ref="E4:BM4"/>
    <mergeCell ref="B6:C7"/>
    <mergeCell ref="D6:D9"/>
    <mergeCell ref="E6:F7"/>
    <mergeCell ref="G6:G7"/>
    <mergeCell ref="H6:H9"/>
    <mergeCell ref="I6:J7"/>
    <mergeCell ref="BB6:BM7"/>
    <mergeCell ref="U7:U9"/>
    <mergeCell ref="V7:V9"/>
    <mergeCell ref="W7:W9"/>
    <mergeCell ref="X7:X9"/>
    <mergeCell ref="Y7:Y9"/>
    <mergeCell ref="AL8:AL9"/>
    <mergeCell ref="AM8:AM9"/>
    <mergeCell ref="AN8:AN9"/>
    <mergeCell ref="AO8:AO9"/>
    <mergeCell ref="U6:AA6"/>
    <mergeCell ref="AB6:AB9"/>
    <mergeCell ref="J8:J9"/>
    <mergeCell ref="L8:L9"/>
    <mergeCell ref="AC8:AC9"/>
    <mergeCell ref="AD8:AD9"/>
    <mergeCell ref="AG8:AG9"/>
    <mergeCell ref="AH8:AH9"/>
    <mergeCell ref="T6:T9"/>
    <mergeCell ref="Z7:AA8"/>
    <mergeCell ref="AI8:AI9"/>
    <mergeCell ref="AJ8:AJ9"/>
    <mergeCell ref="AK8:AK9"/>
    <mergeCell ref="AC6:AD7"/>
    <mergeCell ref="AE6:AE9"/>
    <mergeCell ref="AF6:AF9"/>
    <mergeCell ref="AG6:AY7"/>
    <mergeCell ref="B8:B9"/>
    <mergeCell ref="C8:C9"/>
    <mergeCell ref="E8:E9"/>
    <mergeCell ref="F8:F9"/>
    <mergeCell ref="G8:G9"/>
    <mergeCell ref="I8:I9"/>
    <mergeCell ref="Q6:Q9"/>
    <mergeCell ref="R6:R9"/>
    <mergeCell ref="S6:S9"/>
    <mergeCell ref="K6:K9"/>
    <mergeCell ref="L6:L7"/>
    <mergeCell ref="M6:M9"/>
    <mergeCell ref="N6:N9"/>
    <mergeCell ref="O6:O9"/>
    <mergeCell ref="P6:P9"/>
    <mergeCell ref="BB8:BB9"/>
    <mergeCell ref="BC8:BC9"/>
    <mergeCell ref="AP8:AP9"/>
    <mergeCell ref="AQ8:AQ9"/>
    <mergeCell ref="AR8:AR9"/>
    <mergeCell ref="AS8:AS9"/>
    <mergeCell ref="AT8:AT9"/>
    <mergeCell ref="AU8:AU9"/>
    <mergeCell ref="BJ8:BJ9"/>
    <mergeCell ref="BA6:BA9"/>
    <mergeCell ref="AV8:AV9"/>
    <mergeCell ref="AW8:AW9"/>
    <mergeCell ref="AX8:AX9"/>
    <mergeCell ref="AY8:AY9"/>
    <mergeCell ref="AZ6:AZ9"/>
    <mergeCell ref="BK8:BK9"/>
    <mergeCell ref="BL8:BL9"/>
    <mergeCell ref="BM8:BM9"/>
    <mergeCell ref="BD8:BD9"/>
    <mergeCell ref="BE8:BE9"/>
    <mergeCell ref="BF8:BF9"/>
    <mergeCell ref="BG8:BG9"/>
    <mergeCell ref="BH8:BH9"/>
    <mergeCell ref="BI8:BI9"/>
    <mergeCell ref="B14:B16"/>
    <mergeCell ref="C14:C16"/>
    <mergeCell ref="D14:D16"/>
    <mergeCell ref="E14:E16"/>
    <mergeCell ref="F14:F16"/>
    <mergeCell ref="G14:G16"/>
    <mergeCell ref="H14:H16"/>
    <mergeCell ref="E17:T17"/>
    <mergeCell ref="B18:B21"/>
    <mergeCell ref="C18:C21"/>
    <mergeCell ref="D18:D21"/>
    <mergeCell ref="E18:E21"/>
    <mergeCell ref="F18:F21"/>
    <mergeCell ref="H18:H21"/>
    <mergeCell ref="G18:G21"/>
    <mergeCell ref="H26:H28"/>
    <mergeCell ref="E29:T29"/>
    <mergeCell ref="E22:T22"/>
    <mergeCell ref="B23:B24"/>
    <mergeCell ref="C23:C24"/>
    <mergeCell ref="D23:D24"/>
    <mergeCell ref="E23:E24"/>
    <mergeCell ref="F23:F24"/>
    <mergeCell ref="G23:G24"/>
    <mergeCell ref="H23:H24"/>
    <mergeCell ref="B26:B28"/>
    <mergeCell ref="C26:C28"/>
    <mergeCell ref="D26:D28"/>
    <mergeCell ref="E26:E28"/>
    <mergeCell ref="E25:T25"/>
    <mergeCell ref="F26:F28"/>
    <mergeCell ref="G26:G28"/>
  </mergeCells>
  <conditionalFormatting sqref="Z17:AA17">
    <cfRule type="cellIs" dxfId="170" priority="257" stopIfTrue="1" operator="lessThanOrEqual">
      <formula>0.4</formula>
    </cfRule>
    <cfRule type="cellIs" dxfId="169" priority="258" stopIfTrue="1" operator="greaterThanOrEqual">
      <formula>0.8</formula>
    </cfRule>
    <cfRule type="cellIs" dxfId="168" priority="259" stopIfTrue="1" operator="between">
      <formula>0.4</formula>
      <formula>0.8</formula>
    </cfRule>
  </conditionalFormatting>
  <conditionalFormatting sqref="Z22:AA22">
    <cfRule type="cellIs" dxfId="167" priority="242" stopIfTrue="1" operator="lessThanOrEqual">
      <formula>0.4</formula>
    </cfRule>
    <cfRule type="cellIs" dxfId="166" priority="243" stopIfTrue="1" operator="greaterThanOrEqual">
      <formula>0.8</formula>
    </cfRule>
    <cfRule type="cellIs" dxfId="165" priority="244" stopIfTrue="1" operator="between">
      <formula>0.4</formula>
      <formula>0.8</formula>
    </cfRule>
  </conditionalFormatting>
  <conditionalFormatting sqref="Z25:AA25">
    <cfRule type="cellIs" dxfId="164" priority="227" stopIfTrue="1" operator="lessThanOrEqual">
      <formula>0.4</formula>
    </cfRule>
    <cfRule type="cellIs" dxfId="163" priority="228" stopIfTrue="1" operator="greaterThanOrEqual">
      <formula>0.8</formula>
    </cfRule>
    <cfRule type="cellIs" dxfId="162" priority="229" stopIfTrue="1" operator="between">
      <formula>0.4</formula>
      <formula>0.8</formula>
    </cfRule>
  </conditionalFormatting>
  <conditionalFormatting sqref="Z29:AA29">
    <cfRule type="cellIs" dxfId="161" priority="216" stopIfTrue="1" operator="lessThanOrEqual">
      <formula>0.4</formula>
    </cfRule>
    <cfRule type="cellIs" dxfId="160" priority="217" stopIfTrue="1" operator="greaterThanOrEqual">
      <formula>0.8</formula>
    </cfRule>
    <cfRule type="cellIs" dxfId="159" priority="218" stopIfTrue="1" operator="between">
      <formula>0.4</formula>
      <formula>0.8</formula>
    </cfRule>
  </conditionalFormatting>
  <conditionalFormatting sqref="Z13:AA13">
    <cfRule type="cellIs" dxfId="158" priority="197" stopIfTrue="1" operator="lessThanOrEqual">
      <formula>0.4</formula>
    </cfRule>
    <cfRule type="cellIs" dxfId="157" priority="198" stopIfTrue="1" operator="greaterThanOrEqual">
      <formula>0.8</formula>
    </cfRule>
    <cfRule type="cellIs" dxfId="156" priority="199" stopIfTrue="1" operator="between">
      <formula>0.4</formula>
      <formula>0.8</formula>
    </cfRule>
  </conditionalFormatting>
  <conditionalFormatting sqref="Z10:Z12">
    <cfRule type="cellIs" dxfId="155" priority="194" operator="between">
      <formula>0.76</formula>
      <formula>1</formula>
    </cfRule>
    <cfRule type="cellIs" dxfId="154" priority="195" operator="between">
      <formula>0.51</formula>
      <formula>0.75</formula>
    </cfRule>
    <cfRule type="cellIs" dxfId="153" priority="196" operator="between">
      <formula>0</formula>
      <formula>0.5</formula>
    </cfRule>
  </conditionalFormatting>
  <conditionalFormatting sqref="Z10:Z12">
    <cfRule type="cellIs" dxfId="149" priority="193" operator="greaterThan">
      <formula>1</formula>
    </cfRule>
  </conditionalFormatting>
  <conditionalFormatting sqref="Z15:Z16">
    <cfRule type="cellIs" dxfId="147" priority="98" operator="between">
      <formula>0.76</formula>
      <formula>1</formula>
    </cfRule>
    <cfRule type="cellIs" dxfId="146" priority="99" operator="between">
      <formula>0.51</formula>
      <formula>0.75</formula>
    </cfRule>
    <cfRule type="cellIs" dxfId="145" priority="100" operator="between">
      <formula>0</formula>
      <formula>0.5</formula>
    </cfRule>
  </conditionalFormatting>
  <conditionalFormatting sqref="Z15:Z16">
    <cfRule type="cellIs" dxfId="144" priority="97" operator="greaterThan">
      <formula>1</formula>
    </cfRule>
  </conditionalFormatting>
  <conditionalFormatting sqref="Z19:Z21">
    <cfRule type="cellIs" dxfId="143" priority="94" operator="between">
      <formula>0.76</formula>
      <formula>1</formula>
    </cfRule>
    <cfRule type="cellIs" dxfId="142" priority="95" operator="between">
      <formula>0.51</formula>
      <formula>0.75</formula>
    </cfRule>
    <cfRule type="cellIs" dxfId="141" priority="96" operator="between">
      <formula>0</formula>
      <formula>0.5</formula>
    </cfRule>
  </conditionalFormatting>
  <conditionalFormatting sqref="Z19:Z21">
    <cfRule type="cellIs" dxfId="140" priority="93" operator="greaterThan">
      <formula>1</formula>
    </cfRule>
  </conditionalFormatting>
  <conditionalFormatting sqref="Z23:Z24">
    <cfRule type="cellIs" dxfId="139" priority="90" operator="between">
      <formula>0.76</formula>
      <formula>1</formula>
    </cfRule>
    <cfRule type="cellIs" dxfId="138" priority="91" operator="between">
      <formula>0.51</formula>
      <formula>0.75</formula>
    </cfRule>
    <cfRule type="cellIs" dxfId="137" priority="92" operator="between">
      <formula>0</formula>
      <formula>0.5</formula>
    </cfRule>
  </conditionalFormatting>
  <conditionalFormatting sqref="Z23:Z24">
    <cfRule type="cellIs" dxfId="136" priority="89" operator="greaterThan">
      <formula>1</formula>
    </cfRule>
  </conditionalFormatting>
  <conditionalFormatting sqref="Z26:Z27">
    <cfRule type="cellIs" dxfId="135" priority="86" operator="between">
      <formula>0.76</formula>
      <formula>1</formula>
    </cfRule>
    <cfRule type="cellIs" dxfId="134" priority="87" operator="between">
      <formula>0.51</formula>
      <formula>0.75</formula>
    </cfRule>
    <cfRule type="cellIs" dxfId="133" priority="88" operator="between">
      <formula>0</formula>
      <formula>0.5</formula>
    </cfRule>
  </conditionalFormatting>
  <conditionalFormatting sqref="Z26:Z27">
    <cfRule type="cellIs" dxfId="132" priority="85" operator="greaterThan">
      <formula>1</formula>
    </cfRule>
  </conditionalFormatting>
  <conditionalFormatting sqref="AA11 AA18 AA16 AA24 AA27:AA28">
    <cfRule type="cellIs" dxfId="111" priority="58" operator="between">
      <formula>0.76</formula>
      <formula>1</formula>
    </cfRule>
    <cfRule type="cellIs" dxfId="110" priority="59" operator="between">
      <formula>0.51</formula>
      <formula>0.75</formula>
    </cfRule>
    <cfRule type="cellIs" dxfId="109" priority="60" operator="between">
      <formula>0</formula>
      <formula>0.5</formula>
    </cfRule>
  </conditionalFormatting>
  <conditionalFormatting sqref="AA11 AA18 AA16 AA24 AA27:AA28">
    <cfRule type="cellIs" dxfId="108" priority="57" operator="greaterThan">
      <formula>1</formula>
    </cfRule>
  </conditionalFormatting>
  <conditionalFormatting sqref="Z14">
    <cfRule type="cellIs" dxfId="103" priority="46" operator="between">
      <formula>0.76</formula>
      <formula>1</formula>
    </cfRule>
    <cfRule type="cellIs" dxfId="102" priority="47" operator="between">
      <formula>0.51</formula>
      <formula>0.75</formula>
    </cfRule>
    <cfRule type="cellIs" dxfId="101" priority="48" operator="between">
      <formula>0</formula>
      <formula>0.5</formula>
    </cfRule>
  </conditionalFormatting>
  <conditionalFormatting sqref="Z14">
    <cfRule type="cellIs" dxfId="100" priority="45" operator="greaterThan">
      <formula>1</formula>
    </cfRule>
  </conditionalFormatting>
  <conditionalFormatting sqref="Z18">
    <cfRule type="cellIs" dxfId="99" priority="42" operator="between">
      <formula>0.76</formula>
      <formula>1</formula>
    </cfRule>
    <cfRule type="cellIs" dxfId="98" priority="43" operator="between">
      <formula>0.51</formula>
      <formula>0.75</formula>
    </cfRule>
    <cfRule type="cellIs" dxfId="97" priority="44" operator="between">
      <formula>0</formula>
      <formula>0.5</formula>
    </cfRule>
  </conditionalFormatting>
  <conditionalFormatting sqref="Z18">
    <cfRule type="cellIs" dxfId="96" priority="41" operator="greaterThan">
      <formula>1</formula>
    </cfRule>
  </conditionalFormatting>
  <conditionalFormatting sqref="Z28">
    <cfRule type="cellIs" dxfId="95" priority="38" operator="between">
      <formula>0.76</formula>
      <formula>1</formula>
    </cfRule>
    <cfRule type="cellIs" dxfId="94" priority="39" operator="between">
      <formula>0.51</formula>
      <formula>0.75</formula>
    </cfRule>
    <cfRule type="cellIs" dxfId="93" priority="40" operator="between">
      <formula>0</formula>
      <formula>0.5</formula>
    </cfRule>
  </conditionalFormatting>
  <conditionalFormatting sqref="Z28">
    <cfRule type="cellIs" dxfId="92" priority="37" operator="greaterThan">
      <formula>1</formula>
    </cfRule>
  </conditionalFormatting>
  <conditionalFormatting sqref="AA10">
    <cfRule type="cellIs" dxfId="35" priority="34" operator="between">
      <formula>0.76</formula>
      <formula>1</formula>
    </cfRule>
    <cfRule type="cellIs" dxfId="34" priority="35" operator="between">
      <formula>0.51</formula>
      <formula>0.75</formula>
    </cfRule>
    <cfRule type="cellIs" dxfId="33" priority="36" operator="between">
      <formula>0</formula>
      <formula>0.5</formula>
    </cfRule>
  </conditionalFormatting>
  <conditionalFormatting sqref="AA10">
    <cfRule type="cellIs" dxfId="32" priority="33" operator="greaterThan">
      <formula>1</formula>
    </cfRule>
  </conditionalFormatting>
  <conditionalFormatting sqref="AA12">
    <cfRule type="cellIs" dxfId="31" priority="30" operator="between">
      <formula>0.76</formula>
      <formula>1</formula>
    </cfRule>
    <cfRule type="cellIs" dxfId="30" priority="31" operator="between">
      <formula>0.51</formula>
      <formula>0.75</formula>
    </cfRule>
    <cfRule type="cellIs" dxfId="29" priority="32" operator="between">
      <formula>0</formula>
      <formula>0.5</formula>
    </cfRule>
  </conditionalFormatting>
  <conditionalFormatting sqref="AA12">
    <cfRule type="cellIs" dxfId="28" priority="29" operator="greaterThan">
      <formula>1</formula>
    </cfRule>
  </conditionalFormatting>
  <conditionalFormatting sqref="AA14">
    <cfRule type="cellIs" dxfId="27" priority="26" operator="between">
      <formula>0.76</formula>
      <formula>1</formula>
    </cfRule>
    <cfRule type="cellIs" dxfId="26" priority="27" operator="between">
      <formula>0.51</formula>
      <formula>0.75</formula>
    </cfRule>
    <cfRule type="cellIs" dxfId="25" priority="28" operator="between">
      <formula>0</formula>
      <formula>0.5</formula>
    </cfRule>
  </conditionalFormatting>
  <conditionalFormatting sqref="AA14">
    <cfRule type="cellIs" dxfId="24" priority="25" operator="greaterThan">
      <formula>1</formula>
    </cfRule>
  </conditionalFormatting>
  <conditionalFormatting sqref="AA15">
    <cfRule type="cellIs" dxfId="23" priority="22" operator="between">
      <formula>0.76</formula>
      <formula>1</formula>
    </cfRule>
    <cfRule type="cellIs" dxfId="22" priority="23" operator="between">
      <formula>0.51</formula>
      <formula>0.75</formula>
    </cfRule>
    <cfRule type="cellIs" dxfId="21" priority="24" operator="between">
      <formula>0</formula>
      <formula>0.5</formula>
    </cfRule>
  </conditionalFormatting>
  <conditionalFormatting sqref="AA15">
    <cfRule type="cellIs" dxfId="20" priority="21" operator="greaterThan">
      <formula>1</formula>
    </cfRule>
  </conditionalFormatting>
  <conditionalFormatting sqref="AA19">
    <cfRule type="cellIs" dxfId="19" priority="18" operator="between">
      <formula>0.76</formula>
      <formula>1</formula>
    </cfRule>
    <cfRule type="cellIs" dxfId="18" priority="19" operator="between">
      <formula>0.51</formula>
      <formula>0.75</formula>
    </cfRule>
    <cfRule type="cellIs" dxfId="17" priority="20" operator="between">
      <formula>0</formula>
      <formula>0.5</formula>
    </cfRule>
  </conditionalFormatting>
  <conditionalFormatting sqref="AA19">
    <cfRule type="cellIs" dxfId="16" priority="17" operator="greaterThan">
      <formula>1</formula>
    </cfRule>
  </conditionalFormatting>
  <conditionalFormatting sqref="AA20">
    <cfRule type="cellIs" dxfId="15" priority="14" operator="between">
      <formula>0.76</formula>
      <formula>1</formula>
    </cfRule>
    <cfRule type="cellIs" dxfId="14" priority="15" operator="between">
      <formula>0.51</formula>
      <formula>0.75</formula>
    </cfRule>
    <cfRule type="cellIs" dxfId="13" priority="16" operator="between">
      <formula>0</formula>
      <formula>0.5</formula>
    </cfRule>
  </conditionalFormatting>
  <conditionalFormatting sqref="AA20">
    <cfRule type="cellIs" dxfId="12" priority="13" operator="greaterThan">
      <formula>1</formula>
    </cfRule>
  </conditionalFormatting>
  <conditionalFormatting sqref="AA21">
    <cfRule type="cellIs" dxfId="11" priority="10" operator="between">
      <formula>0.76</formula>
      <formula>1</formula>
    </cfRule>
    <cfRule type="cellIs" dxfId="10" priority="11" operator="between">
      <formula>0.51</formula>
      <formula>0.75</formula>
    </cfRule>
    <cfRule type="cellIs" dxfId="9" priority="12" operator="between">
      <formula>0</formula>
      <formula>0.5</formula>
    </cfRule>
  </conditionalFormatting>
  <conditionalFormatting sqref="AA21">
    <cfRule type="cellIs" dxfId="8" priority="9" operator="greaterThan">
      <formula>1</formula>
    </cfRule>
  </conditionalFormatting>
  <conditionalFormatting sqref="AA23">
    <cfRule type="cellIs" dxfId="7" priority="6" operator="between">
      <formula>0.76</formula>
      <formula>1</formula>
    </cfRule>
    <cfRule type="cellIs" dxfId="6" priority="7" operator="between">
      <formula>0.51</formula>
      <formula>0.75</formula>
    </cfRule>
    <cfRule type="cellIs" dxfId="5" priority="8" operator="between">
      <formula>0</formula>
      <formula>0.5</formula>
    </cfRule>
  </conditionalFormatting>
  <conditionalFormatting sqref="AA23">
    <cfRule type="cellIs" dxfId="4" priority="5" operator="greaterThan">
      <formula>1</formula>
    </cfRule>
  </conditionalFormatting>
  <conditionalFormatting sqref="AA26">
    <cfRule type="cellIs" dxfId="3" priority="2" operator="between">
      <formula>0.76</formula>
      <formula>1</formula>
    </cfRule>
    <cfRule type="cellIs" dxfId="2" priority="3" operator="between">
      <formula>0.51</formula>
      <formula>0.75</formula>
    </cfRule>
    <cfRule type="cellIs" dxfId="1" priority="4" operator="between">
      <formula>0</formula>
      <formula>0.5</formula>
    </cfRule>
  </conditionalFormatting>
  <conditionalFormatting sqref="AA26">
    <cfRule type="cellIs" dxfId="0" priority="1" operator="greaterThan">
      <formula>1</formula>
    </cfRule>
  </conditionalFormatting>
  <pageMargins left="0.51181102362204722" right="0.31496062992125984" top="0.74803149606299213" bottom="0.74803149606299213" header="0.31496062992125984" footer="0.31496062992125984"/>
  <pageSetup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 Movilidad </vt:lpstr>
      <vt:lpstr>'S. Movilidad '!Área_de_impresión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Alcaldia Amalfi 6</dc:creator>
  <cp:lastModifiedBy>Usuario</cp:lastModifiedBy>
  <cp:lastPrinted>2021-01-28T23:16:17Z</cp:lastPrinted>
  <dcterms:created xsi:type="dcterms:W3CDTF">2015-01-31T23:25:29Z</dcterms:created>
  <dcterms:modified xsi:type="dcterms:W3CDTF">2022-01-27T12:37:07Z</dcterms:modified>
</cp:coreProperties>
</file>