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24226"/>
  <mc:AlternateContent xmlns:mc="http://schemas.openxmlformats.org/markup-compatibility/2006">
    <mc:Choice Requires="x15">
      <x15ac:absPath xmlns:x15ac="http://schemas.microsoft.com/office/spreadsheetml/2010/11/ac" url="F:\Desktop\Todo Planeación 2020-2023-2\PLANES  ACCIÓN 2020-2023\011. Evaluación  de Gestión  Control Interno 2021\"/>
    </mc:Choice>
  </mc:AlternateContent>
  <xr:revisionPtr revIDLastSave="0" documentId="13_ncr:1_{B71DFC7D-23E7-495C-8838-3684E0784644}" xr6:coauthVersionLast="47" xr6:coauthVersionMax="47" xr10:uidLastSave="{00000000-0000-0000-0000-000000000000}"/>
  <bookViews>
    <workbookView xWindow="-108" yWindow="-108" windowWidth="23256" windowHeight="12576" tabRatio="605" xr2:uid="{00000000-000D-0000-FFFF-FFFF00000000}"/>
  </bookViews>
  <sheets>
    <sheet name="S. Hacienda y Tesoreria" sheetId="22" r:id="rId1"/>
    <sheet name="Hoja1" sheetId="23" state="hidden" r:id="rId2"/>
  </sheets>
  <definedNames>
    <definedName name="_xlnm._FilterDatabase" localSheetId="0" hidden="1">'S. Hacienda y Tesoreria'!$A$9:$CE$27</definedName>
    <definedName name="_xlnm.Print_Area" localSheetId="0">'S. Hacienda y Tesoreria'!$B$1:$BM$9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Z23" i="22" l="1"/>
  <c r="Z17" i="22"/>
  <c r="Z14" i="22"/>
  <c r="Z13" i="22"/>
  <c r="Z10" i="22"/>
  <c r="AF10" i="22"/>
  <c r="AF14" i="22"/>
  <c r="Z20" i="22" l="1"/>
  <c r="Z21" i="22"/>
  <c r="Z22" i="22"/>
  <c r="Z24" i="22"/>
  <c r="Z25" i="22"/>
  <c r="Z26" i="22"/>
  <c r="Z19" i="22"/>
  <c r="Z15" i="22"/>
  <c r="Z11" i="22"/>
  <c r="Y20" i="22"/>
  <c r="AA20" i="22" s="1"/>
  <c r="Y21" i="22"/>
  <c r="AA21" i="22" s="1"/>
  <c r="Y22" i="22"/>
  <c r="AA22" i="22" s="1"/>
  <c r="Y23" i="22"/>
  <c r="AA23" i="22" s="1"/>
  <c r="Y24" i="22"/>
  <c r="AA24" i="22" s="1"/>
  <c r="Y25" i="22"/>
  <c r="AA25" i="22" s="1"/>
  <c r="Y26" i="22"/>
  <c r="AA26" i="22" s="1"/>
  <c r="Y19" i="22"/>
  <c r="AA19" i="22" s="1"/>
  <c r="Y17" i="22"/>
  <c r="AA17" i="22" s="1"/>
  <c r="Y14" i="22"/>
  <c r="AA14" i="22" s="1"/>
  <c r="Y15" i="22"/>
  <c r="AA15" i="22" s="1"/>
  <c r="Y13" i="22"/>
  <c r="AA13" i="22" s="1"/>
  <c r="Y11" i="22"/>
  <c r="AA11" i="22" s="1"/>
  <c r="AF12" i="22" l="1"/>
  <c r="AG12" i="22"/>
  <c r="AH12" i="22"/>
  <c r="AI12" i="22"/>
  <c r="AJ12" i="22"/>
  <c r="AK12" i="22"/>
  <c r="AL12" i="22"/>
  <c r="AM12" i="22"/>
  <c r="AN12" i="22"/>
  <c r="AO12" i="22"/>
  <c r="AP12" i="22"/>
  <c r="AQ12" i="22"/>
  <c r="AR12" i="22"/>
  <c r="AS12" i="22"/>
  <c r="AT12" i="22"/>
  <c r="AU12" i="22"/>
  <c r="AV12" i="22"/>
  <c r="AW12" i="22"/>
  <c r="AX12" i="22"/>
  <c r="AF16" i="22"/>
  <c r="AG16" i="22"/>
  <c r="AH16" i="22"/>
  <c r="AI16" i="22"/>
  <c r="AJ16" i="22"/>
  <c r="AK16" i="22"/>
  <c r="AL16" i="22"/>
  <c r="AM16" i="22"/>
  <c r="AN16" i="22"/>
  <c r="AO16" i="22"/>
  <c r="AP16" i="22"/>
  <c r="AQ16" i="22"/>
  <c r="AR16" i="22"/>
  <c r="AS16" i="22"/>
  <c r="AT16" i="22"/>
  <c r="AU16" i="22"/>
  <c r="AV16" i="22"/>
  <c r="AW16" i="22"/>
  <c r="AX16" i="22"/>
  <c r="AF18" i="22"/>
  <c r="AG18" i="22"/>
  <c r="AH18" i="22"/>
  <c r="AI18" i="22"/>
  <c r="AJ18" i="22"/>
  <c r="AK18" i="22"/>
  <c r="AL18" i="22"/>
  <c r="AM18" i="22"/>
  <c r="AN18" i="22"/>
  <c r="AO18" i="22"/>
  <c r="AP18" i="22"/>
  <c r="AQ18" i="22"/>
  <c r="AR18" i="22"/>
  <c r="AS18" i="22"/>
  <c r="AT18" i="22"/>
  <c r="AU18" i="22"/>
  <c r="AV18" i="22"/>
  <c r="AW18" i="22"/>
  <c r="AX18" i="22"/>
  <c r="AF27" i="22"/>
  <c r="AG27" i="22"/>
  <c r="AH27" i="22"/>
  <c r="AI27" i="22"/>
  <c r="AJ27" i="22"/>
  <c r="AK27" i="22"/>
  <c r="AL27" i="22"/>
  <c r="AM27" i="22"/>
  <c r="AN27" i="22"/>
  <c r="AO27" i="22"/>
  <c r="AP27" i="22"/>
  <c r="AQ27" i="22"/>
  <c r="AR27" i="22"/>
  <c r="AS27" i="22"/>
  <c r="AT27" i="22"/>
  <c r="AU27" i="22"/>
  <c r="AV27" i="22"/>
  <c r="AW27" i="22"/>
  <c r="AX27" i="22"/>
  <c r="AY26" i="22" l="1"/>
  <c r="AE26" i="22" s="1"/>
  <c r="AY25" i="22"/>
  <c r="AE25" i="22" s="1"/>
  <c r="AY24" i="22"/>
  <c r="AE24" i="22" s="1"/>
  <c r="AY23" i="22"/>
  <c r="AE23" i="22" s="1"/>
  <c r="AY22" i="22"/>
  <c r="AE22" i="22" s="1"/>
  <c r="AY21" i="22"/>
  <c r="AE21" i="22" s="1"/>
  <c r="AY20" i="22"/>
  <c r="AE20" i="22" s="1"/>
  <c r="AY19" i="22"/>
  <c r="AE19" i="22" s="1"/>
  <c r="AY17" i="22"/>
  <c r="AE17" i="22" s="1"/>
  <c r="AY15" i="22"/>
  <c r="AE15" i="22" s="1"/>
  <c r="AY14" i="22"/>
  <c r="AE14" i="22" s="1"/>
  <c r="AY13" i="22"/>
  <c r="AE13" i="22" s="1"/>
  <c r="AY11" i="22"/>
  <c r="AE11" i="22" s="1"/>
  <c r="AY10" i="22"/>
  <c r="Z27" i="22" l="1"/>
  <c r="Z18" i="22"/>
  <c r="Z16" i="22"/>
  <c r="Z12" i="22"/>
  <c r="AA18" i="22"/>
  <c r="Y10" i="22"/>
  <c r="AA10" i="22" s="1"/>
  <c r="AA16" i="22" l="1"/>
  <c r="AA27" i="22"/>
  <c r="AA12" i="22"/>
  <c r="AY18" i="22"/>
  <c r="AE10" i="22"/>
  <c r="AY27" i="22" l="1"/>
  <c r="AE12" i="22"/>
  <c r="AY12" i="22"/>
  <c r="AE27" i="22"/>
  <c r="AE18" i="22"/>
  <c r="AY16" i="22"/>
  <c r="AE16" i="22"/>
</calcChain>
</file>

<file path=xl/sharedStrings.xml><?xml version="1.0" encoding="utf-8"?>
<sst xmlns="http://schemas.openxmlformats.org/spreadsheetml/2006/main" count="275" uniqueCount="119">
  <si>
    <t>LÍNEA ESTR.</t>
  </si>
  <si>
    <t>PROGRAMA</t>
  </si>
  <si>
    <t>OBJETIVO ESPECÍFICO</t>
  </si>
  <si>
    <t>PROYECTOS</t>
  </si>
  <si>
    <t>LOCALIZ. PROGR.</t>
  </si>
  <si>
    <t>Indicador de Producto</t>
  </si>
  <si>
    <t>TIPO DE META</t>
  </si>
  <si>
    <t>PRODUCTO ALCANZADO</t>
  </si>
  <si>
    <t>ACTIVIDADES</t>
  </si>
  <si>
    <t>CANT. PROG. DE LA ACTIVIDAD</t>
  </si>
  <si>
    <t>Costo Total Actividad 
(*)</t>
  </si>
  <si>
    <t>TIEMPO PROGRA-MADO (DÍAS)</t>
  </si>
  <si>
    <t>PROGRAMACIÓN ANUAL (MESES)</t>
  </si>
  <si>
    <t>ACUM.</t>
  </si>
  <si>
    <t>No.</t>
  </si>
  <si>
    <t>Nom.</t>
  </si>
  <si>
    <t>Und</t>
  </si>
  <si>
    <t>Cant.</t>
  </si>
  <si>
    <t>E</t>
  </si>
  <si>
    <t>F</t>
  </si>
  <si>
    <t>M</t>
  </si>
  <si>
    <t>A</t>
  </si>
  <si>
    <t>J</t>
  </si>
  <si>
    <t>S</t>
  </si>
  <si>
    <t>O</t>
  </si>
  <si>
    <t>N</t>
  </si>
  <si>
    <t>D</t>
  </si>
  <si>
    <t>VIG</t>
  </si>
  <si>
    <t>CUAT.</t>
  </si>
  <si>
    <t>Cantidad</t>
  </si>
  <si>
    <t>DIMENSIÓN         DEL DESARROLLO</t>
  </si>
  <si>
    <t>FUENTES DE COFINANCIACIÓN EN  MILES DE PESOS</t>
  </si>
  <si>
    <t>CÓDIGO DEL BPIM</t>
  </si>
  <si>
    <t>ÁREA MUNICIPAL</t>
  </si>
  <si>
    <t>TOTAL PROGRAMA</t>
  </si>
  <si>
    <t>RESPONSABLE ACTIVIDAD</t>
  </si>
  <si>
    <t>CUMPLIMIENTO DEL INDICADOR</t>
  </si>
  <si>
    <t xml:space="preserve"> META  PRODUCTO    2020 - 2023</t>
  </si>
  <si>
    <t>MUNICIPIO DE AMALFI.  Administración Municipal "La Gran Alianza por Amalfi"</t>
  </si>
  <si>
    <t xml:space="preserve">LÍNEA BASE
</t>
  </si>
  <si>
    <t xml:space="preserve">Incremento </t>
  </si>
  <si>
    <t xml:space="preserve">COMPONENTE </t>
  </si>
  <si>
    <t>Incremento</t>
  </si>
  <si>
    <t>PROGRAMA 3:</t>
  </si>
  <si>
    <t xml:space="preserve">Mantenimiento </t>
  </si>
  <si>
    <t>LÍNEA ESTRATÉGICA 5</t>
  </si>
  <si>
    <t>ALIANZA POR UN BUEN GOBIERNO</t>
  </si>
  <si>
    <t>FORTALECIMIENTO INSTITUCIONAL</t>
  </si>
  <si>
    <t>Procesos de Fiscalización tributaria realizados</t>
  </si>
  <si>
    <t>Censo de industria y comercio realizado anualmente</t>
  </si>
  <si>
    <t xml:space="preserve">Secretaria de Hacienda y Tesoreria </t>
  </si>
  <si>
    <t>INGRESOS TRIBUTARIOS Y NO TRIBUTARIOS</t>
  </si>
  <si>
    <t>FISCALIZACIÓN PARA LA EQUIDAD</t>
  </si>
  <si>
    <t>Aumentar el recaudo tributario del impuesto de industria y comercio mediante la identificación de omisos y elusión fiscal</t>
  </si>
  <si>
    <t xml:space="preserve">Aumentar el recaudo tributario de los diferentes ingresos propios de la entidad territorial por medio de los procesos de cobro persuasivo y coactivo a los diferentes deudores de los tributos, contribuciones multas y sanciones. </t>
  </si>
  <si>
    <t>Acciones (llamadas, correos) de cobro persuasivo de los ingresos tributarios y no tributarios realizadas.</t>
  </si>
  <si>
    <t>Procesos de cobro coactivo administrativo de los ingresos tributarios y no tributarios realizados</t>
  </si>
  <si>
    <t>Facilidades de pagos de los ingresos tributarios y no tributarios suscritas</t>
  </si>
  <si>
    <t>BENEFICIOS POR PRONTO PAGOS Y ALIVIOS TRIBUTARIOS</t>
  </si>
  <si>
    <t>Campañas para brindar beneficios por pronto pago y alivios tributarios.</t>
  </si>
  <si>
    <t>Estatuto Tributario Municipal actualizado</t>
  </si>
  <si>
    <t>Reglamento Interno de Recuperación de cartera. Actualizado</t>
  </si>
  <si>
    <t>Manual de Fiscalización Tributaria actualizado.</t>
  </si>
  <si>
    <t>Fortalecimiento integral del pasivocol</t>
  </si>
  <si>
    <t>Encuentros del Consejo Municipal de Política Fiscal</t>
  </si>
  <si>
    <t>Acciones para tesorería virtual</t>
  </si>
  <si>
    <t>Expedición de Formularios y Certificados en Línea</t>
  </si>
  <si>
    <t>Actualización de Procesos y Procedimientos ligados Modelo Integrado de Planeación y Gestión</t>
  </si>
  <si>
    <t>GESTIÓN TRIBUTARIA Y CAPACIDADES FISCALES</t>
  </si>
  <si>
    <t xml:space="preserve">Dotar de herramientas técnicas, tecnológicas y jurídicas a la Secretaría de Hacienda municipal, para la toma de decisiones estratégicas orientadas al recaudo de ingresos </t>
  </si>
  <si>
    <t>Fortalecimiento fiscal del municipio de  Amalfi</t>
  </si>
  <si>
    <t xml:space="preserve">Urbana </t>
  </si>
  <si>
    <t xml:space="preserve">Urbana y Rural </t>
  </si>
  <si>
    <t xml:space="preserve"> META  PRODUCTO 2020</t>
  </si>
  <si>
    <t xml:space="preserve"> META  PRODUCTO 2021</t>
  </si>
  <si>
    <t xml:space="preserve"> META  PRODUCTO 2022</t>
  </si>
  <si>
    <t xml:space="preserve"> META  PRODUCTO 2023</t>
  </si>
  <si>
    <t>PROGRAMA 4</t>
  </si>
  <si>
    <t>PROGRAMA 1</t>
  </si>
  <si>
    <t>PROGRAMA 2</t>
  </si>
  <si>
    <t>Recursos Func.2021</t>
  </si>
  <si>
    <t>Cofinanciación Departamento 2021</t>
  </si>
  <si>
    <t>Cofinanciación Nación 2021</t>
  </si>
  <si>
    <t>Crédito 2021</t>
  </si>
  <si>
    <t>Otros 2021</t>
  </si>
  <si>
    <t>Fondo Local de Seguridad 2021</t>
  </si>
  <si>
    <t>Transferencias Ley 99 - 2021</t>
  </si>
  <si>
    <t>Recursos Propios 2021</t>
  </si>
  <si>
    <t>SGP Alimentación Escolar 2021</t>
  </si>
  <si>
    <t>SGP APSB 2021</t>
  </si>
  <si>
    <t>SGP Cultura 2021</t>
  </si>
  <si>
    <t>SGP Deporte 2021</t>
  </si>
  <si>
    <t>SGP Educación 2021</t>
  </si>
  <si>
    <t>SGP Libre Destinación 42% Mpios 4, 5 y 6 Cat 2021</t>
  </si>
  <si>
    <t>SGP Libre Inversión 2021</t>
  </si>
  <si>
    <t>SGP Municipios Río Magdalena 2021</t>
  </si>
  <si>
    <t xml:space="preserve"> SGP Salud 2021</t>
  </si>
  <si>
    <t>Fondo Local de Salud 2021</t>
  </si>
  <si>
    <t xml:space="preserve"> Regalías 2021</t>
  </si>
  <si>
    <t xml:space="preserve"> Total 2021 (miles)</t>
  </si>
  <si>
    <t>GL</t>
  </si>
  <si>
    <t>UND</t>
  </si>
  <si>
    <t>X</t>
  </si>
  <si>
    <t>x</t>
  </si>
  <si>
    <t>gl</t>
  </si>
  <si>
    <t>PLAN DE ACCIÓN ANUAL</t>
  </si>
  <si>
    <t xml:space="preserve"> EVALUACIÓN FÍSICA Y FINANCIERA DE LOS PROGRAMAS</t>
  </si>
  <si>
    <t>En el mes de Junio de 2021, se deja listo el botón de pagos PSE en la página del municipio para el pago de los impuestos Predial e Industria y Comercio</t>
  </si>
  <si>
    <t>Se oficia a la DIAN, Gobernación de Antioquia, Invía, Infraestructura Departamental, Epm para requerir información de contribuyentes , como proceso del cruce de información reportada al Municipio y la DIAN y se iniciaron 2281 procesos de emplazamientos por no declarar y emplazmientos para corregir declaración privada de industria y comercio</t>
  </si>
  <si>
    <t>Se realiza el Censo de industria y comercio en el área urbana del municipio.
Se oficia a los establecimientos no inscritos para que raelicen la inscripción.
Se realiza la inscripcion de oficios de los constribuyentes que no comperecieron voluntariamente</t>
  </si>
  <si>
    <t>Se han librado 1708 Mandamientos de pago, dentro de los procesos de cobro coactivo a infractores de movilidad e Impuesto Predial Unificado.</t>
  </si>
  <si>
    <t>Se realizan 3333 gestiones entre llamadas, atención personalizada en oficina, envío de cartas de cobros persuasivos, avisos radiales y trabajo en campo, envío de correos a diferentes contribuyentes morosos de los impuetos Predial, Industria y comercio e infractores de movilidad.</t>
  </si>
  <si>
    <t xml:space="preserve">Se realizaron 13 consejos municipales de politica Fiscal, con el fin de abordar temas presupuestales </t>
  </si>
  <si>
    <t>Se actualizó mensualmente los reportes e informes del PASIVOCOL municipal</t>
  </si>
  <si>
    <t>Se promocionó por los diferentes medios de comunicación con que cuenta la Administración el descuento del 20% en el Impuesto Predial por pago anticipado de la totalidad de la vigencia 2021.
Se lanzó la campaña CON EL PAGO DE TUS IMPUESTOS GANAMOS TODOS. Donde se incentiva el pago del impuesto con 3 sorteos de (Dos Neveras, Dos lavadoras, Dos televisores)
Se dió divulgación al Acuerdo municipal 07 de 2021, que ortorga beneficios tributarios del 80% de los intereses adeudados al 30 de junio de 2021, con fecha límite de pago el 30 de diciembre de 2021
El 23 de diciembre se realizaron los tres sorteos de 2 Neveras, 2 Lavadores y 2 TV de 43" entre los contribuyentes que estuvieran al día con el pago de sus impuestos predial e industria y comercio</t>
  </si>
  <si>
    <t>Se formalizaron 136  acuerdos de pago con los contribuyentes de impuesto Predial, Industria y Comercio y de multas de tránsito</t>
  </si>
  <si>
    <t>SECRETARIA DE HACIENDA Y TESORERÍA VIGENCIA 2021</t>
  </si>
  <si>
    <t>No se tenía programado para la vigencia</t>
  </si>
  <si>
    <t>No se cumplió la meta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</si>
</sst>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 #,##0_-;\-&quot;$&quot;\ * #,##0_-;_-&quot;$&quot;\ * &quot;-&quot;_-;_-@_-"/>
    <numFmt numFmtId="164" formatCode="_(&quot;$&quot;\ * #,##0.00_);_(&quot;$&quot;\ * \(#,##0.00\);_(&quot;$&quot;\ * &quot;-&quot;??_);_(@_)"/>
    <numFmt numFmtId="165" formatCode="0.0"/>
  </numFmts>
  <fonts count="16" x14ac:knownFonts="1">
    <font>
      <sz val="11"/>
      <color theme="1"/>
      <name val="Calibri"/>
      <family val="2"/>
      <scheme val="minor"/>
    </font>
    <font>
      <sz val="10"/>
      <name val="Arial"/>
      <family val="2"/>
    </font>
    <font>
      <b/>
      <sz val="10"/>
      <color theme="1"/>
      <name val="Arial"/>
      <family val="2"/>
    </font>
    <font>
      <sz val="10"/>
      <color theme="1"/>
      <name val="Arial"/>
      <family val="2"/>
    </font>
    <font>
      <b/>
      <sz val="9"/>
      <color theme="1"/>
      <name val="Arial"/>
      <family val="2"/>
    </font>
    <font>
      <sz val="11"/>
      <color theme="1"/>
      <name val="Calibri"/>
      <family val="2"/>
      <scheme val="minor"/>
    </font>
    <font>
      <sz val="9"/>
      <color theme="1"/>
      <name val="Arial"/>
      <family val="2"/>
    </font>
    <font>
      <b/>
      <sz val="12"/>
      <color theme="1"/>
      <name val="Arial"/>
      <family val="2"/>
    </font>
    <font>
      <sz val="12"/>
      <color theme="1"/>
      <name val="Arial"/>
      <family val="2"/>
    </font>
    <font>
      <sz val="9"/>
      <color theme="1"/>
      <name val="Calibri"/>
      <family val="2"/>
      <scheme val="minor"/>
    </font>
    <font>
      <b/>
      <sz val="11"/>
      <color theme="1"/>
      <name val="Calibri"/>
      <family val="2"/>
      <scheme val="minor"/>
    </font>
    <font>
      <sz val="10"/>
      <color rgb="FFFF0000"/>
      <name val="Arial"/>
      <family val="2"/>
    </font>
    <font>
      <b/>
      <sz val="9"/>
      <color rgb="FFFF0000"/>
      <name val="Arial"/>
      <family val="2"/>
    </font>
    <font>
      <b/>
      <sz val="10"/>
      <color rgb="FFFF0000"/>
      <name val="Arial"/>
      <family val="2"/>
    </font>
    <font>
      <sz val="11"/>
      <color theme="1"/>
      <name val="Arial"/>
      <family val="2"/>
    </font>
    <font>
      <sz val="10"/>
      <color rgb="FF000000"/>
      <name val="Arial"/>
      <family val="2"/>
    </font>
  </fonts>
  <fills count="6">
    <fill>
      <patternFill patternType="none"/>
    </fill>
    <fill>
      <patternFill patternType="gray125"/>
    </fill>
    <fill>
      <patternFill patternType="solid">
        <fgColor theme="5" tint="0.39997558519241921"/>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s>
  <cellStyleXfs count="6">
    <xf numFmtId="0" fontId="0" fillId="0" borderId="0"/>
    <xf numFmtId="0" fontId="1" fillId="0" borderId="0"/>
    <xf numFmtId="9" fontId="1" fillId="0" borderId="0" applyFont="0" applyFill="0" applyBorder="0" applyAlignment="0" applyProtection="0"/>
    <xf numFmtId="9" fontId="5" fillId="0" borderId="0" applyFont="0" applyFill="0" applyBorder="0" applyAlignment="0" applyProtection="0"/>
    <xf numFmtId="42" fontId="5" fillId="0" borderId="0" applyFont="0" applyFill="0" applyBorder="0" applyAlignment="0" applyProtection="0"/>
    <xf numFmtId="164" fontId="5" fillId="0" borderId="0" applyFont="0" applyFill="0" applyBorder="0" applyAlignment="0" applyProtection="0"/>
  </cellStyleXfs>
  <cellXfs count="121">
    <xf numFmtId="0" fontId="0" fillId="0" borderId="0" xfId="0"/>
    <xf numFmtId="0" fontId="3" fillId="0" borderId="0" xfId="1" applyFont="1" applyFill="1" applyAlignment="1" applyProtection="1">
      <alignment horizontal="center" vertical="center"/>
      <protection locked="0"/>
    </xf>
    <xf numFmtId="0" fontId="3" fillId="0" borderId="0" xfId="1" applyFont="1" applyFill="1" applyAlignment="1" applyProtection="1">
      <alignment horizontal="center" vertical="center" wrapText="1"/>
      <protection locked="0"/>
    </xf>
    <xf numFmtId="0" fontId="2" fillId="0" borderId="0" xfId="1" applyFont="1" applyFill="1" applyAlignment="1" applyProtection="1">
      <alignment horizontal="center" vertical="center"/>
      <protection locked="0"/>
    </xf>
    <xf numFmtId="0" fontId="3" fillId="0" borderId="0" xfId="1" applyFont="1" applyFill="1" applyAlignment="1" applyProtection="1">
      <alignment horizontal="justify" vertical="center" wrapText="1"/>
      <protection locked="0"/>
    </xf>
    <xf numFmtId="0" fontId="8" fillId="0" borderId="0" xfId="1" applyFont="1" applyFill="1" applyAlignment="1" applyProtection="1">
      <alignment horizontal="center" vertical="center" wrapText="1"/>
      <protection locked="0"/>
    </xf>
    <xf numFmtId="9" fontId="3" fillId="0" borderId="0" xfId="3" applyNumberFormat="1" applyFont="1" applyFill="1" applyAlignment="1" applyProtection="1">
      <alignment horizontal="center" vertical="center"/>
      <protection locked="0"/>
    </xf>
    <xf numFmtId="0" fontId="6" fillId="0" borderId="0" xfId="1" applyFont="1" applyFill="1" applyAlignment="1" applyProtection="1">
      <alignment horizontal="center" vertical="center"/>
      <protection locked="0"/>
    </xf>
    <xf numFmtId="0" fontId="9" fillId="0" borderId="0" xfId="0" applyFont="1"/>
    <xf numFmtId="0" fontId="5" fillId="0" borderId="0" xfId="0" applyFont="1"/>
    <xf numFmtId="1" fontId="2" fillId="2" borderId="2" xfId="2" applyNumberFormat="1" applyFont="1" applyFill="1" applyBorder="1" applyAlignment="1" applyProtection="1">
      <alignment horizontal="center" vertical="center" wrapText="1"/>
    </xf>
    <xf numFmtId="9" fontId="2" fillId="2" borderId="1" xfId="3" applyNumberFormat="1" applyFont="1" applyFill="1" applyBorder="1" applyAlignment="1" applyProtection="1">
      <alignment horizontal="center" vertical="center" wrapText="1"/>
    </xf>
    <xf numFmtId="3" fontId="2" fillId="2" borderId="2" xfId="1" applyNumberFormat="1" applyFont="1" applyFill="1" applyBorder="1" applyAlignment="1" applyProtection="1">
      <alignment horizontal="center" vertical="center" wrapText="1"/>
    </xf>
    <xf numFmtId="164" fontId="0" fillId="0" borderId="0" xfId="5" applyFont="1"/>
    <xf numFmtId="0" fontId="3" fillId="0" borderId="0" xfId="1" applyFont="1" applyFill="1" applyAlignment="1" applyProtection="1">
      <alignment horizontal="left" vertical="center" wrapText="1"/>
      <protection locked="0"/>
    </xf>
    <xf numFmtId="0" fontId="3" fillId="0" borderId="1" xfId="1" applyFont="1" applyFill="1" applyBorder="1" applyAlignment="1" applyProtection="1">
      <alignment horizontal="center" vertical="center" wrapText="1"/>
    </xf>
    <xf numFmtId="1" fontId="3" fillId="0" borderId="1" xfId="1" applyNumberFormat="1" applyFont="1" applyFill="1" applyBorder="1" applyAlignment="1" applyProtection="1">
      <alignment horizontal="center" vertical="center" wrapText="1"/>
    </xf>
    <xf numFmtId="1" fontId="3" fillId="0" borderId="1" xfId="2" applyNumberFormat="1" applyFont="1" applyFill="1" applyBorder="1" applyAlignment="1" applyProtection="1">
      <alignment horizontal="center" vertical="center" wrapText="1"/>
    </xf>
    <xf numFmtId="1" fontId="2" fillId="2" borderId="1" xfId="1"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42" fontId="3" fillId="0" borderId="1" xfId="4" applyFont="1" applyBorder="1" applyAlignment="1" applyProtection="1">
      <alignment horizontal="center" vertical="center"/>
    </xf>
    <xf numFmtId="0" fontId="3" fillId="0" borderId="1" xfId="0" applyFont="1" applyBorder="1" applyAlignment="1" applyProtection="1">
      <alignment horizontal="center" vertical="center" wrapText="1"/>
    </xf>
    <xf numFmtId="0" fontId="3" fillId="0" borderId="0" xfId="0" applyFont="1" applyFill="1" applyProtection="1"/>
    <xf numFmtId="0" fontId="2" fillId="2" borderId="0" xfId="0" applyFont="1" applyFill="1" applyProtection="1"/>
    <xf numFmtId="0" fontId="11" fillId="0" borderId="0" xfId="1" applyFont="1" applyFill="1" applyAlignment="1" applyProtection="1">
      <alignment horizontal="center" vertical="center"/>
      <protection locked="0"/>
    </xf>
    <xf numFmtId="1" fontId="13" fillId="2" borderId="1" xfId="1" applyNumberFormat="1" applyFont="1" applyFill="1" applyBorder="1" applyAlignment="1" applyProtection="1">
      <alignment horizontal="center" vertical="center" wrapText="1"/>
    </xf>
    <xf numFmtId="0" fontId="5" fillId="0" borderId="1" xfId="0" applyFont="1" applyBorder="1" applyAlignment="1" applyProtection="1">
      <alignment horizontal="center" vertical="center"/>
    </xf>
    <xf numFmtId="9" fontId="4" fillId="4" borderId="1" xfId="3" applyNumberFormat="1" applyFont="1" applyFill="1" applyBorder="1" applyAlignment="1" applyProtection="1">
      <alignment horizontal="center" vertical="center" wrapText="1" shrinkToFit="1"/>
      <protection locked="0"/>
    </xf>
    <xf numFmtId="0" fontId="11" fillId="0" borderId="1" xfId="0" applyFont="1" applyBorder="1" applyAlignment="1" applyProtection="1">
      <alignment horizontal="center" vertical="center"/>
    </xf>
    <xf numFmtId="1" fontId="8" fillId="0" borderId="1" xfId="2" applyNumberFormat="1" applyFont="1" applyFill="1" applyBorder="1" applyAlignment="1" applyProtection="1">
      <alignment horizontal="center" vertical="center" wrapText="1"/>
    </xf>
    <xf numFmtId="1" fontId="8" fillId="0" borderId="1" xfId="1" applyNumberFormat="1" applyFont="1" applyFill="1" applyBorder="1" applyAlignment="1" applyProtection="1">
      <alignment horizontal="center" vertical="center" wrapText="1"/>
    </xf>
    <xf numFmtId="165" fontId="8" fillId="0" borderId="1" xfId="2" applyNumberFormat="1" applyFont="1" applyFill="1" applyBorder="1" applyAlignment="1" applyProtection="1">
      <alignment horizontal="center" vertical="center" wrapText="1"/>
    </xf>
    <xf numFmtId="3" fontId="3" fillId="0" borderId="1" xfId="1" applyNumberFormat="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3" fontId="2" fillId="2" borderId="1" xfId="1" applyNumberFormat="1" applyFont="1" applyFill="1" applyBorder="1" applyAlignment="1" applyProtection="1">
      <alignment horizontal="center" vertical="center" wrapText="1"/>
    </xf>
    <xf numFmtId="0" fontId="3" fillId="0" borderId="1" xfId="1" applyNumberFormat="1" applyFont="1" applyFill="1" applyBorder="1" applyAlignment="1" applyProtection="1">
      <alignment horizontal="center" vertical="center" wrapText="1"/>
    </xf>
    <xf numFmtId="1" fontId="13" fillId="2" borderId="2" xfId="1" applyNumberFormat="1" applyFont="1" applyFill="1" applyBorder="1" applyAlignment="1" applyProtection="1">
      <alignment horizontal="center" vertical="center" wrapText="1"/>
    </xf>
    <xf numFmtId="1" fontId="2" fillId="2" borderId="2" xfId="1" applyNumberFormat="1" applyFont="1" applyFill="1" applyBorder="1" applyAlignment="1" applyProtection="1">
      <alignment horizontal="center" vertical="center" wrapText="1"/>
    </xf>
    <xf numFmtId="9" fontId="2" fillId="2" borderId="2" xfId="3" applyNumberFormat="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3" fillId="0" borderId="9" xfId="1" applyFont="1" applyFill="1" applyBorder="1" applyAlignment="1" applyProtection="1">
      <alignment horizontal="center" vertical="center" wrapText="1"/>
    </xf>
    <xf numFmtId="1" fontId="3" fillId="0" borderId="9" xfId="1" applyNumberFormat="1" applyFont="1" applyFill="1" applyBorder="1" applyAlignment="1" applyProtection="1">
      <alignment horizontal="center" vertical="center" wrapText="1"/>
    </xf>
    <xf numFmtId="0" fontId="3" fillId="0" borderId="9" xfId="0" applyFont="1" applyFill="1" applyBorder="1" applyAlignment="1" applyProtection="1">
      <alignment horizontal="left" vertical="center" wrapText="1"/>
    </xf>
    <xf numFmtId="0" fontId="3" fillId="0" borderId="9" xfId="0" applyFont="1" applyBorder="1" applyAlignment="1" applyProtection="1">
      <alignment horizontal="center" vertical="center"/>
    </xf>
    <xf numFmtId="0" fontId="11" fillId="0" borderId="9" xfId="0" applyFont="1" applyBorder="1" applyAlignment="1" applyProtection="1">
      <alignment horizontal="center" vertical="center"/>
    </xf>
    <xf numFmtId="1" fontId="8" fillId="0" borderId="9" xfId="2" applyNumberFormat="1" applyFont="1" applyFill="1" applyBorder="1" applyAlignment="1" applyProtection="1">
      <alignment horizontal="center" vertical="center" wrapText="1"/>
    </xf>
    <xf numFmtId="1" fontId="3" fillId="0" borderId="9" xfId="2" applyNumberFormat="1" applyFont="1" applyFill="1" applyBorder="1" applyAlignment="1" applyProtection="1">
      <alignment horizontal="center" vertical="center" wrapText="1"/>
    </xf>
    <xf numFmtId="42" fontId="3" fillId="0" borderId="9" xfId="4" applyFont="1" applyBorder="1" applyAlignment="1" applyProtection="1">
      <alignment horizontal="center" vertical="center"/>
    </xf>
    <xf numFmtId="0" fontId="3" fillId="0" borderId="9" xfId="0" applyFont="1" applyBorder="1" applyAlignment="1" applyProtection="1">
      <alignment horizontal="center" vertical="center" wrapText="1"/>
    </xf>
    <xf numFmtId="9" fontId="3" fillId="0" borderId="1" xfId="3" applyNumberFormat="1" applyFont="1" applyFill="1" applyBorder="1" applyAlignment="1" applyProtection="1">
      <alignment horizontal="center" vertical="center"/>
    </xf>
    <xf numFmtId="1" fontId="2" fillId="2" borderId="1" xfId="2" applyNumberFormat="1" applyFont="1" applyFill="1" applyBorder="1" applyAlignment="1" applyProtection="1">
      <alignment horizontal="center" vertical="center" wrapText="1"/>
    </xf>
    <xf numFmtId="0" fontId="3" fillId="0" borderId="9" xfId="1" applyNumberFormat="1" applyFont="1" applyFill="1" applyBorder="1" applyAlignment="1" applyProtection="1">
      <alignment horizontal="center" vertical="center" wrapText="1"/>
    </xf>
    <xf numFmtId="3" fontId="3" fillId="0" borderId="9" xfId="1" applyNumberFormat="1" applyFont="1" applyFill="1" applyBorder="1" applyAlignment="1" applyProtection="1">
      <alignment horizontal="center" vertical="center" wrapText="1"/>
    </xf>
    <xf numFmtId="9" fontId="14" fillId="0" borderId="2" xfId="3" applyFont="1" applyFill="1" applyBorder="1" applyAlignment="1" applyProtection="1">
      <alignment horizontal="center" vertical="center"/>
    </xf>
    <xf numFmtId="0" fontId="3" fillId="0" borderId="6" xfId="1" applyFont="1" applyFill="1" applyBorder="1" applyAlignment="1" applyProtection="1">
      <alignment horizontal="center" vertical="center" textRotation="90" wrapText="1"/>
    </xf>
    <xf numFmtId="0" fontId="3" fillId="0" borderId="1" xfId="1" applyFont="1" applyFill="1" applyBorder="1" applyAlignment="1" applyProtection="1">
      <alignment horizontal="center" vertical="center" textRotation="90" wrapText="1"/>
    </xf>
    <xf numFmtId="0" fontId="3" fillId="0" borderId="6" xfId="1" applyFont="1" applyFill="1" applyBorder="1" applyAlignment="1" applyProtection="1">
      <alignment horizontal="center" vertical="center" textRotation="90" wrapText="1"/>
    </xf>
    <xf numFmtId="0" fontId="3" fillId="0" borderId="8" xfId="1" applyFont="1" applyFill="1" applyBorder="1" applyAlignment="1" applyProtection="1">
      <alignment horizontal="center" vertical="center" textRotation="90" wrapText="1"/>
    </xf>
    <xf numFmtId="0" fontId="3" fillId="0" borderId="1" xfId="1" applyFont="1" applyFill="1" applyBorder="1" applyAlignment="1" applyProtection="1">
      <alignment horizontal="center" vertical="center" textRotation="90" wrapText="1"/>
    </xf>
    <xf numFmtId="0" fontId="3" fillId="0" borderId="9" xfId="1" applyFont="1" applyFill="1" applyBorder="1" applyAlignment="1" applyProtection="1">
      <alignment horizontal="center" vertical="center" textRotation="90" wrapText="1"/>
    </xf>
    <xf numFmtId="0" fontId="4" fillId="0" borderId="1" xfId="1" applyFont="1" applyFill="1" applyBorder="1" applyAlignment="1" applyProtection="1">
      <alignment horizontal="center" vertical="center"/>
      <protection locked="0"/>
    </xf>
    <xf numFmtId="0" fontId="4" fillId="0" borderId="7" xfId="1" applyFont="1" applyFill="1" applyBorder="1" applyAlignment="1" applyProtection="1">
      <alignment horizontal="center" vertical="center"/>
      <protection locked="0"/>
    </xf>
    <xf numFmtId="42" fontId="10" fillId="5" borderId="1" xfId="4" applyFont="1" applyFill="1" applyBorder="1" applyAlignment="1">
      <alignment horizontal="center" vertical="center" wrapText="1"/>
    </xf>
    <xf numFmtId="0" fontId="6" fillId="0" borderId="1" xfId="1" applyFont="1" applyFill="1" applyBorder="1" applyAlignment="1" applyProtection="1">
      <alignment horizontal="center" vertical="center" wrapText="1"/>
      <protection locked="0"/>
    </xf>
    <xf numFmtId="0" fontId="4" fillId="0" borderId="4" xfId="1" applyFont="1" applyFill="1" applyBorder="1" applyAlignment="1" applyProtection="1">
      <alignment horizontal="center" vertical="center" wrapText="1" shrinkToFit="1"/>
      <protection locked="0"/>
    </xf>
    <xf numFmtId="0" fontId="4" fillId="0" borderId="1" xfId="1" applyFont="1" applyFill="1" applyBorder="1" applyAlignment="1" applyProtection="1">
      <alignment horizontal="center" vertical="center" wrapText="1" shrinkToFit="1"/>
      <protection locked="0"/>
    </xf>
    <xf numFmtId="0" fontId="12" fillId="3" borderId="4" xfId="1" applyFont="1" applyFill="1" applyBorder="1" applyAlignment="1" applyProtection="1">
      <alignment horizontal="center" vertical="center" wrapText="1" shrinkToFit="1"/>
      <protection locked="0"/>
    </xf>
    <xf numFmtId="0" fontId="12" fillId="3" borderId="1" xfId="1" applyFont="1" applyFill="1" applyBorder="1" applyAlignment="1" applyProtection="1">
      <alignment horizontal="center" vertical="center" wrapText="1" shrinkToFit="1"/>
      <protection locked="0"/>
    </xf>
    <xf numFmtId="0" fontId="4" fillId="3" borderId="4" xfId="1" applyFont="1" applyFill="1" applyBorder="1" applyAlignment="1" applyProtection="1">
      <alignment horizontal="center" vertical="center" wrapText="1" shrinkToFit="1"/>
      <protection locked="0"/>
    </xf>
    <xf numFmtId="0" fontId="4" fillId="3" borderId="1" xfId="1" applyFont="1" applyFill="1" applyBorder="1" applyAlignment="1" applyProtection="1">
      <alignment horizontal="center" vertical="center" wrapText="1" shrinkToFit="1"/>
      <protection locked="0"/>
    </xf>
    <xf numFmtId="0" fontId="4" fillId="4" borderId="4" xfId="1" applyFont="1" applyFill="1" applyBorder="1" applyAlignment="1" applyProtection="1">
      <alignment horizontal="center" vertical="center" wrapText="1" shrinkToFit="1"/>
      <protection locked="0"/>
    </xf>
    <xf numFmtId="0" fontId="4" fillId="0" borderId="4" xfId="1" applyFont="1" applyFill="1" applyBorder="1" applyAlignment="1" applyProtection="1">
      <alignment horizontal="center" vertical="center" wrapText="1"/>
      <protection locked="0"/>
    </xf>
    <xf numFmtId="0" fontId="4" fillId="0" borderId="1" xfId="1" applyFont="1" applyFill="1" applyBorder="1" applyAlignment="1" applyProtection="1">
      <alignment horizontal="center" vertical="center" wrapText="1"/>
      <protection locked="0"/>
    </xf>
    <xf numFmtId="0" fontId="4" fillId="0" borderId="4" xfId="1" applyFont="1" applyFill="1" applyBorder="1" applyAlignment="1" applyProtection="1">
      <alignment horizontal="center" vertical="center"/>
      <protection locked="0"/>
    </xf>
    <xf numFmtId="0" fontId="7" fillId="0" borderId="0" xfId="1" applyFont="1" applyFill="1" applyAlignment="1" applyProtection="1">
      <alignment horizontal="center" vertical="center" wrapText="1"/>
      <protection locked="0"/>
    </xf>
    <xf numFmtId="0" fontId="7" fillId="0" borderId="0" xfId="1" applyFont="1" applyFill="1" applyBorder="1" applyAlignment="1" applyProtection="1">
      <alignment horizontal="center" vertical="center" wrapText="1"/>
      <protection locked="0"/>
    </xf>
    <xf numFmtId="0" fontId="7" fillId="0" borderId="14" xfId="1" applyFont="1" applyFill="1" applyBorder="1" applyAlignment="1" applyProtection="1">
      <alignment horizontal="center" vertical="center" wrapText="1"/>
      <protection locked="0"/>
    </xf>
    <xf numFmtId="0" fontId="4" fillId="0" borderId="3" xfId="1" applyFont="1" applyFill="1" applyBorder="1" applyAlignment="1" applyProtection="1">
      <alignment horizontal="center" vertical="center" wrapText="1"/>
      <protection locked="0"/>
    </xf>
    <xf numFmtId="0" fontId="4" fillId="0" borderId="6" xfId="1" applyFont="1" applyFill="1" applyBorder="1" applyAlignment="1" applyProtection="1">
      <alignment horizontal="center" vertical="center" wrapText="1"/>
      <protection locked="0"/>
    </xf>
    <xf numFmtId="0" fontId="4" fillId="0" borderId="4" xfId="1" applyFont="1" applyFill="1" applyBorder="1" applyAlignment="1" applyProtection="1">
      <alignment horizontal="center" vertical="center" textRotation="90" wrapText="1"/>
      <protection locked="0"/>
    </xf>
    <xf numFmtId="0" fontId="4" fillId="0" borderId="1" xfId="1" applyFont="1" applyFill="1" applyBorder="1" applyAlignment="1" applyProtection="1">
      <alignment horizontal="center" vertical="center" textRotation="90" wrapText="1"/>
      <protection locked="0"/>
    </xf>
    <xf numFmtId="0" fontId="6" fillId="0" borderId="6" xfId="1" applyFont="1" applyFill="1" applyBorder="1" applyAlignment="1" applyProtection="1">
      <alignment horizontal="center" vertical="center" wrapText="1"/>
      <protection locked="0"/>
    </xf>
    <xf numFmtId="0" fontId="4" fillId="0" borderId="5" xfId="1" applyFont="1" applyFill="1" applyBorder="1" applyAlignment="1" applyProtection="1">
      <alignment horizontal="center" vertical="center" wrapText="1"/>
      <protection locked="0"/>
    </xf>
    <xf numFmtId="0" fontId="4" fillId="0" borderId="7" xfId="1" applyFont="1" applyFill="1" applyBorder="1" applyAlignment="1" applyProtection="1">
      <alignment horizontal="center" vertical="center" wrapText="1"/>
      <protection locked="0"/>
    </xf>
    <xf numFmtId="0" fontId="12" fillId="4" borderId="1" xfId="1" applyFont="1" applyFill="1" applyBorder="1" applyAlignment="1" applyProtection="1">
      <alignment horizontal="center" vertical="center" wrapText="1" shrinkToFit="1"/>
      <protection locked="0"/>
    </xf>
    <xf numFmtId="0" fontId="4" fillId="4" borderId="1" xfId="1" applyFont="1" applyFill="1" applyBorder="1" applyAlignment="1" applyProtection="1">
      <alignment horizontal="center" vertical="center" wrapText="1" shrinkToFit="1"/>
      <protection locked="0"/>
    </xf>
    <xf numFmtId="9" fontId="4" fillId="4" borderId="1" xfId="3" applyNumberFormat="1" applyFont="1" applyFill="1" applyBorder="1" applyAlignment="1" applyProtection="1">
      <alignment horizontal="center" vertical="center" wrapText="1" shrinkToFit="1"/>
      <protection locked="0"/>
    </xf>
    <xf numFmtId="0" fontId="3" fillId="0" borderId="0" xfId="1" applyFont="1" applyFill="1" applyAlignment="1" applyProtection="1">
      <alignment horizontal="center" vertical="center"/>
    </xf>
    <xf numFmtId="0" fontId="3" fillId="0" borderId="1" xfId="1" applyFont="1" applyFill="1" applyBorder="1" applyAlignment="1" applyProtection="1">
      <alignment horizontal="justify" vertical="center" wrapText="1"/>
    </xf>
    <xf numFmtId="1" fontId="11" fillId="0" borderId="1" xfId="2" applyNumberFormat="1" applyFont="1" applyFill="1" applyBorder="1" applyAlignment="1" applyProtection="1">
      <alignment horizontal="center" vertical="center" wrapText="1"/>
    </xf>
    <xf numFmtId="0" fontId="3" fillId="0" borderId="1" xfId="1" applyFont="1" applyFill="1" applyBorder="1" applyAlignment="1" applyProtection="1">
      <alignment horizontal="left" vertical="center" wrapText="1"/>
    </xf>
    <xf numFmtId="42" fontId="3" fillId="0" borderId="1" xfId="4" applyFont="1" applyFill="1" applyBorder="1" applyAlignment="1" applyProtection="1">
      <alignment horizontal="center" vertical="center"/>
    </xf>
    <xf numFmtId="0" fontId="3" fillId="0" borderId="7" xfId="1" applyFont="1" applyFill="1" applyBorder="1" applyAlignment="1" applyProtection="1">
      <alignment horizontal="center" vertical="center"/>
    </xf>
    <xf numFmtId="0" fontId="3" fillId="0" borderId="7" xfId="1" applyFont="1" applyFill="1" applyBorder="1" applyAlignment="1" applyProtection="1">
      <alignment horizontal="center" vertical="center" wrapText="1"/>
    </xf>
    <xf numFmtId="0" fontId="3" fillId="0" borderId="0" xfId="0" applyFont="1" applyProtection="1"/>
    <xf numFmtId="0" fontId="2" fillId="0" borderId="0" xfId="1" applyFont="1" applyFill="1" applyAlignment="1" applyProtection="1">
      <alignment horizontal="center" vertical="center"/>
    </xf>
    <xf numFmtId="0" fontId="3" fillId="2" borderId="6" xfId="1" applyFont="1" applyFill="1" applyBorder="1" applyAlignment="1" applyProtection="1">
      <alignment horizontal="center" vertical="center" textRotation="90" wrapText="1"/>
    </xf>
    <xf numFmtId="0" fontId="3" fillId="2" borderId="1" xfId="1" applyFont="1" applyFill="1" applyBorder="1" applyAlignment="1" applyProtection="1">
      <alignment horizontal="center" vertical="center" textRotation="90" wrapText="1"/>
    </xf>
    <xf numFmtId="0" fontId="2" fillId="2" borderId="1" xfId="1" applyFont="1" applyFill="1" applyBorder="1" applyAlignment="1" applyProtection="1">
      <alignment horizontal="center" vertical="center" wrapText="1"/>
    </xf>
    <xf numFmtId="3" fontId="2" fillId="2" borderId="1" xfId="1" applyNumberFormat="1" applyFont="1" applyFill="1" applyBorder="1" applyAlignment="1" applyProtection="1">
      <alignment horizontal="left" vertical="center" wrapText="1"/>
    </xf>
    <xf numFmtId="3" fontId="2" fillId="2" borderId="7" xfId="1" applyNumberFormat="1" applyFont="1" applyFill="1" applyBorder="1" applyAlignment="1" applyProtection="1">
      <alignment horizontal="center" vertical="center" wrapText="1"/>
    </xf>
    <xf numFmtId="0" fontId="2" fillId="2" borderId="0" xfId="1" applyFont="1" applyFill="1" applyAlignment="1" applyProtection="1">
      <alignment horizontal="center" vertical="center"/>
    </xf>
    <xf numFmtId="1" fontId="11" fillId="0" borderId="1" xfId="1" applyNumberFormat="1" applyFont="1" applyFill="1" applyBorder="1" applyAlignment="1" applyProtection="1">
      <alignment horizontal="center" vertical="center" wrapText="1"/>
    </xf>
    <xf numFmtId="0" fontId="15" fillId="0" borderId="0" xfId="0" applyFont="1" applyAlignment="1" applyProtection="1">
      <alignment horizontal="center" vertical="center"/>
    </xf>
    <xf numFmtId="165" fontId="11" fillId="0" borderId="1" xfId="2" applyNumberFormat="1" applyFont="1" applyFill="1" applyBorder="1" applyAlignment="1" applyProtection="1">
      <alignment horizontal="center" vertical="center" wrapText="1"/>
    </xf>
    <xf numFmtId="0" fontId="3" fillId="0" borderId="9" xfId="1" applyFont="1" applyFill="1" applyBorder="1" applyAlignment="1" applyProtection="1">
      <alignment horizontal="justify" vertical="center" wrapText="1"/>
    </xf>
    <xf numFmtId="1" fontId="11" fillId="0" borderId="9" xfId="2" applyNumberFormat="1" applyFont="1" applyFill="1" applyBorder="1" applyAlignment="1" applyProtection="1">
      <alignment horizontal="center" vertical="center" wrapText="1"/>
    </xf>
    <xf numFmtId="42" fontId="3" fillId="0" borderId="9" xfId="4" applyFont="1" applyFill="1" applyBorder="1" applyAlignment="1" applyProtection="1">
      <alignment horizontal="center" vertical="center"/>
    </xf>
    <xf numFmtId="0" fontId="3" fillId="0" borderId="10" xfId="1" applyFont="1" applyFill="1" applyBorder="1" applyAlignment="1" applyProtection="1">
      <alignment horizontal="center" vertical="center"/>
    </xf>
    <xf numFmtId="0" fontId="3" fillId="2" borderId="2" xfId="1" applyFont="1" applyFill="1" applyBorder="1" applyAlignment="1" applyProtection="1">
      <alignment horizontal="center" vertical="center" textRotation="90" wrapText="1"/>
    </xf>
    <xf numFmtId="0" fontId="2" fillId="2" borderId="11" xfId="1" applyFont="1" applyFill="1" applyBorder="1" applyAlignment="1" applyProtection="1">
      <alignment horizontal="center" vertical="center" wrapText="1"/>
    </xf>
    <xf numFmtId="0" fontId="2" fillId="2" borderId="12" xfId="1" applyFont="1" applyFill="1" applyBorder="1" applyAlignment="1" applyProtection="1">
      <alignment horizontal="center" vertical="center" wrapText="1"/>
    </xf>
    <xf numFmtId="0" fontId="2" fillId="2" borderId="13" xfId="1" applyFont="1" applyFill="1" applyBorder="1" applyAlignment="1" applyProtection="1">
      <alignment horizontal="center" vertical="center" wrapText="1"/>
    </xf>
    <xf numFmtId="3" fontId="2" fillId="2" borderId="2" xfId="1" applyNumberFormat="1" applyFont="1" applyFill="1" applyBorder="1" applyAlignment="1" applyProtection="1">
      <alignment horizontal="left" vertical="center" wrapText="1"/>
    </xf>
    <xf numFmtId="0" fontId="3" fillId="0" borderId="0" xfId="1" applyFont="1" applyFill="1" applyAlignment="1" applyProtection="1">
      <alignment horizontal="center" vertical="center" wrapText="1"/>
    </xf>
    <xf numFmtId="0" fontId="3" fillId="0" borderId="0" xfId="1" applyFont="1" applyFill="1" applyAlignment="1" applyProtection="1">
      <alignment horizontal="justify" vertical="center" wrapText="1"/>
    </xf>
    <xf numFmtId="0" fontId="11" fillId="0" borderId="0" xfId="1" applyFont="1" applyFill="1" applyAlignment="1" applyProtection="1">
      <alignment horizontal="center" vertical="center"/>
    </xf>
    <xf numFmtId="9" fontId="3" fillId="0" borderId="0" xfId="3" applyNumberFormat="1" applyFont="1" applyFill="1" applyAlignment="1" applyProtection="1">
      <alignment horizontal="center" vertical="center"/>
    </xf>
    <xf numFmtId="0" fontId="3" fillId="0" borderId="0" xfId="1" applyFont="1" applyFill="1" applyAlignment="1" applyProtection="1">
      <alignment horizontal="left" vertical="center" wrapText="1"/>
    </xf>
    <xf numFmtId="0" fontId="5" fillId="0" borderId="0" xfId="0" applyFont="1" applyProtection="1"/>
  </cellXfs>
  <cellStyles count="6">
    <cellStyle name="Moneda" xfId="5" builtinId="4"/>
    <cellStyle name="Moneda [0]" xfId="4" builtinId="7"/>
    <cellStyle name="Normal" xfId="0" builtinId="0"/>
    <cellStyle name="Normal 2" xfId="1" xr:uid="{00000000-0005-0000-0000-000003000000}"/>
    <cellStyle name="Porcentaje" xfId="3" builtinId="5"/>
    <cellStyle name="Porcentaje 2" xfId="2" xr:uid="{00000000-0005-0000-0000-000005000000}"/>
  </cellStyles>
  <dxfs count="72">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theme="9"/>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00FF00"/>
        </patternFill>
      </fill>
    </dxf>
    <dxf>
      <fill>
        <patternFill>
          <bgColor rgb="FFFF0000"/>
        </patternFill>
      </fill>
    </dxf>
  </dxfs>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E33"/>
  <sheetViews>
    <sheetView showGridLines="0" tabSelected="1" topLeftCell="AB1" zoomScale="85" zoomScaleNormal="85" zoomScaleSheetLayoutView="80" workbookViewId="0">
      <pane ySplit="9" topLeftCell="A10" activePane="bottomLeft" state="frozen"/>
      <selection activeCell="K1" sqref="K1"/>
      <selection pane="bottomLeft" activeCell="B3" sqref="B3:BM3"/>
    </sheetView>
  </sheetViews>
  <sheetFormatPr baseColWidth="10" defaultColWidth="0.109375" defaultRowHeight="18" customHeight="1" x14ac:dyDescent="0.3"/>
  <cols>
    <col min="1" max="1" width="6.33203125" style="1" customWidth="1"/>
    <col min="2" max="5" width="9.6640625" style="2" customWidth="1"/>
    <col min="6" max="6" width="9.6640625" style="1" customWidth="1"/>
    <col min="7" max="8" width="15.109375" style="1" customWidth="1"/>
    <col min="9" max="9" width="10.6640625" style="1" customWidth="1"/>
    <col min="10" max="10" width="31" style="4" customWidth="1"/>
    <col min="11" max="11" width="20.5546875" style="1" customWidth="1"/>
    <col min="12" max="12" width="18.6640625" style="1" customWidth="1"/>
    <col min="13" max="13" width="35" style="1" customWidth="1"/>
    <col min="14" max="14" width="15.6640625" style="1" bestFit="1" customWidth="1"/>
    <col min="15" max="15" width="14.44140625" style="1" customWidth="1"/>
    <col min="16" max="16" width="15.44140625" style="1" customWidth="1"/>
    <col min="17" max="17" width="12.5546875" style="1" customWidth="1"/>
    <col min="18" max="18" width="14.6640625" style="25" customWidth="1"/>
    <col min="19" max="20" width="12.5546875" style="1" hidden="1" customWidth="1"/>
    <col min="21" max="21" width="6.5546875" style="1" customWidth="1"/>
    <col min="22" max="22" width="6.33203125" style="25" customWidth="1"/>
    <col min="23" max="24" width="6.5546875" style="1" hidden="1" customWidth="1"/>
    <col min="25" max="25" width="8.109375" style="1" customWidth="1"/>
    <col min="26" max="27" width="12.33203125" style="6" customWidth="1"/>
    <col min="28" max="28" width="59.88671875" style="14" customWidth="1"/>
    <col min="29" max="30" width="11.109375" style="1" customWidth="1"/>
    <col min="31" max="31" width="19.5546875" style="1" customWidth="1"/>
    <col min="32" max="32" width="16.88671875" style="1" customWidth="1"/>
    <col min="33" max="38" width="16.88671875" style="1" hidden="1" customWidth="1"/>
    <col min="39" max="39" width="16.88671875" style="1" customWidth="1"/>
    <col min="40" max="48" width="16.88671875" style="1" hidden="1" customWidth="1"/>
    <col min="49" max="49" width="25" style="1" hidden="1" customWidth="1"/>
    <col min="50" max="50" width="16.88671875" style="1" hidden="1" customWidth="1"/>
    <col min="51" max="51" width="16.88671875" style="1" customWidth="1"/>
    <col min="52" max="52" width="23" style="1" customWidth="1"/>
    <col min="53" max="53" width="14.6640625" style="1" customWidth="1"/>
    <col min="54" max="65" width="4.5546875" style="1" customWidth="1"/>
    <col min="66" max="83" width="0.109375" style="9"/>
    <col min="84" max="16384" width="0.109375" style="1"/>
  </cols>
  <sheetData>
    <row r="1" spans="1:83" ht="18" customHeight="1" x14ac:dyDescent="0.3">
      <c r="B1" s="75" t="s">
        <v>105</v>
      </c>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row>
    <row r="2" spans="1:83" ht="18" customHeight="1" x14ac:dyDescent="0.3">
      <c r="B2" s="75" t="s">
        <v>106</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row>
    <row r="3" spans="1:83" ht="18" customHeight="1" x14ac:dyDescent="0.3">
      <c r="B3" s="75" t="s">
        <v>116</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row>
    <row r="4" spans="1:83" ht="18" customHeight="1" x14ac:dyDescent="0.3">
      <c r="B4" s="1"/>
      <c r="C4" s="5"/>
      <c r="D4" s="5"/>
      <c r="E4" s="76" t="s">
        <v>38</v>
      </c>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7"/>
    </row>
    <row r="5" spans="1:83" ht="18" customHeight="1" thickBot="1" x14ac:dyDescent="0.35">
      <c r="F5" s="3"/>
      <c r="G5" s="3"/>
    </row>
    <row r="6" spans="1:83" s="7" customFormat="1" ht="15" customHeight="1" x14ac:dyDescent="0.25">
      <c r="B6" s="78" t="s">
        <v>0</v>
      </c>
      <c r="C6" s="72"/>
      <c r="D6" s="72" t="s">
        <v>41</v>
      </c>
      <c r="E6" s="72" t="s">
        <v>1</v>
      </c>
      <c r="F6" s="72"/>
      <c r="G6" s="72" t="s">
        <v>30</v>
      </c>
      <c r="H6" s="80" t="s">
        <v>2</v>
      </c>
      <c r="I6" s="72" t="s">
        <v>3</v>
      </c>
      <c r="J6" s="72"/>
      <c r="K6" s="72" t="s">
        <v>32</v>
      </c>
      <c r="L6" s="65" t="s">
        <v>4</v>
      </c>
      <c r="M6" s="65" t="s">
        <v>5</v>
      </c>
      <c r="N6" s="65" t="s">
        <v>6</v>
      </c>
      <c r="O6" s="65" t="s">
        <v>39</v>
      </c>
      <c r="P6" s="69" t="s">
        <v>37</v>
      </c>
      <c r="Q6" s="65" t="s">
        <v>73</v>
      </c>
      <c r="R6" s="67" t="s">
        <v>74</v>
      </c>
      <c r="S6" s="69" t="s">
        <v>75</v>
      </c>
      <c r="T6" s="69" t="s">
        <v>76</v>
      </c>
      <c r="U6" s="71" t="s">
        <v>7</v>
      </c>
      <c r="V6" s="71"/>
      <c r="W6" s="71"/>
      <c r="X6" s="71"/>
      <c r="Y6" s="71"/>
      <c r="Z6" s="71"/>
      <c r="AA6" s="71"/>
      <c r="AB6" s="72" t="s">
        <v>8</v>
      </c>
      <c r="AC6" s="72" t="s">
        <v>9</v>
      </c>
      <c r="AD6" s="72"/>
      <c r="AE6" s="72" t="s">
        <v>10</v>
      </c>
      <c r="AF6" s="72" t="s">
        <v>80</v>
      </c>
      <c r="AG6" s="74" t="s">
        <v>31</v>
      </c>
      <c r="AH6" s="74"/>
      <c r="AI6" s="74"/>
      <c r="AJ6" s="74"/>
      <c r="AK6" s="74"/>
      <c r="AL6" s="74"/>
      <c r="AM6" s="74"/>
      <c r="AN6" s="74"/>
      <c r="AO6" s="74"/>
      <c r="AP6" s="74"/>
      <c r="AQ6" s="74"/>
      <c r="AR6" s="74"/>
      <c r="AS6" s="74"/>
      <c r="AT6" s="74"/>
      <c r="AU6" s="74"/>
      <c r="AV6" s="74"/>
      <c r="AW6" s="74"/>
      <c r="AX6" s="74"/>
      <c r="AY6" s="74"/>
      <c r="AZ6" s="72" t="s">
        <v>35</v>
      </c>
      <c r="BA6" s="72" t="s">
        <v>11</v>
      </c>
      <c r="BB6" s="72" t="s">
        <v>12</v>
      </c>
      <c r="BC6" s="72"/>
      <c r="BD6" s="72"/>
      <c r="BE6" s="72"/>
      <c r="BF6" s="72"/>
      <c r="BG6" s="72"/>
      <c r="BH6" s="72"/>
      <c r="BI6" s="72"/>
      <c r="BJ6" s="72"/>
      <c r="BK6" s="72"/>
      <c r="BL6" s="72"/>
      <c r="BM6" s="83"/>
      <c r="BN6" s="8"/>
      <c r="BO6" s="8"/>
      <c r="BP6" s="8"/>
      <c r="BQ6" s="8"/>
      <c r="BR6" s="8"/>
      <c r="BS6" s="8"/>
      <c r="BT6" s="8"/>
      <c r="BU6" s="8"/>
      <c r="BV6" s="8"/>
      <c r="BW6" s="8"/>
      <c r="BX6" s="8"/>
      <c r="BY6" s="8"/>
      <c r="BZ6" s="8"/>
      <c r="CA6" s="8"/>
      <c r="CB6" s="8"/>
      <c r="CC6" s="8"/>
      <c r="CD6" s="8"/>
      <c r="CE6" s="8"/>
    </row>
    <row r="7" spans="1:83" s="7" customFormat="1" ht="28.5" customHeight="1" x14ac:dyDescent="0.25">
      <c r="B7" s="79"/>
      <c r="C7" s="73"/>
      <c r="D7" s="73"/>
      <c r="E7" s="73"/>
      <c r="F7" s="73"/>
      <c r="G7" s="73"/>
      <c r="H7" s="81"/>
      <c r="I7" s="73"/>
      <c r="J7" s="73"/>
      <c r="K7" s="73"/>
      <c r="L7" s="66"/>
      <c r="M7" s="66"/>
      <c r="N7" s="66"/>
      <c r="O7" s="66"/>
      <c r="P7" s="70"/>
      <c r="Q7" s="66"/>
      <c r="R7" s="68"/>
      <c r="S7" s="70"/>
      <c r="T7" s="70"/>
      <c r="U7" s="66">
        <v>2020</v>
      </c>
      <c r="V7" s="85">
        <v>2021</v>
      </c>
      <c r="W7" s="86">
        <v>2022</v>
      </c>
      <c r="X7" s="86">
        <v>2023</v>
      </c>
      <c r="Y7" s="86" t="s">
        <v>13</v>
      </c>
      <c r="Z7" s="87" t="s">
        <v>36</v>
      </c>
      <c r="AA7" s="87"/>
      <c r="AB7" s="73"/>
      <c r="AC7" s="73"/>
      <c r="AD7" s="73"/>
      <c r="AE7" s="73"/>
      <c r="AF7" s="73"/>
      <c r="AG7" s="61"/>
      <c r="AH7" s="61"/>
      <c r="AI7" s="61"/>
      <c r="AJ7" s="61"/>
      <c r="AK7" s="61"/>
      <c r="AL7" s="61"/>
      <c r="AM7" s="61"/>
      <c r="AN7" s="61"/>
      <c r="AO7" s="61"/>
      <c r="AP7" s="61"/>
      <c r="AQ7" s="61"/>
      <c r="AR7" s="61"/>
      <c r="AS7" s="61"/>
      <c r="AT7" s="61"/>
      <c r="AU7" s="61"/>
      <c r="AV7" s="61"/>
      <c r="AW7" s="61"/>
      <c r="AX7" s="61"/>
      <c r="AY7" s="61"/>
      <c r="AZ7" s="73"/>
      <c r="BA7" s="73"/>
      <c r="BB7" s="73"/>
      <c r="BC7" s="73"/>
      <c r="BD7" s="73"/>
      <c r="BE7" s="73"/>
      <c r="BF7" s="73"/>
      <c r="BG7" s="73"/>
      <c r="BH7" s="73"/>
      <c r="BI7" s="73"/>
      <c r="BJ7" s="73"/>
      <c r="BK7" s="73"/>
      <c r="BL7" s="73"/>
      <c r="BM7" s="84"/>
      <c r="BN7" s="8"/>
      <c r="BO7" s="8"/>
      <c r="BP7" s="8"/>
      <c r="BQ7" s="8"/>
      <c r="BR7" s="8"/>
      <c r="BS7" s="8"/>
      <c r="BT7" s="8"/>
      <c r="BU7" s="8"/>
      <c r="BV7" s="8"/>
      <c r="BW7" s="8"/>
      <c r="BX7" s="8"/>
      <c r="BY7" s="8"/>
      <c r="BZ7" s="8"/>
      <c r="CA7" s="8"/>
      <c r="CB7" s="8"/>
      <c r="CC7" s="8"/>
      <c r="CD7" s="8"/>
      <c r="CE7" s="8"/>
    </row>
    <row r="8" spans="1:83" s="7" customFormat="1" ht="12" customHeight="1" x14ac:dyDescent="0.25">
      <c r="B8" s="82" t="s">
        <v>14</v>
      </c>
      <c r="C8" s="64" t="s">
        <v>15</v>
      </c>
      <c r="D8" s="73"/>
      <c r="E8" s="64" t="s">
        <v>14</v>
      </c>
      <c r="F8" s="64" t="s">
        <v>15</v>
      </c>
      <c r="G8" s="64" t="s">
        <v>15</v>
      </c>
      <c r="H8" s="81"/>
      <c r="I8" s="64" t="s">
        <v>14</v>
      </c>
      <c r="J8" s="64" t="s">
        <v>15</v>
      </c>
      <c r="K8" s="73"/>
      <c r="L8" s="64" t="s">
        <v>33</v>
      </c>
      <c r="M8" s="66"/>
      <c r="N8" s="66"/>
      <c r="O8" s="66"/>
      <c r="P8" s="70"/>
      <c r="Q8" s="66"/>
      <c r="R8" s="68"/>
      <c r="S8" s="70"/>
      <c r="T8" s="70"/>
      <c r="U8" s="66"/>
      <c r="V8" s="85"/>
      <c r="W8" s="86"/>
      <c r="X8" s="86"/>
      <c r="Y8" s="86"/>
      <c r="Z8" s="87"/>
      <c r="AA8" s="87"/>
      <c r="AB8" s="73"/>
      <c r="AC8" s="64" t="s">
        <v>16</v>
      </c>
      <c r="AD8" s="64" t="s">
        <v>17</v>
      </c>
      <c r="AE8" s="73"/>
      <c r="AF8" s="73"/>
      <c r="AG8" s="63" t="s">
        <v>81</v>
      </c>
      <c r="AH8" s="63" t="s">
        <v>82</v>
      </c>
      <c r="AI8" s="63" t="s">
        <v>83</v>
      </c>
      <c r="AJ8" s="63" t="s">
        <v>84</v>
      </c>
      <c r="AK8" s="63" t="s">
        <v>85</v>
      </c>
      <c r="AL8" s="63" t="s">
        <v>86</v>
      </c>
      <c r="AM8" s="63" t="s">
        <v>87</v>
      </c>
      <c r="AN8" s="63" t="s">
        <v>88</v>
      </c>
      <c r="AO8" s="63" t="s">
        <v>89</v>
      </c>
      <c r="AP8" s="63" t="s">
        <v>90</v>
      </c>
      <c r="AQ8" s="63" t="s">
        <v>91</v>
      </c>
      <c r="AR8" s="63" t="s">
        <v>92</v>
      </c>
      <c r="AS8" s="63" t="s">
        <v>93</v>
      </c>
      <c r="AT8" s="63" t="s">
        <v>94</v>
      </c>
      <c r="AU8" s="63" t="s">
        <v>95</v>
      </c>
      <c r="AV8" s="63" t="s">
        <v>96</v>
      </c>
      <c r="AW8" s="63" t="s">
        <v>97</v>
      </c>
      <c r="AX8" s="63" t="s">
        <v>98</v>
      </c>
      <c r="AY8" s="63" t="s">
        <v>99</v>
      </c>
      <c r="AZ8" s="73"/>
      <c r="BA8" s="73"/>
      <c r="BB8" s="61" t="s">
        <v>18</v>
      </c>
      <c r="BC8" s="61" t="s">
        <v>19</v>
      </c>
      <c r="BD8" s="61" t="s">
        <v>20</v>
      </c>
      <c r="BE8" s="61" t="s">
        <v>21</v>
      </c>
      <c r="BF8" s="61" t="s">
        <v>20</v>
      </c>
      <c r="BG8" s="61" t="s">
        <v>22</v>
      </c>
      <c r="BH8" s="61" t="s">
        <v>22</v>
      </c>
      <c r="BI8" s="61" t="s">
        <v>21</v>
      </c>
      <c r="BJ8" s="61" t="s">
        <v>23</v>
      </c>
      <c r="BK8" s="61" t="s">
        <v>24</v>
      </c>
      <c r="BL8" s="61" t="s">
        <v>25</v>
      </c>
      <c r="BM8" s="62" t="s">
        <v>26</v>
      </c>
      <c r="BN8" s="8"/>
      <c r="BO8" s="8"/>
      <c r="BP8" s="8"/>
      <c r="BQ8" s="8"/>
      <c r="BR8" s="8"/>
      <c r="BS8" s="8"/>
      <c r="BT8" s="8"/>
      <c r="BU8" s="8"/>
      <c r="BV8" s="8"/>
      <c r="BW8" s="8"/>
      <c r="BX8" s="8"/>
      <c r="BY8" s="8"/>
      <c r="BZ8" s="8"/>
      <c r="CA8" s="8"/>
      <c r="CB8" s="8"/>
      <c r="CC8" s="8"/>
      <c r="CD8" s="8"/>
      <c r="CE8" s="8"/>
    </row>
    <row r="9" spans="1:83" s="7" customFormat="1" ht="62.4" customHeight="1" x14ac:dyDescent="0.25">
      <c r="B9" s="82"/>
      <c r="C9" s="64"/>
      <c r="D9" s="73"/>
      <c r="E9" s="64"/>
      <c r="F9" s="64"/>
      <c r="G9" s="64"/>
      <c r="H9" s="81"/>
      <c r="I9" s="64"/>
      <c r="J9" s="64"/>
      <c r="K9" s="73"/>
      <c r="L9" s="64"/>
      <c r="M9" s="66"/>
      <c r="N9" s="66"/>
      <c r="O9" s="66"/>
      <c r="P9" s="70"/>
      <c r="Q9" s="66"/>
      <c r="R9" s="68"/>
      <c r="S9" s="70"/>
      <c r="T9" s="70"/>
      <c r="U9" s="66"/>
      <c r="V9" s="85"/>
      <c r="W9" s="86"/>
      <c r="X9" s="86"/>
      <c r="Y9" s="86"/>
      <c r="Z9" s="28" t="s">
        <v>27</v>
      </c>
      <c r="AA9" s="28" t="s">
        <v>28</v>
      </c>
      <c r="AB9" s="73"/>
      <c r="AC9" s="64"/>
      <c r="AD9" s="64" t="s">
        <v>29</v>
      </c>
      <c r="AE9" s="73"/>
      <c r="AF9" s="73"/>
      <c r="AG9" s="63"/>
      <c r="AH9" s="63"/>
      <c r="AI9" s="63"/>
      <c r="AJ9" s="63"/>
      <c r="AK9" s="63"/>
      <c r="AL9" s="63"/>
      <c r="AM9" s="63"/>
      <c r="AN9" s="63"/>
      <c r="AO9" s="63"/>
      <c r="AP9" s="63"/>
      <c r="AQ9" s="63"/>
      <c r="AR9" s="63"/>
      <c r="AS9" s="63"/>
      <c r="AT9" s="63"/>
      <c r="AU9" s="63"/>
      <c r="AV9" s="63"/>
      <c r="AW9" s="63"/>
      <c r="AX9" s="63"/>
      <c r="AY9" s="63"/>
      <c r="AZ9" s="73"/>
      <c r="BA9" s="73"/>
      <c r="BB9" s="61"/>
      <c r="BC9" s="61"/>
      <c r="BD9" s="61"/>
      <c r="BE9" s="61"/>
      <c r="BF9" s="61"/>
      <c r="BG9" s="61"/>
      <c r="BH9" s="61"/>
      <c r="BI9" s="61"/>
      <c r="BJ9" s="61"/>
      <c r="BK9" s="61"/>
      <c r="BL9" s="61"/>
      <c r="BM9" s="62"/>
      <c r="BN9" s="8"/>
      <c r="BO9" s="8"/>
      <c r="BP9" s="8"/>
      <c r="BQ9" s="8"/>
      <c r="BR9" s="8"/>
      <c r="BS9" s="8"/>
      <c r="BT9" s="8"/>
      <c r="BU9" s="8"/>
      <c r="BV9" s="8"/>
      <c r="BW9" s="8"/>
      <c r="BX9" s="8"/>
      <c r="BY9" s="8"/>
      <c r="BZ9" s="8"/>
      <c r="CA9" s="8"/>
      <c r="CB9" s="8"/>
      <c r="CC9" s="8"/>
      <c r="CD9" s="8"/>
      <c r="CE9" s="8"/>
    </row>
    <row r="10" spans="1:83" s="88" customFormat="1" ht="108" customHeight="1" x14ac:dyDescent="0.25">
      <c r="B10" s="57" t="s">
        <v>45</v>
      </c>
      <c r="C10" s="59" t="s">
        <v>46</v>
      </c>
      <c r="D10" s="59" t="s">
        <v>47</v>
      </c>
      <c r="E10" s="59" t="s">
        <v>78</v>
      </c>
      <c r="F10" s="59" t="s">
        <v>52</v>
      </c>
      <c r="G10" s="59"/>
      <c r="H10" s="59" t="s">
        <v>53</v>
      </c>
      <c r="I10" s="15">
        <v>1</v>
      </c>
      <c r="J10" s="89" t="s">
        <v>70</v>
      </c>
      <c r="K10" s="16">
        <v>2020050310030</v>
      </c>
      <c r="L10" s="16" t="s">
        <v>71</v>
      </c>
      <c r="M10" s="19" t="s">
        <v>48</v>
      </c>
      <c r="N10" s="20" t="s">
        <v>40</v>
      </c>
      <c r="O10" s="20">
        <v>0</v>
      </c>
      <c r="P10" s="20">
        <v>400</v>
      </c>
      <c r="Q10" s="20">
        <v>100</v>
      </c>
      <c r="R10" s="29">
        <v>130</v>
      </c>
      <c r="S10" s="20">
        <v>100</v>
      </c>
      <c r="T10" s="20">
        <v>100</v>
      </c>
      <c r="U10" s="17">
        <v>0</v>
      </c>
      <c r="V10" s="90">
        <v>690</v>
      </c>
      <c r="W10" s="17"/>
      <c r="X10" s="17"/>
      <c r="Y10" s="17">
        <f>SUM(U10:X10)</f>
        <v>690</v>
      </c>
      <c r="Z10" s="50">
        <f>IF(V10&gt;R10,100%,(V10/V10))</f>
        <v>1</v>
      </c>
      <c r="AA10" s="50">
        <f>IF(Y10&gt;P10,100%,(Y10/P10))</f>
        <v>1</v>
      </c>
      <c r="AB10" s="91" t="s">
        <v>108</v>
      </c>
      <c r="AC10" s="15" t="s">
        <v>100</v>
      </c>
      <c r="AD10" s="33">
        <v>130</v>
      </c>
      <c r="AE10" s="33">
        <f>+AY10</f>
        <v>24107000</v>
      </c>
      <c r="AF10" s="21">
        <f>3869000*3</f>
        <v>11607000</v>
      </c>
      <c r="AG10" s="21">
        <v>0</v>
      </c>
      <c r="AH10" s="21">
        <v>0</v>
      </c>
      <c r="AI10" s="21">
        <v>0</v>
      </c>
      <c r="AJ10" s="92">
        <v>0</v>
      </c>
      <c r="AK10" s="21">
        <v>0</v>
      </c>
      <c r="AL10" s="21">
        <v>0</v>
      </c>
      <c r="AM10" s="21">
        <v>12500000</v>
      </c>
      <c r="AN10" s="92">
        <v>0</v>
      </c>
      <c r="AO10" s="21">
        <v>0</v>
      </c>
      <c r="AP10" s="21">
        <v>0</v>
      </c>
      <c r="AQ10" s="21">
        <v>0</v>
      </c>
      <c r="AR10" s="92">
        <v>0</v>
      </c>
      <c r="AS10" s="21">
        <v>0</v>
      </c>
      <c r="AT10" s="21">
        <v>0</v>
      </c>
      <c r="AU10" s="21">
        <v>0</v>
      </c>
      <c r="AV10" s="21">
        <v>0</v>
      </c>
      <c r="AW10" s="21">
        <v>0</v>
      </c>
      <c r="AX10" s="21">
        <v>0</v>
      </c>
      <c r="AY10" s="21">
        <f>SUM(AF10:AX10)</f>
        <v>24107000</v>
      </c>
      <c r="AZ10" s="22" t="s">
        <v>50</v>
      </c>
      <c r="BA10" s="16">
        <v>120</v>
      </c>
      <c r="BB10" s="15"/>
      <c r="BC10" s="15"/>
      <c r="BD10" s="15"/>
      <c r="BE10" s="15"/>
      <c r="BF10" s="15" t="s">
        <v>102</v>
      </c>
      <c r="BG10" s="15" t="s">
        <v>102</v>
      </c>
      <c r="BH10" s="15" t="s">
        <v>102</v>
      </c>
      <c r="BI10" s="15" t="s">
        <v>102</v>
      </c>
      <c r="BJ10" s="15" t="s">
        <v>102</v>
      </c>
      <c r="BK10" s="15" t="s">
        <v>102</v>
      </c>
      <c r="BL10" s="15" t="s">
        <v>102</v>
      </c>
      <c r="BM10" s="93" t="s">
        <v>102</v>
      </c>
      <c r="BN10" s="23"/>
      <c r="BO10" s="23"/>
      <c r="BP10" s="23"/>
      <c r="BQ10" s="23"/>
      <c r="BR10" s="23"/>
      <c r="BS10" s="23"/>
      <c r="BT10" s="23"/>
      <c r="BU10" s="23"/>
      <c r="BV10" s="23"/>
      <c r="BW10" s="23"/>
      <c r="BX10" s="23"/>
      <c r="BY10" s="23"/>
      <c r="BZ10" s="23"/>
      <c r="CA10" s="23"/>
      <c r="CB10" s="23"/>
      <c r="CC10" s="23"/>
      <c r="CD10" s="23"/>
      <c r="CE10" s="23"/>
    </row>
    <row r="11" spans="1:83" s="88" customFormat="1" ht="153.6" customHeight="1" x14ac:dyDescent="0.25">
      <c r="B11" s="57"/>
      <c r="C11" s="59"/>
      <c r="D11" s="59"/>
      <c r="E11" s="59"/>
      <c r="F11" s="59"/>
      <c r="G11" s="59"/>
      <c r="H11" s="59"/>
      <c r="I11" s="15">
        <v>2</v>
      </c>
      <c r="J11" s="89" t="s">
        <v>70</v>
      </c>
      <c r="K11" s="16">
        <v>2020050310030</v>
      </c>
      <c r="L11" s="16" t="s">
        <v>72</v>
      </c>
      <c r="M11" s="19" t="s">
        <v>49</v>
      </c>
      <c r="N11" s="20" t="s">
        <v>40</v>
      </c>
      <c r="O11" s="20">
        <v>1</v>
      </c>
      <c r="P11" s="20">
        <v>4</v>
      </c>
      <c r="Q11" s="20">
        <v>1</v>
      </c>
      <c r="R11" s="29">
        <v>1</v>
      </c>
      <c r="S11" s="20">
        <v>1</v>
      </c>
      <c r="T11" s="20">
        <v>1</v>
      </c>
      <c r="U11" s="16">
        <v>0</v>
      </c>
      <c r="V11" s="90">
        <v>1</v>
      </c>
      <c r="W11" s="17"/>
      <c r="X11" s="17"/>
      <c r="Y11" s="17">
        <f>SUM(U11:X11)</f>
        <v>1</v>
      </c>
      <c r="Z11" s="50">
        <f>IF(ISERROR(V11/R11),"",V11/R11)</f>
        <v>1</v>
      </c>
      <c r="AA11" s="50">
        <f t="shared" ref="AA11:AA26" si="0">IF(ISERROR(Y11/P11),"",Y11/P11)</f>
        <v>0.25</v>
      </c>
      <c r="AB11" s="91" t="s">
        <v>109</v>
      </c>
      <c r="AC11" s="15" t="s">
        <v>101</v>
      </c>
      <c r="AD11" s="33">
        <v>1</v>
      </c>
      <c r="AE11" s="33">
        <f>+AY11</f>
        <v>3380000</v>
      </c>
      <c r="AF11" s="21">
        <v>3380000</v>
      </c>
      <c r="AG11" s="21">
        <v>0</v>
      </c>
      <c r="AH11" s="21">
        <v>0</v>
      </c>
      <c r="AI11" s="21">
        <v>0</v>
      </c>
      <c r="AJ11" s="92">
        <v>0</v>
      </c>
      <c r="AK11" s="21">
        <v>0</v>
      </c>
      <c r="AL11" s="21">
        <v>0</v>
      </c>
      <c r="AM11" s="21">
        <v>0</v>
      </c>
      <c r="AN11" s="92">
        <v>0</v>
      </c>
      <c r="AO11" s="21">
        <v>0</v>
      </c>
      <c r="AP11" s="21">
        <v>0</v>
      </c>
      <c r="AQ11" s="21">
        <v>0</v>
      </c>
      <c r="AR11" s="92">
        <v>0</v>
      </c>
      <c r="AS11" s="21">
        <v>0</v>
      </c>
      <c r="AT11" s="21">
        <v>0</v>
      </c>
      <c r="AU11" s="21">
        <v>0</v>
      </c>
      <c r="AV11" s="21">
        <v>0</v>
      </c>
      <c r="AW11" s="21">
        <v>0</v>
      </c>
      <c r="AX11" s="21">
        <v>0</v>
      </c>
      <c r="AY11" s="21">
        <f>SUM(AF11:AX11)</f>
        <v>3380000</v>
      </c>
      <c r="AZ11" s="22" t="s">
        <v>50</v>
      </c>
      <c r="BA11" s="16">
        <v>90</v>
      </c>
      <c r="BB11" s="15"/>
      <c r="BC11" s="15"/>
      <c r="BD11" s="15"/>
      <c r="BE11" s="15"/>
      <c r="BF11" s="15"/>
      <c r="BG11" s="15"/>
      <c r="BH11" s="15"/>
      <c r="BI11" s="15"/>
      <c r="BJ11" s="15"/>
      <c r="BK11" s="15"/>
      <c r="BL11" s="15" t="s">
        <v>102</v>
      </c>
      <c r="BM11" s="94" t="s">
        <v>102</v>
      </c>
      <c r="BN11" s="23"/>
      <c r="BO11" s="23"/>
      <c r="BP11" s="23"/>
      <c r="BQ11" s="23"/>
      <c r="BR11" s="23"/>
      <c r="BS11" s="23"/>
      <c r="BT11" s="95"/>
      <c r="BU11" s="95"/>
      <c r="BV11" s="95"/>
      <c r="BW11" s="95"/>
      <c r="BX11" s="95"/>
      <c r="BY11" s="95"/>
      <c r="BZ11" s="95"/>
      <c r="CA11" s="95"/>
      <c r="CB11" s="95"/>
      <c r="CC11" s="95"/>
      <c r="CD11" s="95"/>
      <c r="CE11" s="95"/>
    </row>
    <row r="12" spans="1:83" s="102" customFormat="1" ht="13.2" x14ac:dyDescent="0.25">
      <c r="A12" s="96"/>
      <c r="B12" s="97"/>
      <c r="C12" s="98"/>
      <c r="D12" s="98"/>
      <c r="E12" s="99" t="s">
        <v>34</v>
      </c>
      <c r="F12" s="99"/>
      <c r="G12" s="99"/>
      <c r="H12" s="99"/>
      <c r="I12" s="99"/>
      <c r="J12" s="99"/>
      <c r="K12" s="99"/>
      <c r="L12" s="99"/>
      <c r="M12" s="99"/>
      <c r="N12" s="99"/>
      <c r="O12" s="99"/>
      <c r="P12" s="99"/>
      <c r="Q12" s="99"/>
      <c r="R12" s="99"/>
      <c r="S12" s="99"/>
      <c r="T12" s="99"/>
      <c r="U12" s="18"/>
      <c r="V12" s="26"/>
      <c r="W12" s="18"/>
      <c r="X12" s="18"/>
      <c r="Y12" s="51"/>
      <c r="Z12" s="11">
        <f>AVERAGE(Z10:Z11)</f>
        <v>1</v>
      </c>
      <c r="AA12" s="11">
        <f>AVERAGE(AA10:AA11)</f>
        <v>0.625</v>
      </c>
      <c r="AB12" s="100"/>
      <c r="AC12" s="34"/>
      <c r="AD12" s="35"/>
      <c r="AE12" s="35">
        <f>SUM(AE10:AE11)</f>
        <v>27487000</v>
      </c>
      <c r="AF12" s="35">
        <f t="shared" ref="AF12:AX12" si="1">SUM(AF10:AF11)</f>
        <v>14987000</v>
      </c>
      <c r="AG12" s="35">
        <f t="shared" si="1"/>
        <v>0</v>
      </c>
      <c r="AH12" s="35">
        <f t="shared" si="1"/>
        <v>0</v>
      </c>
      <c r="AI12" s="35">
        <f t="shared" si="1"/>
        <v>0</v>
      </c>
      <c r="AJ12" s="35">
        <f t="shared" si="1"/>
        <v>0</v>
      </c>
      <c r="AK12" s="35">
        <f t="shared" si="1"/>
        <v>0</v>
      </c>
      <c r="AL12" s="35">
        <f t="shared" si="1"/>
        <v>0</v>
      </c>
      <c r="AM12" s="35">
        <f t="shared" si="1"/>
        <v>12500000</v>
      </c>
      <c r="AN12" s="35">
        <f t="shared" si="1"/>
        <v>0</v>
      </c>
      <c r="AO12" s="35">
        <f t="shared" si="1"/>
        <v>0</v>
      </c>
      <c r="AP12" s="35">
        <f t="shared" si="1"/>
        <v>0</v>
      </c>
      <c r="AQ12" s="35">
        <f t="shared" si="1"/>
        <v>0</v>
      </c>
      <c r="AR12" s="35">
        <f t="shared" si="1"/>
        <v>0</v>
      </c>
      <c r="AS12" s="35">
        <f t="shared" si="1"/>
        <v>0</v>
      </c>
      <c r="AT12" s="35">
        <f t="shared" si="1"/>
        <v>0</v>
      </c>
      <c r="AU12" s="35">
        <f t="shared" si="1"/>
        <v>0</v>
      </c>
      <c r="AV12" s="35">
        <f t="shared" si="1"/>
        <v>0</v>
      </c>
      <c r="AW12" s="35">
        <f t="shared" si="1"/>
        <v>0</v>
      </c>
      <c r="AX12" s="35">
        <f t="shared" si="1"/>
        <v>0</v>
      </c>
      <c r="AY12" s="35">
        <f>SUM(AY10:AY11)</f>
        <v>27487000</v>
      </c>
      <c r="AZ12" s="35"/>
      <c r="BA12" s="35"/>
      <c r="BB12" s="35"/>
      <c r="BC12" s="35"/>
      <c r="BD12" s="35"/>
      <c r="BE12" s="35"/>
      <c r="BF12" s="35"/>
      <c r="BG12" s="35"/>
      <c r="BH12" s="35"/>
      <c r="BI12" s="35"/>
      <c r="BJ12" s="35"/>
      <c r="BK12" s="35"/>
      <c r="BL12" s="35"/>
      <c r="BM12" s="101"/>
      <c r="BN12" s="24"/>
      <c r="BO12" s="24"/>
      <c r="BP12" s="24"/>
      <c r="BQ12" s="24"/>
      <c r="BR12" s="24"/>
      <c r="BS12" s="24"/>
      <c r="BT12" s="24"/>
      <c r="BU12" s="24"/>
      <c r="BV12" s="24"/>
      <c r="BW12" s="24"/>
      <c r="BX12" s="24"/>
      <c r="BY12" s="24"/>
      <c r="BZ12" s="24"/>
      <c r="CA12" s="24"/>
      <c r="CB12" s="24"/>
      <c r="CC12" s="24"/>
      <c r="CD12" s="24"/>
      <c r="CE12" s="24"/>
    </row>
    <row r="13" spans="1:83" s="88" customFormat="1" ht="91.2" customHeight="1" x14ac:dyDescent="0.25">
      <c r="B13" s="57" t="s">
        <v>45</v>
      </c>
      <c r="C13" s="59" t="s">
        <v>46</v>
      </c>
      <c r="D13" s="59" t="s">
        <v>47</v>
      </c>
      <c r="E13" s="59" t="s">
        <v>79</v>
      </c>
      <c r="F13" s="59" t="s">
        <v>51</v>
      </c>
      <c r="G13" s="59"/>
      <c r="H13" s="59" t="s">
        <v>54</v>
      </c>
      <c r="I13" s="15">
        <v>1</v>
      </c>
      <c r="J13" s="89" t="s">
        <v>70</v>
      </c>
      <c r="K13" s="16">
        <v>2020050310030</v>
      </c>
      <c r="L13" s="16" t="s">
        <v>72</v>
      </c>
      <c r="M13" s="19" t="s">
        <v>55</v>
      </c>
      <c r="N13" s="20" t="s">
        <v>42</v>
      </c>
      <c r="O13" s="20">
        <v>0</v>
      </c>
      <c r="P13" s="20">
        <v>4000</v>
      </c>
      <c r="Q13" s="20">
        <v>1000</v>
      </c>
      <c r="R13" s="29">
        <v>1100</v>
      </c>
      <c r="S13" s="20">
        <v>1000</v>
      </c>
      <c r="T13" s="20">
        <v>1000</v>
      </c>
      <c r="U13" s="30">
        <v>744</v>
      </c>
      <c r="V13" s="90">
        <v>3333</v>
      </c>
      <c r="W13" s="17"/>
      <c r="X13" s="17"/>
      <c r="Y13" s="17">
        <f>SUM(U13:X13)</f>
        <v>4077</v>
      </c>
      <c r="Z13" s="50">
        <f>IF(V13&gt;R13,100%,(V13/V13))</f>
        <v>1</v>
      </c>
      <c r="AA13" s="50">
        <f>IF(Y13&gt;P13,100%,(Y13/P13))</f>
        <v>1</v>
      </c>
      <c r="AB13" s="91" t="s">
        <v>111</v>
      </c>
      <c r="AC13" s="15" t="s">
        <v>100</v>
      </c>
      <c r="AD13" s="36">
        <v>1000</v>
      </c>
      <c r="AE13" s="33">
        <f t="shared" ref="AE13:AE15" si="2">+AY13</f>
        <v>10119000</v>
      </c>
      <c r="AF13" s="21">
        <v>3869000</v>
      </c>
      <c r="AG13" s="21">
        <v>0</v>
      </c>
      <c r="AH13" s="21">
        <v>0</v>
      </c>
      <c r="AI13" s="21">
        <v>0</v>
      </c>
      <c r="AJ13" s="92">
        <v>0</v>
      </c>
      <c r="AK13" s="21">
        <v>0</v>
      </c>
      <c r="AL13" s="21">
        <v>0</v>
      </c>
      <c r="AM13" s="21">
        <v>6250000</v>
      </c>
      <c r="AN13" s="92">
        <v>0</v>
      </c>
      <c r="AO13" s="21">
        <v>0</v>
      </c>
      <c r="AP13" s="21">
        <v>0</v>
      </c>
      <c r="AQ13" s="21">
        <v>0</v>
      </c>
      <c r="AR13" s="92">
        <v>0</v>
      </c>
      <c r="AS13" s="21">
        <v>0</v>
      </c>
      <c r="AT13" s="21">
        <v>0</v>
      </c>
      <c r="AU13" s="21">
        <v>0</v>
      </c>
      <c r="AV13" s="21">
        <v>0</v>
      </c>
      <c r="AW13" s="21">
        <v>0</v>
      </c>
      <c r="AX13" s="21">
        <v>0</v>
      </c>
      <c r="AY13" s="21">
        <f t="shared" ref="AY13:AY15" si="3">SUM(AF13:AX13)</f>
        <v>10119000</v>
      </c>
      <c r="AZ13" s="22" t="s">
        <v>50</v>
      </c>
      <c r="BA13" s="16">
        <v>360</v>
      </c>
      <c r="BB13" s="15" t="s">
        <v>103</v>
      </c>
      <c r="BC13" s="15" t="s">
        <v>103</v>
      </c>
      <c r="BD13" s="15" t="s">
        <v>103</v>
      </c>
      <c r="BE13" s="15" t="s">
        <v>103</v>
      </c>
      <c r="BF13" s="15" t="s">
        <v>103</v>
      </c>
      <c r="BG13" s="15" t="s">
        <v>103</v>
      </c>
      <c r="BH13" s="15" t="s">
        <v>102</v>
      </c>
      <c r="BI13" s="15" t="s">
        <v>102</v>
      </c>
      <c r="BJ13" s="15" t="s">
        <v>102</v>
      </c>
      <c r="BK13" s="15" t="s">
        <v>102</v>
      </c>
      <c r="BL13" s="15" t="s">
        <v>102</v>
      </c>
      <c r="BM13" s="93" t="s">
        <v>102</v>
      </c>
      <c r="BN13" s="23"/>
      <c r="BO13" s="23"/>
      <c r="BP13" s="23"/>
      <c r="BQ13" s="23"/>
      <c r="BR13" s="23"/>
      <c r="BS13" s="23"/>
      <c r="BT13" s="23"/>
      <c r="BU13" s="23"/>
      <c r="BV13" s="23"/>
      <c r="BW13" s="23"/>
      <c r="BX13" s="23"/>
      <c r="BY13" s="23"/>
      <c r="BZ13" s="23"/>
      <c r="CA13" s="23"/>
      <c r="CB13" s="23"/>
      <c r="CC13" s="23"/>
      <c r="CD13" s="23"/>
      <c r="CE13" s="23"/>
    </row>
    <row r="14" spans="1:83" s="88" customFormat="1" ht="73.2" customHeight="1" x14ac:dyDescent="0.25">
      <c r="B14" s="57"/>
      <c r="C14" s="59"/>
      <c r="D14" s="59"/>
      <c r="E14" s="59"/>
      <c r="F14" s="59"/>
      <c r="G14" s="59"/>
      <c r="H14" s="59"/>
      <c r="I14" s="15">
        <v>2</v>
      </c>
      <c r="J14" s="89" t="s">
        <v>70</v>
      </c>
      <c r="K14" s="16">
        <v>2020050310030</v>
      </c>
      <c r="L14" s="16" t="s">
        <v>72</v>
      </c>
      <c r="M14" s="19" t="s">
        <v>56</v>
      </c>
      <c r="N14" s="20" t="s">
        <v>42</v>
      </c>
      <c r="O14" s="20">
        <v>0</v>
      </c>
      <c r="P14" s="20">
        <v>1500</v>
      </c>
      <c r="Q14" s="20">
        <v>150</v>
      </c>
      <c r="R14" s="29">
        <v>350</v>
      </c>
      <c r="S14" s="20">
        <v>500</v>
      </c>
      <c r="T14" s="20">
        <v>500</v>
      </c>
      <c r="U14" s="27">
        <v>200</v>
      </c>
      <c r="V14" s="90">
        <v>1708</v>
      </c>
      <c r="W14" s="17"/>
      <c r="X14" s="17"/>
      <c r="Y14" s="17">
        <f t="shared" ref="Y14:Y26" si="4">SUM(U14:X14)</f>
        <v>1908</v>
      </c>
      <c r="Z14" s="50">
        <f>IF(V14&gt;R14,100%,(V14/V14))</f>
        <v>1</v>
      </c>
      <c r="AA14" s="50">
        <f>IF(Y14&gt;P14,100%,(Y14/P14))</f>
        <v>1</v>
      </c>
      <c r="AB14" s="91" t="s">
        <v>110</v>
      </c>
      <c r="AC14" s="15" t="s">
        <v>100</v>
      </c>
      <c r="AD14" s="36">
        <v>350</v>
      </c>
      <c r="AE14" s="33">
        <f t="shared" si="2"/>
        <v>31607000</v>
      </c>
      <c r="AF14" s="21">
        <f>3869000*3</f>
        <v>11607000</v>
      </c>
      <c r="AG14" s="21">
        <v>0</v>
      </c>
      <c r="AH14" s="21">
        <v>0</v>
      </c>
      <c r="AI14" s="21">
        <v>0</v>
      </c>
      <c r="AJ14" s="92">
        <v>0</v>
      </c>
      <c r="AK14" s="21">
        <v>0</v>
      </c>
      <c r="AL14" s="21">
        <v>0</v>
      </c>
      <c r="AM14" s="21">
        <v>20000000</v>
      </c>
      <c r="AN14" s="92">
        <v>0</v>
      </c>
      <c r="AO14" s="21">
        <v>0</v>
      </c>
      <c r="AP14" s="21">
        <v>0</v>
      </c>
      <c r="AQ14" s="21">
        <v>0</v>
      </c>
      <c r="AR14" s="92">
        <v>0</v>
      </c>
      <c r="AS14" s="21">
        <v>0</v>
      </c>
      <c r="AT14" s="21">
        <v>0</v>
      </c>
      <c r="AU14" s="21">
        <v>0</v>
      </c>
      <c r="AV14" s="21">
        <v>0</v>
      </c>
      <c r="AW14" s="21">
        <v>0</v>
      </c>
      <c r="AX14" s="21">
        <v>0</v>
      </c>
      <c r="AY14" s="21">
        <f t="shared" si="3"/>
        <v>31607000</v>
      </c>
      <c r="AZ14" s="22" t="s">
        <v>50</v>
      </c>
      <c r="BA14" s="16">
        <v>360</v>
      </c>
      <c r="BB14" s="15" t="s">
        <v>103</v>
      </c>
      <c r="BC14" s="15" t="s">
        <v>103</v>
      </c>
      <c r="BD14" s="15" t="s">
        <v>103</v>
      </c>
      <c r="BE14" s="15" t="s">
        <v>103</v>
      </c>
      <c r="BF14" s="15" t="s">
        <v>103</v>
      </c>
      <c r="BG14" s="15" t="s">
        <v>103</v>
      </c>
      <c r="BH14" s="15" t="s">
        <v>102</v>
      </c>
      <c r="BI14" s="15" t="s">
        <v>102</v>
      </c>
      <c r="BJ14" s="15" t="s">
        <v>102</v>
      </c>
      <c r="BK14" s="15" t="s">
        <v>102</v>
      </c>
      <c r="BL14" s="15" t="s">
        <v>102</v>
      </c>
      <c r="BM14" s="93" t="s">
        <v>102</v>
      </c>
      <c r="BN14" s="23"/>
      <c r="BO14" s="23"/>
      <c r="BP14" s="23"/>
      <c r="BQ14" s="23"/>
      <c r="BR14" s="23"/>
      <c r="BS14" s="23"/>
      <c r="BT14" s="95"/>
      <c r="BU14" s="95"/>
      <c r="BV14" s="95"/>
      <c r="BW14" s="95"/>
      <c r="BX14" s="95"/>
      <c r="BY14" s="95"/>
      <c r="BZ14" s="95"/>
      <c r="CA14" s="95"/>
      <c r="CB14" s="95"/>
      <c r="CC14" s="95"/>
      <c r="CD14" s="95"/>
      <c r="CE14" s="95"/>
    </row>
    <row r="15" spans="1:83" s="88" customFormat="1" ht="148.94999999999999" customHeight="1" x14ac:dyDescent="0.25">
      <c r="B15" s="57"/>
      <c r="C15" s="59"/>
      <c r="D15" s="59"/>
      <c r="E15" s="59"/>
      <c r="F15" s="59"/>
      <c r="G15" s="59"/>
      <c r="H15" s="59"/>
      <c r="I15" s="15">
        <v>3</v>
      </c>
      <c r="J15" s="89" t="s">
        <v>70</v>
      </c>
      <c r="K15" s="16">
        <v>2020050310030</v>
      </c>
      <c r="L15" s="16" t="s">
        <v>72</v>
      </c>
      <c r="M15" s="19" t="s">
        <v>57</v>
      </c>
      <c r="N15" s="20" t="s">
        <v>42</v>
      </c>
      <c r="O15" s="20">
        <v>179</v>
      </c>
      <c r="P15" s="20">
        <v>750</v>
      </c>
      <c r="Q15" s="20">
        <v>150</v>
      </c>
      <c r="R15" s="29">
        <v>245</v>
      </c>
      <c r="S15" s="20">
        <v>200</v>
      </c>
      <c r="T15" s="20">
        <v>200</v>
      </c>
      <c r="U15" s="31">
        <v>66</v>
      </c>
      <c r="V15" s="103">
        <v>136</v>
      </c>
      <c r="W15" s="16"/>
      <c r="X15" s="16"/>
      <c r="Y15" s="17">
        <f t="shared" si="4"/>
        <v>202</v>
      </c>
      <c r="Z15" s="50">
        <f t="shared" ref="Z15" si="5">IF(ISERROR(V15/R15),"",V15/R15)</f>
        <v>0.55510204081632653</v>
      </c>
      <c r="AA15" s="50">
        <f t="shared" si="0"/>
        <v>0.26933333333333331</v>
      </c>
      <c r="AB15" s="91" t="s">
        <v>115</v>
      </c>
      <c r="AC15" s="15" t="s">
        <v>100</v>
      </c>
      <c r="AD15" s="36">
        <v>245</v>
      </c>
      <c r="AE15" s="33">
        <f t="shared" si="2"/>
        <v>5119000</v>
      </c>
      <c r="AF15" s="21">
        <v>3869000</v>
      </c>
      <c r="AG15" s="21">
        <v>0</v>
      </c>
      <c r="AH15" s="21">
        <v>0</v>
      </c>
      <c r="AI15" s="21">
        <v>0</v>
      </c>
      <c r="AJ15" s="92">
        <v>0</v>
      </c>
      <c r="AK15" s="21">
        <v>0</v>
      </c>
      <c r="AL15" s="21">
        <v>0</v>
      </c>
      <c r="AM15" s="21">
        <v>1250000</v>
      </c>
      <c r="AN15" s="92">
        <v>0</v>
      </c>
      <c r="AO15" s="21">
        <v>0</v>
      </c>
      <c r="AP15" s="21">
        <v>0</v>
      </c>
      <c r="AQ15" s="21">
        <v>0</v>
      </c>
      <c r="AR15" s="92">
        <v>0</v>
      </c>
      <c r="AS15" s="21">
        <v>0</v>
      </c>
      <c r="AT15" s="21">
        <v>0</v>
      </c>
      <c r="AU15" s="21">
        <v>0</v>
      </c>
      <c r="AV15" s="21">
        <v>0</v>
      </c>
      <c r="AW15" s="21">
        <v>0</v>
      </c>
      <c r="AX15" s="21">
        <v>0</v>
      </c>
      <c r="AY15" s="21">
        <f t="shared" si="3"/>
        <v>5119000</v>
      </c>
      <c r="AZ15" s="22" t="s">
        <v>50</v>
      </c>
      <c r="BA15" s="16">
        <v>360</v>
      </c>
      <c r="BB15" s="15" t="s">
        <v>103</v>
      </c>
      <c r="BC15" s="15" t="s">
        <v>103</v>
      </c>
      <c r="BD15" s="15" t="s">
        <v>103</v>
      </c>
      <c r="BE15" s="15" t="s">
        <v>103</v>
      </c>
      <c r="BF15" s="15" t="s">
        <v>103</v>
      </c>
      <c r="BG15" s="15" t="s">
        <v>103</v>
      </c>
      <c r="BH15" s="15" t="s">
        <v>102</v>
      </c>
      <c r="BI15" s="15" t="s">
        <v>102</v>
      </c>
      <c r="BJ15" s="15" t="s">
        <v>102</v>
      </c>
      <c r="BK15" s="15" t="s">
        <v>102</v>
      </c>
      <c r="BL15" s="15" t="s">
        <v>102</v>
      </c>
      <c r="BM15" s="93" t="s">
        <v>102</v>
      </c>
      <c r="BN15" s="23"/>
      <c r="BO15" s="23"/>
      <c r="BP15" s="23"/>
      <c r="BQ15" s="23"/>
      <c r="BR15" s="23"/>
      <c r="BS15" s="23"/>
      <c r="BT15" s="95"/>
      <c r="BU15" s="95"/>
      <c r="BV15" s="95"/>
      <c r="BW15" s="95"/>
      <c r="BX15" s="95"/>
      <c r="BY15" s="95"/>
      <c r="BZ15" s="95"/>
      <c r="CA15" s="95"/>
      <c r="CB15" s="95"/>
      <c r="CC15" s="95"/>
      <c r="CD15" s="95"/>
      <c r="CE15" s="95"/>
    </row>
    <row r="16" spans="1:83" s="102" customFormat="1" ht="15" customHeight="1" x14ac:dyDescent="0.25">
      <c r="A16" s="96"/>
      <c r="B16" s="97"/>
      <c r="C16" s="98"/>
      <c r="D16" s="98"/>
      <c r="E16" s="99" t="s">
        <v>34</v>
      </c>
      <c r="F16" s="99"/>
      <c r="G16" s="99"/>
      <c r="H16" s="99"/>
      <c r="I16" s="99"/>
      <c r="J16" s="99"/>
      <c r="K16" s="99"/>
      <c r="L16" s="99"/>
      <c r="M16" s="99"/>
      <c r="N16" s="99"/>
      <c r="O16" s="99"/>
      <c r="P16" s="99"/>
      <c r="Q16" s="99"/>
      <c r="R16" s="99"/>
      <c r="S16" s="99"/>
      <c r="T16" s="99"/>
      <c r="U16" s="18"/>
      <c r="V16" s="26"/>
      <c r="W16" s="18"/>
      <c r="X16" s="18"/>
      <c r="Y16" s="51"/>
      <c r="Z16" s="11">
        <f>AVERAGE(Z13:Z15)</f>
        <v>0.85170068027210888</v>
      </c>
      <c r="AA16" s="11">
        <f>AVERAGE(AA13:AA15)</f>
        <v>0.75644444444444447</v>
      </c>
      <c r="AB16" s="100"/>
      <c r="AC16" s="34"/>
      <c r="AD16" s="35"/>
      <c r="AE16" s="35">
        <f>SUM(AE13:AE15)</f>
        <v>46845000</v>
      </c>
      <c r="AF16" s="35">
        <f t="shared" ref="AF16:AX16" si="6">SUM(AF13:AF15)</f>
        <v>19345000</v>
      </c>
      <c r="AG16" s="35">
        <f t="shared" si="6"/>
        <v>0</v>
      </c>
      <c r="AH16" s="35">
        <f t="shared" si="6"/>
        <v>0</v>
      </c>
      <c r="AI16" s="35">
        <f t="shared" si="6"/>
        <v>0</v>
      </c>
      <c r="AJ16" s="35">
        <f t="shared" si="6"/>
        <v>0</v>
      </c>
      <c r="AK16" s="35">
        <f t="shared" si="6"/>
        <v>0</v>
      </c>
      <c r="AL16" s="35">
        <f t="shared" si="6"/>
        <v>0</v>
      </c>
      <c r="AM16" s="35">
        <f t="shared" si="6"/>
        <v>27500000</v>
      </c>
      <c r="AN16" s="35">
        <f t="shared" si="6"/>
        <v>0</v>
      </c>
      <c r="AO16" s="35">
        <f t="shared" si="6"/>
        <v>0</v>
      </c>
      <c r="AP16" s="35">
        <f t="shared" si="6"/>
        <v>0</v>
      </c>
      <c r="AQ16" s="35">
        <f t="shared" si="6"/>
        <v>0</v>
      </c>
      <c r="AR16" s="35">
        <f t="shared" si="6"/>
        <v>0</v>
      </c>
      <c r="AS16" s="35">
        <f t="shared" si="6"/>
        <v>0</v>
      </c>
      <c r="AT16" s="35">
        <f t="shared" si="6"/>
        <v>0</v>
      </c>
      <c r="AU16" s="35">
        <f t="shared" si="6"/>
        <v>0</v>
      </c>
      <c r="AV16" s="35">
        <f t="shared" si="6"/>
        <v>0</v>
      </c>
      <c r="AW16" s="35">
        <f t="shared" si="6"/>
        <v>0</v>
      </c>
      <c r="AX16" s="35">
        <f t="shared" si="6"/>
        <v>0</v>
      </c>
      <c r="AY16" s="35">
        <f>SUM(AY13:AY15)</f>
        <v>46845000</v>
      </c>
      <c r="AZ16" s="35"/>
      <c r="BA16" s="35"/>
      <c r="BB16" s="35"/>
      <c r="BC16" s="35"/>
      <c r="BD16" s="35"/>
      <c r="BE16" s="35"/>
      <c r="BF16" s="35"/>
      <c r="BG16" s="35"/>
      <c r="BH16" s="35"/>
      <c r="BI16" s="35"/>
      <c r="BJ16" s="35"/>
      <c r="BK16" s="35"/>
      <c r="BL16" s="35"/>
      <c r="BM16" s="101"/>
      <c r="BN16" s="24"/>
      <c r="BO16" s="24"/>
      <c r="BP16" s="24"/>
      <c r="BQ16" s="24"/>
      <c r="BR16" s="24"/>
      <c r="BS16" s="24"/>
      <c r="BT16" s="24"/>
      <c r="BU16" s="24"/>
      <c r="BV16" s="24"/>
      <c r="BW16" s="24"/>
      <c r="BX16" s="24"/>
      <c r="BY16" s="24"/>
      <c r="BZ16" s="24"/>
      <c r="CA16" s="24"/>
      <c r="CB16" s="24"/>
      <c r="CC16" s="24"/>
      <c r="CD16" s="24"/>
      <c r="CE16" s="24"/>
    </row>
    <row r="17" spans="1:83" s="88" customFormat="1" ht="184.2" customHeight="1" x14ac:dyDescent="0.25">
      <c r="B17" s="55" t="s">
        <v>45</v>
      </c>
      <c r="C17" s="56" t="s">
        <v>46</v>
      </c>
      <c r="D17" s="56" t="s">
        <v>47</v>
      </c>
      <c r="E17" s="56" t="s">
        <v>43</v>
      </c>
      <c r="F17" s="56" t="s">
        <v>58</v>
      </c>
      <c r="G17" s="56"/>
      <c r="H17" s="56"/>
      <c r="I17" s="15">
        <v>1</v>
      </c>
      <c r="J17" s="89" t="s">
        <v>70</v>
      </c>
      <c r="K17" s="16">
        <v>2020050310030</v>
      </c>
      <c r="L17" s="16" t="s">
        <v>72</v>
      </c>
      <c r="M17" s="19" t="s">
        <v>59</v>
      </c>
      <c r="N17" s="20" t="s">
        <v>44</v>
      </c>
      <c r="O17" s="20">
        <v>1</v>
      </c>
      <c r="P17" s="20">
        <v>4</v>
      </c>
      <c r="Q17" s="20">
        <v>1</v>
      </c>
      <c r="R17" s="29">
        <v>1</v>
      </c>
      <c r="S17" s="20">
        <v>1</v>
      </c>
      <c r="T17" s="20">
        <v>1</v>
      </c>
      <c r="U17" s="17">
        <v>1</v>
      </c>
      <c r="V17" s="90">
        <v>2</v>
      </c>
      <c r="W17" s="17"/>
      <c r="X17" s="17"/>
      <c r="Y17" s="17">
        <f t="shared" si="4"/>
        <v>3</v>
      </c>
      <c r="Z17" s="50">
        <f>IF(V17&gt;R17,100%,(V17/V17))</f>
        <v>1</v>
      </c>
      <c r="AA17" s="54">
        <f>Y17/SUM(Q17:T17)</f>
        <v>0.75</v>
      </c>
      <c r="AB17" s="91" t="s">
        <v>114</v>
      </c>
      <c r="AC17" s="15" t="s">
        <v>100</v>
      </c>
      <c r="AD17" s="36">
        <v>1</v>
      </c>
      <c r="AE17" s="33">
        <f>+AY17</f>
        <v>24358000</v>
      </c>
      <c r="AF17" s="21">
        <v>19658000</v>
      </c>
      <c r="AG17" s="21">
        <v>0</v>
      </c>
      <c r="AH17" s="21">
        <v>0</v>
      </c>
      <c r="AI17" s="21">
        <v>0</v>
      </c>
      <c r="AJ17" s="92">
        <v>0</v>
      </c>
      <c r="AK17" s="21">
        <v>0</v>
      </c>
      <c r="AL17" s="21">
        <v>0</v>
      </c>
      <c r="AM17" s="21">
        <v>4700000</v>
      </c>
      <c r="AN17" s="92">
        <v>0</v>
      </c>
      <c r="AO17" s="21">
        <v>0</v>
      </c>
      <c r="AP17" s="21">
        <v>0</v>
      </c>
      <c r="AQ17" s="21">
        <v>0</v>
      </c>
      <c r="AR17" s="92">
        <v>0</v>
      </c>
      <c r="AS17" s="21">
        <v>0</v>
      </c>
      <c r="AT17" s="21">
        <v>0</v>
      </c>
      <c r="AU17" s="21">
        <v>0</v>
      </c>
      <c r="AV17" s="21">
        <v>0</v>
      </c>
      <c r="AW17" s="21">
        <v>0</v>
      </c>
      <c r="AX17" s="21">
        <v>0</v>
      </c>
      <c r="AY17" s="21">
        <f>SUM(AF17:AX17)</f>
        <v>24358000</v>
      </c>
      <c r="AZ17" s="22" t="s">
        <v>50</v>
      </c>
      <c r="BA17" s="16">
        <v>90</v>
      </c>
      <c r="BB17" s="15"/>
      <c r="BC17" s="15"/>
      <c r="BD17" s="15"/>
      <c r="BE17" s="15"/>
      <c r="BF17" s="15"/>
      <c r="BG17" s="15"/>
      <c r="BH17" s="15"/>
      <c r="BI17" s="15"/>
      <c r="BJ17" s="15" t="s">
        <v>103</v>
      </c>
      <c r="BK17" s="15" t="s">
        <v>103</v>
      </c>
      <c r="BL17" s="15" t="s">
        <v>103</v>
      </c>
      <c r="BM17" s="93" t="s">
        <v>103</v>
      </c>
      <c r="BN17" s="23"/>
      <c r="BO17" s="23"/>
      <c r="BP17" s="23"/>
      <c r="BQ17" s="23"/>
      <c r="BR17" s="23"/>
      <c r="BS17" s="23"/>
      <c r="BT17" s="23"/>
      <c r="BU17" s="23"/>
      <c r="BV17" s="23"/>
      <c r="BW17" s="23"/>
      <c r="BX17" s="23"/>
      <c r="BY17" s="23"/>
      <c r="BZ17" s="23"/>
      <c r="CA17" s="23"/>
      <c r="CB17" s="23"/>
      <c r="CC17" s="23"/>
      <c r="CD17" s="23"/>
      <c r="CE17" s="23"/>
    </row>
    <row r="18" spans="1:83" s="102" customFormat="1" ht="13.2" x14ac:dyDescent="0.25">
      <c r="A18" s="96"/>
      <c r="B18" s="97"/>
      <c r="C18" s="98"/>
      <c r="D18" s="98"/>
      <c r="E18" s="99" t="s">
        <v>34</v>
      </c>
      <c r="F18" s="99"/>
      <c r="G18" s="99"/>
      <c r="H18" s="99"/>
      <c r="I18" s="99"/>
      <c r="J18" s="99"/>
      <c r="K18" s="99"/>
      <c r="L18" s="99"/>
      <c r="M18" s="99"/>
      <c r="N18" s="99"/>
      <c r="O18" s="99"/>
      <c r="P18" s="99"/>
      <c r="Q18" s="99"/>
      <c r="R18" s="99"/>
      <c r="S18" s="99"/>
      <c r="T18" s="99"/>
      <c r="U18" s="18"/>
      <c r="V18" s="26"/>
      <c r="W18" s="18"/>
      <c r="X18" s="18"/>
      <c r="Y18" s="51"/>
      <c r="Z18" s="11">
        <f>AVERAGE(Z17)</f>
        <v>1</v>
      </c>
      <c r="AA18" s="11">
        <f>AVERAGE(AA17)</f>
        <v>0.75</v>
      </c>
      <c r="AB18" s="100"/>
      <c r="AC18" s="34"/>
      <c r="AD18" s="35"/>
      <c r="AE18" s="35">
        <f>SUM(AE17)</f>
        <v>24358000</v>
      </c>
      <c r="AF18" s="35">
        <f t="shared" ref="AF18:AX18" si="7">SUM(AF17)</f>
        <v>19658000</v>
      </c>
      <c r="AG18" s="35">
        <f t="shared" si="7"/>
        <v>0</v>
      </c>
      <c r="AH18" s="35">
        <f t="shared" si="7"/>
        <v>0</v>
      </c>
      <c r="AI18" s="35">
        <f t="shared" si="7"/>
        <v>0</v>
      </c>
      <c r="AJ18" s="35">
        <f t="shared" si="7"/>
        <v>0</v>
      </c>
      <c r="AK18" s="35">
        <f t="shared" si="7"/>
        <v>0</v>
      </c>
      <c r="AL18" s="35">
        <f t="shared" si="7"/>
        <v>0</v>
      </c>
      <c r="AM18" s="35">
        <f t="shared" si="7"/>
        <v>4700000</v>
      </c>
      <c r="AN18" s="35">
        <f t="shared" si="7"/>
        <v>0</v>
      </c>
      <c r="AO18" s="35">
        <f t="shared" si="7"/>
        <v>0</v>
      </c>
      <c r="AP18" s="35">
        <f t="shared" si="7"/>
        <v>0</v>
      </c>
      <c r="AQ18" s="35">
        <f t="shared" si="7"/>
        <v>0</v>
      </c>
      <c r="AR18" s="35">
        <f t="shared" si="7"/>
        <v>0</v>
      </c>
      <c r="AS18" s="35">
        <f t="shared" si="7"/>
        <v>0</v>
      </c>
      <c r="AT18" s="35">
        <f t="shared" si="7"/>
        <v>0</v>
      </c>
      <c r="AU18" s="35">
        <f t="shared" si="7"/>
        <v>0</v>
      </c>
      <c r="AV18" s="35">
        <f t="shared" si="7"/>
        <v>0</v>
      </c>
      <c r="AW18" s="35">
        <f t="shared" si="7"/>
        <v>0</v>
      </c>
      <c r="AX18" s="35">
        <f t="shared" si="7"/>
        <v>0</v>
      </c>
      <c r="AY18" s="35">
        <f>SUM(AY17)</f>
        <v>24358000</v>
      </c>
      <c r="AZ18" s="35"/>
      <c r="BA18" s="35"/>
      <c r="BB18" s="35"/>
      <c r="BC18" s="35"/>
      <c r="BD18" s="35"/>
      <c r="BE18" s="35"/>
      <c r="BF18" s="35"/>
      <c r="BG18" s="35"/>
      <c r="BH18" s="35"/>
      <c r="BI18" s="35"/>
      <c r="BJ18" s="35"/>
      <c r="BK18" s="35"/>
      <c r="BL18" s="35"/>
      <c r="BM18" s="101"/>
      <c r="BN18" s="24"/>
      <c r="BO18" s="24"/>
      <c r="BP18" s="24"/>
      <c r="BQ18" s="24"/>
      <c r="BR18" s="24"/>
      <c r="BS18" s="24"/>
      <c r="BT18" s="24"/>
      <c r="BU18" s="24"/>
      <c r="BV18" s="24"/>
      <c r="BW18" s="24"/>
      <c r="BX18" s="24"/>
      <c r="BY18" s="24"/>
      <c r="BZ18" s="24"/>
      <c r="CA18" s="24"/>
      <c r="CB18" s="24"/>
      <c r="CC18" s="24"/>
      <c r="CD18" s="24"/>
      <c r="CE18" s="24"/>
    </row>
    <row r="19" spans="1:83" s="88" customFormat="1" ht="96.75" customHeight="1" x14ac:dyDescent="0.25">
      <c r="B19" s="57" t="s">
        <v>45</v>
      </c>
      <c r="C19" s="59" t="s">
        <v>46</v>
      </c>
      <c r="D19" s="59" t="s">
        <v>47</v>
      </c>
      <c r="E19" s="59" t="s">
        <v>77</v>
      </c>
      <c r="F19" s="59" t="s">
        <v>68</v>
      </c>
      <c r="G19" s="59"/>
      <c r="H19" s="59" t="s">
        <v>69</v>
      </c>
      <c r="I19" s="15">
        <v>1</v>
      </c>
      <c r="J19" s="89" t="s">
        <v>70</v>
      </c>
      <c r="K19" s="16">
        <v>2020050310030</v>
      </c>
      <c r="L19" s="16" t="s">
        <v>72</v>
      </c>
      <c r="M19" s="19" t="s">
        <v>60</v>
      </c>
      <c r="N19" s="20" t="s">
        <v>40</v>
      </c>
      <c r="O19" s="20">
        <v>0</v>
      </c>
      <c r="P19" s="20">
        <v>1</v>
      </c>
      <c r="Q19" s="20">
        <v>1</v>
      </c>
      <c r="R19" s="29">
        <v>0</v>
      </c>
      <c r="S19" s="20">
        <v>0</v>
      </c>
      <c r="T19" s="20">
        <v>0</v>
      </c>
      <c r="U19" s="30">
        <v>1</v>
      </c>
      <c r="V19" s="90">
        <v>0</v>
      </c>
      <c r="W19" s="17"/>
      <c r="X19" s="17"/>
      <c r="Y19" s="17">
        <f t="shared" si="4"/>
        <v>1</v>
      </c>
      <c r="Z19" s="50" t="str">
        <f>IF(ISERROR(V19/R19),"",V19/R19)</f>
        <v/>
      </c>
      <c r="AA19" s="50">
        <f t="shared" si="0"/>
        <v>1</v>
      </c>
      <c r="AB19" s="15" t="s">
        <v>117</v>
      </c>
      <c r="AC19" s="15"/>
      <c r="AD19" s="36"/>
      <c r="AE19" s="33">
        <f t="shared" ref="AE19:AE26" si="8">+AY19</f>
        <v>0</v>
      </c>
      <c r="AF19" s="21">
        <v>0</v>
      </c>
      <c r="AG19" s="21">
        <v>0</v>
      </c>
      <c r="AH19" s="21">
        <v>0</v>
      </c>
      <c r="AI19" s="21">
        <v>0</v>
      </c>
      <c r="AJ19" s="92">
        <v>0</v>
      </c>
      <c r="AK19" s="21">
        <v>0</v>
      </c>
      <c r="AL19" s="21">
        <v>0</v>
      </c>
      <c r="AM19" s="21">
        <v>0</v>
      </c>
      <c r="AN19" s="92">
        <v>0</v>
      </c>
      <c r="AO19" s="21">
        <v>0</v>
      </c>
      <c r="AP19" s="21">
        <v>0</v>
      </c>
      <c r="AQ19" s="21">
        <v>0</v>
      </c>
      <c r="AR19" s="92">
        <v>0</v>
      </c>
      <c r="AS19" s="21">
        <v>0</v>
      </c>
      <c r="AT19" s="21">
        <v>0</v>
      </c>
      <c r="AU19" s="21">
        <v>0</v>
      </c>
      <c r="AV19" s="21">
        <v>0</v>
      </c>
      <c r="AW19" s="21">
        <v>0</v>
      </c>
      <c r="AX19" s="21">
        <v>0</v>
      </c>
      <c r="AY19" s="21">
        <f t="shared" ref="AY19:AY26" si="9">SUM(AF19:AX19)</f>
        <v>0</v>
      </c>
      <c r="AZ19" s="22" t="s">
        <v>50</v>
      </c>
      <c r="BA19" s="16"/>
      <c r="BB19" s="15"/>
      <c r="BC19" s="15"/>
      <c r="BD19" s="15"/>
      <c r="BE19" s="15"/>
      <c r="BF19" s="15"/>
      <c r="BG19" s="15"/>
      <c r="BH19" s="15"/>
      <c r="BI19" s="15"/>
      <c r="BJ19" s="15"/>
      <c r="BK19" s="15"/>
      <c r="BL19" s="15"/>
      <c r="BM19" s="93"/>
      <c r="BN19" s="23"/>
      <c r="BO19" s="23"/>
      <c r="BP19" s="23"/>
      <c r="BQ19" s="23"/>
      <c r="BR19" s="23"/>
      <c r="BS19" s="23"/>
      <c r="BT19" s="23"/>
      <c r="BU19" s="23"/>
      <c r="BV19" s="23"/>
      <c r="BW19" s="23"/>
      <c r="BX19" s="23"/>
      <c r="BY19" s="23"/>
      <c r="BZ19" s="23"/>
      <c r="CA19" s="23"/>
      <c r="CB19" s="23"/>
      <c r="CC19" s="23"/>
      <c r="CD19" s="23"/>
      <c r="CE19" s="23"/>
    </row>
    <row r="20" spans="1:83" s="88" customFormat="1" ht="108.75" customHeight="1" x14ac:dyDescent="0.25">
      <c r="B20" s="57"/>
      <c r="C20" s="59"/>
      <c r="D20" s="59"/>
      <c r="E20" s="59"/>
      <c r="F20" s="59"/>
      <c r="G20" s="59"/>
      <c r="H20" s="59"/>
      <c r="I20" s="15">
        <v>2</v>
      </c>
      <c r="J20" s="89" t="s">
        <v>70</v>
      </c>
      <c r="K20" s="16">
        <v>2020050310030</v>
      </c>
      <c r="L20" s="16" t="s">
        <v>72</v>
      </c>
      <c r="M20" s="19" t="s">
        <v>61</v>
      </c>
      <c r="N20" s="20" t="s">
        <v>40</v>
      </c>
      <c r="O20" s="20">
        <v>0</v>
      </c>
      <c r="P20" s="20">
        <v>1</v>
      </c>
      <c r="Q20" s="20">
        <v>1</v>
      </c>
      <c r="R20" s="29">
        <v>0</v>
      </c>
      <c r="S20" s="20">
        <v>0</v>
      </c>
      <c r="T20" s="20">
        <v>0</v>
      </c>
      <c r="U20" s="30">
        <v>1</v>
      </c>
      <c r="V20" s="90">
        <v>0</v>
      </c>
      <c r="W20" s="17"/>
      <c r="X20" s="17"/>
      <c r="Y20" s="17">
        <f t="shared" si="4"/>
        <v>1</v>
      </c>
      <c r="Z20" s="50" t="str">
        <f t="shared" ref="Z20:Z26" si="10">IF(ISERROR(V20/R20),"",V20/R20)</f>
        <v/>
      </c>
      <c r="AA20" s="50">
        <f t="shared" si="0"/>
        <v>1</v>
      </c>
      <c r="AB20" s="15" t="s">
        <v>117</v>
      </c>
      <c r="AC20" s="15"/>
      <c r="AD20" s="36"/>
      <c r="AE20" s="33">
        <f t="shared" si="8"/>
        <v>0</v>
      </c>
      <c r="AF20" s="21">
        <v>0</v>
      </c>
      <c r="AG20" s="21">
        <v>0</v>
      </c>
      <c r="AH20" s="21">
        <v>0</v>
      </c>
      <c r="AI20" s="21">
        <v>0</v>
      </c>
      <c r="AJ20" s="92">
        <v>0</v>
      </c>
      <c r="AK20" s="21">
        <v>0</v>
      </c>
      <c r="AL20" s="21">
        <v>0</v>
      </c>
      <c r="AM20" s="21">
        <v>0</v>
      </c>
      <c r="AN20" s="92">
        <v>0</v>
      </c>
      <c r="AO20" s="21">
        <v>0</v>
      </c>
      <c r="AP20" s="21">
        <v>0</v>
      </c>
      <c r="AQ20" s="21">
        <v>0</v>
      </c>
      <c r="AR20" s="92">
        <v>0</v>
      </c>
      <c r="AS20" s="21">
        <v>0</v>
      </c>
      <c r="AT20" s="21">
        <v>0</v>
      </c>
      <c r="AU20" s="21">
        <v>0</v>
      </c>
      <c r="AV20" s="21">
        <v>0</v>
      </c>
      <c r="AW20" s="21">
        <v>0</v>
      </c>
      <c r="AX20" s="21">
        <v>0</v>
      </c>
      <c r="AY20" s="21">
        <f t="shared" si="9"/>
        <v>0</v>
      </c>
      <c r="AZ20" s="22" t="s">
        <v>50</v>
      </c>
      <c r="BA20" s="16"/>
      <c r="BB20" s="15"/>
      <c r="BC20" s="15"/>
      <c r="BD20" s="15"/>
      <c r="BE20" s="15"/>
      <c r="BF20" s="15"/>
      <c r="BG20" s="15"/>
      <c r="BH20" s="15"/>
      <c r="BI20" s="15"/>
      <c r="BJ20" s="15"/>
      <c r="BK20" s="15"/>
      <c r="BL20" s="15"/>
      <c r="BM20" s="93"/>
      <c r="BN20" s="23"/>
      <c r="BO20" s="23"/>
      <c r="BP20" s="23"/>
      <c r="BQ20" s="23"/>
      <c r="BR20" s="23"/>
      <c r="BS20" s="23"/>
      <c r="BT20" s="23"/>
      <c r="BU20" s="23"/>
      <c r="BV20" s="23"/>
      <c r="BW20" s="23"/>
      <c r="BX20" s="23"/>
      <c r="BY20" s="23"/>
      <c r="BZ20" s="23"/>
      <c r="CA20" s="23"/>
      <c r="CB20" s="23"/>
      <c r="CC20" s="23"/>
      <c r="CD20" s="23"/>
      <c r="CE20" s="23"/>
    </row>
    <row r="21" spans="1:83" s="88" customFormat="1" ht="108.75" customHeight="1" x14ac:dyDescent="0.25">
      <c r="B21" s="57"/>
      <c r="C21" s="59"/>
      <c r="D21" s="59"/>
      <c r="E21" s="59"/>
      <c r="F21" s="59"/>
      <c r="G21" s="59"/>
      <c r="H21" s="59"/>
      <c r="I21" s="15">
        <v>3</v>
      </c>
      <c r="J21" s="89" t="s">
        <v>70</v>
      </c>
      <c r="K21" s="16">
        <v>2020050310030</v>
      </c>
      <c r="L21" s="16" t="s">
        <v>72</v>
      </c>
      <c r="M21" s="19" t="s">
        <v>62</v>
      </c>
      <c r="N21" s="20" t="s">
        <v>40</v>
      </c>
      <c r="O21" s="20">
        <v>0</v>
      </c>
      <c r="P21" s="20">
        <v>1</v>
      </c>
      <c r="Q21" s="20">
        <v>1</v>
      </c>
      <c r="R21" s="29">
        <v>0</v>
      </c>
      <c r="S21" s="20">
        <v>0</v>
      </c>
      <c r="T21" s="20">
        <v>0</v>
      </c>
      <c r="U21" s="30">
        <v>1</v>
      </c>
      <c r="V21" s="90">
        <v>0</v>
      </c>
      <c r="W21" s="17"/>
      <c r="X21" s="17"/>
      <c r="Y21" s="17">
        <f t="shared" si="4"/>
        <v>1</v>
      </c>
      <c r="Z21" s="50" t="str">
        <f t="shared" si="10"/>
        <v/>
      </c>
      <c r="AA21" s="50">
        <f t="shared" si="0"/>
        <v>1</v>
      </c>
      <c r="AB21" s="104" t="s">
        <v>117</v>
      </c>
      <c r="AC21" s="15"/>
      <c r="AD21" s="36"/>
      <c r="AE21" s="33">
        <f t="shared" si="8"/>
        <v>0</v>
      </c>
      <c r="AF21" s="21">
        <v>0</v>
      </c>
      <c r="AG21" s="21">
        <v>0</v>
      </c>
      <c r="AH21" s="21">
        <v>0</v>
      </c>
      <c r="AI21" s="21">
        <v>0</v>
      </c>
      <c r="AJ21" s="92">
        <v>0</v>
      </c>
      <c r="AK21" s="21">
        <v>0</v>
      </c>
      <c r="AL21" s="21">
        <v>0</v>
      </c>
      <c r="AM21" s="21">
        <v>0</v>
      </c>
      <c r="AN21" s="92">
        <v>0</v>
      </c>
      <c r="AO21" s="21">
        <v>0</v>
      </c>
      <c r="AP21" s="21">
        <v>0</v>
      </c>
      <c r="AQ21" s="21">
        <v>0</v>
      </c>
      <c r="AR21" s="92">
        <v>0</v>
      </c>
      <c r="AS21" s="21">
        <v>0</v>
      </c>
      <c r="AT21" s="21">
        <v>0</v>
      </c>
      <c r="AU21" s="21">
        <v>0</v>
      </c>
      <c r="AV21" s="21">
        <v>0</v>
      </c>
      <c r="AW21" s="21">
        <v>0</v>
      </c>
      <c r="AX21" s="21">
        <v>0</v>
      </c>
      <c r="AY21" s="21">
        <f t="shared" si="9"/>
        <v>0</v>
      </c>
      <c r="AZ21" s="22" t="s">
        <v>50</v>
      </c>
      <c r="BA21" s="16"/>
      <c r="BB21" s="15"/>
      <c r="BC21" s="15"/>
      <c r="BD21" s="15"/>
      <c r="BE21" s="15"/>
      <c r="BF21" s="15"/>
      <c r="BG21" s="15"/>
      <c r="BH21" s="15"/>
      <c r="BI21" s="15"/>
      <c r="BJ21" s="15"/>
      <c r="BK21" s="15"/>
      <c r="BL21" s="15"/>
      <c r="BM21" s="93"/>
      <c r="BN21" s="23"/>
      <c r="BO21" s="23"/>
      <c r="BP21" s="23"/>
      <c r="BQ21" s="23"/>
      <c r="BR21" s="23"/>
      <c r="BS21" s="23"/>
      <c r="BT21" s="23"/>
      <c r="BU21" s="23"/>
      <c r="BV21" s="23"/>
      <c r="BW21" s="23"/>
      <c r="BX21" s="23"/>
      <c r="BY21" s="23"/>
      <c r="BZ21" s="23"/>
      <c r="CA21" s="23"/>
      <c r="CB21" s="23"/>
      <c r="CC21" s="23"/>
      <c r="CD21" s="23"/>
      <c r="CE21" s="23"/>
    </row>
    <row r="22" spans="1:83" s="88" customFormat="1" ht="108.75" customHeight="1" x14ac:dyDescent="0.25">
      <c r="B22" s="57"/>
      <c r="C22" s="59"/>
      <c r="D22" s="59"/>
      <c r="E22" s="59"/>
      <c r="F22" s="59"/>
      <c r="G22" s="59"/>
      <c r="H22" s="59"/>
      <c r="I22" s="15">
        <v>4</v>
      </c>
      <c r="J22" s="89" t="s">
        <v>70</v>
      </c>
      <c r="K22" s="16">
        <v>2020050310030</v>
      </c>
      <c r="L22" s="16" t="s">
        <v>72</v>
      </c>
      <c r="M22" s="19" t="s">
        <v>63</v>
      </c>
      <c r="N22" s="20" t="s">
        <v>44</v>
      </c>
      <c r="O22" s="20">
        <v>1</v>
      </c>
      <c r="P22" s="20">
        <v>1</v>
      </c>
      <c r="Q22" s="20">
        <v>1</v>
      </c>
      <c r="R22" s="29">
        <v>1</v>
      </c>
      <c r="S22" s="20">
        <v>1</v>
      </c>
      <c r="T22" s="20">
        <v>1</v>
      </c>
      <c r="U22" s="30">
        <v>1</v>
      </c>
      <c r="V22" s="90">
        <v>1</v>
      </c>
      <c r="W22" s="17"/>
      <c r="X22" s="17"/>
      <c r="Y22" s="17">
        <f t="shared" si="4"/>
        <v>2</v>
      </c>
      <c r="Z22" s="50">
        <f t="shared" si="10"/>
        <v>1</v>
      </c>
      <c r="AA22" s="54">
        <f>Y22/SUM(Q22:T22)</f>
        <v>0.5</v>
      </c>
      <c r="AB22" s="91" t="s">
        <v>113</v>
      </c>
      <c r="AC22" s="15" t="s">
        <v>100</v>
      </c>
      <c r="AD22" s="36">
        <v>1</v>
      </c>
      <c r="AE22" s="33">
        <f t="shared" si="8"/>
        <v>27200000</v>
      </c>
      <c r="AF22" s="21">
        <v>27200000</v>
      </c>
      <c r="AG22" s="21">
        <v>0</v>
      </c>
      <c r="AH22" s="21">
        <v>0</v>
      </c>
      <c r="AI22" s="21">
        <v>0</v>
      </c>
      <c r="AJ22" s="92">
        <v>0</v>
      </c>
      <c r="AK22" s="21">
        <v>0</v>
      </c>
      <c r="AL22" s="21">
        <v>0</v>
      </c>
      <c r="AM22" s="21">
        <v>0</v>
      </c>
      <c r="AN22" s="92">
        <v>0</v>
      </c>
      <c r="AO22" s="21">
        <v>0</v>
      </c>
      <c r="AP22" s="21">
        <v>0</v>
      </c>
      <c r="AQ22" s="21">
        <v>0</v>
      </c>
      <c r="AR22" s="92">
        <v>0</v>
      </c>
      <c r="AS22" s="21">
        <v>0</v>
      </c>
      <c r="AT22" s="21">
        <v>0</v>
      </c>
      <c r="AU22" s="21">
        <v>0</v>
      </c>
      <c r="AV22" s="21">
        <v>0</v>
      </c>
      <c r="AW22" s="21">
        <v>0</v>
      </c>
      <c r="AX22" s="21">
        <v>0</v>
      </c>
      <c r="AY22" s="21">
        <f t="shared" si="9"/>
        <v>27200000</v>
      </c>
      <c r="AZ22" s="22" t="s">
        <v>50</v>
      </c>
      <c r="BA22" s="16">
        <v>360</v>
      </c>
      <c r="BB22" s="15" t="s">
        <v>103</v>
      </c>
      <c r="BC22" s="15" t="s">
        <v>103</v>
      </c>
      <c r="BD22" s="15" t="s">
        <v>103</v>
      </c>
      <c r="BE22" s="15" t="s">
        <v>103</v>
      </c>
      <c r="BF22" s="15" t="s">
        <v>103</v>
      </c>
      <c r="BG22" s="15" t="s">
        <v>103</v>
      </c>
      <c r="BH22" s="15" t="s">
        <v>102</v>
      </c>
      <c r="BI22" s="15" t="s">
        <v>102</v>
      </c>
      <c r="BJ22" s="15" t="s">
        <v>102</v>
      </c>
      <c r="BK22" s="15" t="s">
        <v>102</v>
      </c>
      <c r="BL22" s="15" t="s">
        <v>102</v>
      </c>
      <c r="BM22" s="93" t="s">
        <v>102</v>
      </c>
      <c r="BN22" s="23"/>
      <c r="BO22" s="23"/>
      <c r="BP22" s="23"/>
      <c r="BQ22" s="23"/>
      <c r="BR22" s="23"/>
      <c r="BS22" s="23"/>
      <c r="BT22" s="23"/>
      <c r="BU22" s="23"/>
      <c r="BV22" s="23"/>
      <c r="BW22" s="23"/>
      <c r="BX22" s="23"/>
      <c r="BY22" s="23"/>
      <c r="BZ22" s="23"/>
      <c r="CA22" s="23"/>
      <c r="CB22" s="23"/>
      <c r="CC22" s="23"/>
      <c r="CD22" s="23"/>
      <c r="CE22" s="23"/>
    </row>
    <row r="23" spans="1:83" s="88" customFormat="1" ht="66" customHeight="1" x14ac:dyDescent="0.25">
      <c r="B23" s="57"/>
      <c r="C23" s="59"/>
      <c r="D23" s="59"/>
      <c r="E23" s="59"/>
      <c r="F23" s="59"/>
      <c r="G23" s="59"/>
      <c r="H23" s="59"/>
      <c r="I23" s="15">
        <v>5</v>
      </c>
      <c r="J23" s="89" t="s">
        <v>70</v>
      </c>
      <c r="K23" s="16">
        <v>2020050310030</v>
      </c>
      <c r="L23" s="16" t="s">
        <v>72</v>
      </c>
      <c r="M23" s="19" t="s">
        <v>64</v>
      </c>
      <c r="N23" s="20" t="s">
        <v>40</v>
      </c>
      <c r="O23" s="20">
        <v>0</v>
      </c>
      <c r="P23" s="20">
        <v>4</v>
      </c>
      <c r="Q23" s="20">
        <v>1</v>
      </c>
      <c r="R23" s="29">
        <v>1</v>
      </c>
      <c r="S23" s="20">
        <v>1</v>
      </c>
      <c r="T23" s="20">
        <v>1</v>
      </c>
      <c r="U23" s="30">
        <v>1</v>
      </c>
      <c r="V23" s="90">
        <v>13</v>
      </c>
      <c r="W23" s="17"/>
      <c r="X23" s="17"/>
      <c r="Y23" s="17">
        <f t="shared" si="4"/>
        <v>14</v>
      </c>
      <c r="Z23" s="50">
        <f>IF(V23&gt;R23,100%,(V23/V23))</f>
        <v>1</v>
      </c>
      <c r="AA23" s="50">
        <f>IF(Y23&gt;P23,100%,(Y23/P23))</f>
        <v>1</v>
      </c>
      <c r="AB23" s="91" t="s">
        <v>112</v>
      </c>
      <c r="AC23" s="15" t="s">
        <v>100</v>
      </c>
      <c r="AD23" s="36">
        <v>1</v>
      </c>
      <c r="AE23" s="33">
        <f t="shared" si="8"/>
        <v>2240000</v>
      </c>
      <c r="AF23" s="21">
        <v>2240000</v>
      </c>
      <c r="AG23" s="21">
        <v>0</v>
      </c>
      <c r="AH23" s="21">
        <v>0</v>
      </c>
      <c r="AI23" s="21">
        <v>0</v>
      </c>
      <c r="AJ23" s="92">
        <v>0</v>
      </c>
      <c r="AK23" s="21">
        <v>0</v>
      </c>
      <c r="AL23" s="21">
        <v>0</v>
      </c>
      <c r="AM23" s="21">
        <v>0</v>
      </c>
      <c r="AN23" s="92">
        <v>0</v>
      </c>
      <c r="AO23" s="21">
        <v>0</v>
      </c>
      <c r="AP23" s="21">
        <v>0</v>
      </c>
      <c r="AQ23" s="21">
        <v>0</v>
      </c>
      <c r="AR23" s="92">
        <v>0</v>
      </c>
      <c r="AS23" s="21">
        <v>0</v>
      </c>
      <c r="AT23" s="21">
        <v>0</v>
      </c>
      <c r="AU23" s="21">
        <v>0</v>
      </c>
      <c r="AV23" s="21">
        <v>0</v>
      </c>
      <c r="AW23" s="21">
        <v>0</v>
      </c>
      <c r="AX23" s="21">
        <v>0</v>
      </c>
      <c r="AY23" s="21">
        <f t="shared" si="9"/>
        <v>2240000</v>
      </c>
      <c r="AZ23" s="22" t="s">
        <v>50</v>
      </c>
      <c r="BA23" s="16">
        <v>360</v>
      </c>
      <c r="BB23" s="15" t="s">
        <v>103</v>
      </c>
      <c r="BC23" s="15" t="s">
        <v>103</v>
      </c>
      <c r="BD23" s="15" t="s">
        <v>103</v>
      </c>
      <c r="BE23" s="15" t="s">
        <v>103</v>
      </c>
      <c r="BF23" s="15" t="s">
        <v>103</v>
      </c>
      <c r="BG23" s="15" t="s">
        <v>103</v>
      </c>
      <c r="BH23" s="15" t="s">
        <v>102</v>
      </c>
      <c r="BI23" s="15" t="s">
        <v>102</v>
      </c>
      <c r="BJ23" s="15" t="s">
        <v>102</v>
      </c>
      <c r="BK23" s="15" t="s">
        <v>102</v>
      </c>
      <c r="BL23" s="15" t="s">
        <v>102</v>
      </c>
      <c r="BM23" s="93" t="s">
        <v>102</v>
      </c>
      <c r="BN23" s="23"/>
      <c r="BO23" s="23"/>
      <c r="BP23" s="23"/>
      <c r="BQ23" s="23"/>
      <c r="BR23" s="23"/>
      <c r="BS23" s="23"/>
      <c r="BT23" s="23"/>
      <c r="BU23" s="23"/>
      <c r="BV23" s="23"/>
      <c r="BW23" s="23"/>
      <c r="BX23" s="23"/>
      <c r="BY23" s="23"/>
      <c r="BZ23" s="23"/>
      <c r="CA23" s="23"/>
      <c r="CB23" s="23"/>
      <c r="CC23" s="23"/>
      <c r="CD23" s="23"/>
      <c r="CE23" s="23"/>
    </row>
    <row r="24" spans="1:83" s="88" customFormat="1" ht="108.75" customHeight="1" x14ac:dyDescent="0.25">
      <c r="B24" s="57"/>
      <c r="C24" s="59"/>
      <c r="D24" s="59"/>
      <c r="E24" s="59"/>
      <c r="F24" s="59"/>
      <c r="G24" s="59"/>
      <c r="H24" s="59"/>
      <c r="I24" s="15">
        <v>6</v>
      </c>
      <c r="J24" s="89" t="s">
        <v>70</v>
      </c>
      <c r="K24" s="16">
        <v>2020050310030</v>
      </c>
      <c r="L24" s="16" t="s">
        <v>72</v>
      </c>
      <c r="M24" s="19" t="s">
        <v>65</v>
      </c>
      <c r="N24" s="20" t="s">
        <v>40</v>
      </c>
      <c r="O24" s="20">
        <v>0</v>
      </c>
      <c r="P24" s="20">
        <v>1</v>
      </c>
      <c r="Q24" s="20">
        <v>1</v>
      </c>
      <c r="R24" s="29">
        <v>0.5</v>
      </c>
      <c r="S24" s="20">
        <v>0</v>
      </c>
      <c r="T24" s="20">
        <v>0</v>
      </c>
      <c r="U24" s="32">
        <v>0.5</v>
      </c>
      <c r="V24" s="105">
        <v>0.5</v>
      </c>
      <c r="W24" s="17"/>
      <c r="X24" s="17"/>
      <c r="Y24" s="17">
        <f t="shared" si="4"/>
        <v>1</v>
      </c>
      <c r="Z24" s="50">
        <f t="shared" si="10"/>
        <v>1</v>
      </c>
      <c r="AA24" s="50">
        <f t="shared" si="0"/>
        <v>1</v>
      </c>
      <c r="AB24" s="91" t="s">
        <v>107</v>
      </c>
      <c r="AC24" s="15" t="s">
        <v>100</v>
      </c>
      <c r="AD24" s="36">
        <v>1</v>
      </c>
      <c r="AE24" s="33">
        <f t="shared" si="8"/>
        <v>500000</v>
      </c>
      <c r="AF24" s="21">
        <v>500000</v>
      </c>
      <c r="AG24" s="21">
        <v>0</v>
      </c>
      <c r="AH24" s="21">
        <v>0</v>
      </c>
      <c r="AI24" s="21">
        <v>0</v>
      </c>
      <c r="AJ24" s="92">
        <v>0</v>
      </c>
      <c r="AK24" s="21">
        <v>0</v>
      </c>
      <c r="AL24" s="21">
        <v>0</v>
      </c>
      <c r="AM24" s="21">
        <v>0</v>
      </c>
      <c r="AN24" s="92">
        <v>0</v>
      </c>
      <c r="AO24" s="21">
        <v>0</v>
      </c>
      <c r="AP24" s="21">
        <v>0</v>
      </c>
      <c r="AQ24" s="21">
        <v>0</v>
      </c>
      <c r="AR24" s="92">
        <v>0</v>
      </c>
      <c r="AS24" s="21">
        <v>0</v>
      </c>
      <c r="AT24" s="21">
        <v>0</v>
      </c>
      <c r="AU24" s="21">
        <v>0</v>
      </c>
      <c r="AV24" s="21">
        <v>0</v>
      </c>
      <c r="AW24" s="21">
        <v>0</v>
      </c>
      <c r="AX24" s="21">
        <v>0</v>
      </c>
      <c r="AY24" s="21">
        <f t="shared" si="9"/>
        <v>500000</v>
      </c>
      <c r="AZ24" s="22" t="s">
        <v>50</v>
      </c>
      <c r="BA24" s="16">
        <v>90</v>
      </c>
      <c r="BB24" s="15"/>
      <c r="BC24" s="15" t="s">
        <v>102</v>
      </c>
      <c r="BD24" s="15" t="s">
        <v>102</v>
      </c>
      <c r="BE24" s="15" t="s">
        <v>102</v>
      </c>
      <c r="BF24" s="15" t="s">
        <v>102</v>
      </c>
      <c r="BG24" s="15" t="s">
        <v>102</v>
      </c>
      <c r="BH24" s="15"/>
      <c r="BI24" s="15"/>
      <c r="BJ24" s="15"/>
      <c r="BK24" s="15"/>
      <c r="BL24" s="15"/>
      <c r="BM24" s="93"/>
      <c r="BN24" s="23"/>
      <c r="BO24" s="23"/>
      <c r="BP24" s="23"/>
      <c r="BQ24" s="23"/>
      <c r="BR24" s="23"/>
      <c r="BS24" s="23"/>
      <c r="BT24" s="23"/>
      <c r="BU24" s="23"/>
      <c r="BV24" s="23"/>
      <c r="BW24" s="23"/>
      <c r="BX24" s="23"/>
      <c r="BY24" s="23"/>
      <c r="BZ24" s="23"/>
      <c r="CA24" s="23"/>
      <c r="CB24" s="23"/>
      <c r="CC24" s="23"/>
      <c r="CD24" s="23"/>
      <c r="CE24" s="23"/>
    </row>
    <row r="25" spans="1:83" s="88" customFormat="1" ht="108.75" customHeight="1" x14ac:dyDescent="0.25">
      <c r="B25" s="57"/>
      <c r="C25" s="59"/>
      <c r="D25" s="59"/>
      <c r="E25" s="59"/>
      <c r="F25" s="59"/>
      <c r="G25" s="59"/>
      <c r="H25" s="59"/>
      <c r="I25" s="15">
        <v>7</v>
      </c>
      <c r="J25" s="89" t="s">
        <v>70</v>
      </c>
      <c r="K25" s="16">
        <v>2020050310030</v>
      </c>
      <c r="L25" s="16" t="s">
        <v>72</v>
      </c>
      <c r="M25" s="19" t="s">
        <v>66</v>
      </c>
      <c r="N25" s="20" t="s">
        <v>40</v>
      </c>
      <c r="O25" s="20">
        <v>0</v>
      </c>
      <c r="P25" s="20">
        <v>1</v>
      </c>
      <c r="Q25" s="20">
        <v>0</v>
      </c>
      <c r="R25" s="29">
        <v>1</v>
      </c>
      <c r="S25" s="20">
        <v>0</v>
      </c>
      <c r="T25" s="20">
        <v>0</v>
      </c>
      <c r="U25" s="30">
        <v>0</v>
      </c>
      <c r="V25" s="90">
        <v>0</v>
      </c>
      <c r="W25" s="17"/>
      <c r="X25" s="17"/>
      <c r="Y25" s="17">
        <f t="shared" si="4"/>
        <v>0</v>
      </c>
      <c r="Z25" s="50">
        <f t="shared" si="10"/>
        <v>0</v>
      </c>
      <c r="AA25" s="50">
        <f t="shared" si="0"/>
        <v>0</v>
      </c>
      <c r="AB25" s="91" t="s">
        <v>118</v>
      </c>
      <c r="AC25" s="15" t="s">
        <v>104</v>
      </c>
      <c r="AD25" s="36">
        <v>1</v>
      </c>
      <c r="AE25" s="33">
        <f t="shared" si="8"/>
        <v>0</v>
      </c>
      <c r="AF25" s="21">
        <v>0</v>
      </c>
      <c r="AG25" s="21">
        <v>0</v>
      </c>
      <c r="AH25" s="21">
        <v>0</v>
      </c>
      <c r="AI25" s="21">
        <v>0</v>
      </c>
      <c r="AJ25" s="92">
        <v>0</v>
      </c>
      <c r="AK25" s="21">
        <v>0</v>
      </c>
      <c r="AL25" s="21">
        <v>0</v>
      </c>
      <c r="AM25" s="21">
        <v>0</v>
      </c>
      <c r="AN25" s="92">
        <v>0</v>
      </c>
      <c r="AO25" s="21">
        <v>0</v>
      </c>
      <c r="AP25" s="21">
        <v>0</v>
      </c>
      <c r="AQ25" s="21">
        <v>0</v>
      </c>
      <c r="AR25" s="92">
        <v>0</v>
      </c>
      <c r="AS25" s="21">
        <v>0</v>
      </c>
      <c r="AT25" s="21">
        <v>0</v>
      </c>
      <c r="AU25" s="21">
        <v>0</v>
      </c>
      <c r="AV25" s="21">
        <v>0</v>
      </c>
      <c r="AW25" s="21">
        <v>0</v>
      </c>
      <c r="AX25" s="21">
        <v>0</v>
      </c>
      <c r="AY25" s="21">
        <f t="shared" si="9"/>
        <v>0</v>
      </c>
      <c r="AZ25" s="22" t="s">
        <v>50</v>
      </c>
      <c r="BA25" s="16"/>
      <c r="BB25" s="15"/>
      <c r="BC25" s="15"/>
      <c r="BD25" s="15"/>
      <c r="BE25" s="15"/>
      <c r="BF25" s="15"/>
      <c r="BG25" s="15"/>
      <c r="BH25" s="15"/>
      <c r="BI25" s="15"/>
      <c r="BJ25" s="15"/>
      <c r="BK25" s="15"/>
      <c r="BL25" s="15"/>
      <c r="BM25" s="93"/>
      <c r="BN25" s="23"/>
      <c r="BO25" s="23"/>
      <c r="BP25" s="23"/>
      <c r="BQ25" s="23"/>
      <c r="BR25" s="23"/>
      <c r="BS25" s="23"/>
      <c r="BT25" s="23"/>
      <c r="BU25" s="23"/>
      <c r="BV25" s="23"/>
      <c r="BW25" s="23"/>
      <c r="BX25" s="23"/>
      <c r="BY25" s="23"/>
      <c r="BZ25" s="23"/>
      <c r="CA25" s="23"/>
      <c r="CB25" s="23"/>
      <c r="CC25" s="23"/>
      <c r="CD25" s="23"/>
      <c r="CE25" s="23"/>
    </row>
    <row r="26" spans="1:83" s="88" customFormat="1" ht="108.75" customHeight="1" thickBot="1" x14ac:dyDescent="0.3">
      <c r="B26" s="58"/>
      <c r="C26" s="60"/>
      <c r="D26" s="60"/>
      <c r="E26" s="60"/>
      <c r="F26" s="60"/>
      <c r="G26" s="60"/>
      <c r="H26" s="60"/>
      <c r="I26" s="41">
        <v>8</v>
      </c>
      <c r="J26" s="106" t="s">
        <v>70</v>
      </c>
      <c r="K26" s="42">
        <v>2020050310030</v>
      </c>
      <c r="L26" s="42" t="s">
        <v>72</v>
      </c>
      <c r="M26" s="43" t="s">
        <v>67</v>
      </c>
      <c r="N26" s="44" t="s">
        <v>40</v>
      </c>
      <c r="O26" s="44">
        <v>0</v>
      </c>
      <c r="P26" s="44">
        <v>1</v>
      </c>
      <c r="Q26" s="44">
        <v>0</v>
      </c>
      <c r="R26" s="45">
        <v>0</v>
      </c>
      <c r="S26" s="44">
        <v>0</v>
      </c>
      <c r="T26" s="44">
        <v>0</v>
      </c>
      <c r="U26" s="46">
        <v>0</v>
      </c>
      <c r="V26" s="107">
        <v>0</v>
      </c>
      <c r="W26" s="47"/>
      <c r="X26" s="47"/>
      <c r="Y26" s="17">
        <f t="shared" si="4"/>
        <v>0</v>
      </c>
      <c r="Z26" s="50" t="str">
        <f t="shared" si="10"/>
        <v/>
      </c>
      <c r="AA26" s="50">
        <f t="shared" si="0"/>
        <v>0</v>
      </c>
      <c r="AB26" s="41" t="s">
        <v>117</v>
      </c>
      <c r="AC26" s="41"/>
      <c r="AD26" s="52"/>
      <c r="AE26" s="53">
        <f t="shared" si="8"/>
        <v>0</v>
      </c>
      <c r="AF26" s="48">
        <v>0</v>
      </c>
      <c r="AG26" s="48">
        <v>0</v>
      </c>
      <c r="AH26" s="48">
        <v>0</v>
      </c>
      <c r="AI26" s="48">
        <v>0</v>
      </c>
      <c r="AJ26" s="108">
        <v>0</v>
      </c>
      <c r="AK26" s="48">
        <v>0</v>
      </c>
      <c r="AL26" s="48">
        <v>0</v>
      </c>
      <c r="AM26" s="48">
        <v>0</v>
      </c>
      <c r="AN26" s="108">
        <v>0</v>
      </c>
      <c r="AO26" s="48">
        <v>0</v>
      </c>
      <c r="AP26" s="48">
        <v>0</v>
      </c>
      <c r="AQ26" s="48">
        <v>0</v>
      </c>
      <c r="AR26" s="108">
        <v>0</v>
      </c>
      <c r="AS26" s="48">
        <v>0</v>
      </c>
      <c r="AT26" s="48">
        <v>0</v>
      </c>
      <c r="AU26" s="48">
        <v>0</v>
      </c>
      <c r="AV26" s="48">
        <v>0</v>
      </c>
      <c r="AW26" s="48">
        <v>0</v>
      </c>
      <c r="AX26" s="48">
        <v>0</v>
      </c>
      <c r="AY26" s="48">
        <f t="shared" si="9"/>
        <v>0</v>
      </c>
      <c r="AZ26" s="49" t="s">
        <v>50</v>
      </c>
      <c r="BA26" s="42"/>
      <c r="BB26" s="41"/>
      <c r="BC26" s="41"/>
      <c r="BD26" s="41"/>
      <c r="BE26" s="41"/>
      <c r="BF26" s="41"/>
      <c r="BG26" s="41"/>
      <c r="BH26" s="41"/>
      <c r="BI26" s="41"/>
      <c r="BJ26" s="41"/>
      <c r="BK26" s="41"/>
      <c r="BL26" s="41"/>
      <c r="BM26" s="109"/>
      <c r="BN26" s="23"/>
      <c r="BO26" s="23"/>
      <c r="BP26" s="23"/>
      <c r="BQ26" s="23"/>
      <c r="BR26" s="23"/>
      <c r="BS26" s="23"/>
      <c r="BT26" s="23"/>
      <c r="BU26" s="23"/>
      <c r="BV26" s="23"/>
      <c r="BW26" s="23"/>
      <c r="BX26" s="23"/>
      <c r="BY26" s="23"/>
      <c r="BZ26" s="23"/>
      <c r="CA26" s="23"/>
      <c r="CB26" s="23"/>
      <c r="CC26" s="23"/>
      <c r="CD26" s="23"/>
      <c r="CE26" s="23"/>
    </row>
    <row r="27" spans="1:83" s="102" customFormat="1" ht="13.2" x14ac:dyDescent="0.25">
      <c r="A27" s="96"/>
      <c r="B27" s="110"/>
      <c r="C27" s="110"/>
      <c r="D27" s="110"/>
      <c r="E27" s="111" t="s">
        <v>34</v>
      </c>
      <c r="F27" s="112"/>
      <c r="G27" s="112"/>
      <c r="H27" s="112"/>
      <c r="I27" s="112"/>
      <c r="J27" s="112"/>
      <c r="K27" s="112"/>
      <c r="L27" s="112"/>
      <c r="M27" s="112"/>
      <c r="N27" s="112"/>
      <c r="O27" s="112"/>
      <c r="P27" s="112"/>
      <c r="Q27" s="112"/>
      <c r="R27" s="112"/>
      <c r="S27" s="112"/>
      <c r="T27" s="113"/>
      <c r="U27" s="38"/>
      <c r="V27" s="37"/>
      <c r="W27" s="38"/>
      <c r="X27" s="38"/>
      <c r="Y27" s="10"/>
      <c r="Z27" s="39">
        <f>AVERAGE(Z19:Z26)</f>
        <v>0.75</v>
      </c>
      <c r="AA27" s="39">
        <f>AVERAGE(AA19:AA26)</f>
        <v>0.6875</v>
      </c>
      <c r="AB27" s="114"/>
      <c r="AC27" s="40"/>
      <c r="AD27" s="12"/>
      <c r="AE27" s="12">
        <f>SUM(AE19:AE26)</f>
        <v>29940000</v>
      </c>
      <c r="AF27" s="12">
        <f t="shared" ref="AF27:AX27" si="11">SUM(AF19:AF26)</f>
        <v>29940000</v>
      </c>
      <c r="AG27" s="12">
        <f t="shared" si="11"/>
        <v>0</v>
      </c>
      <c r="AH27" s="12">
        <f t="shared" si="11"/>
        <v>0</v>
      </c>
      <c r="AI27" s="12">
        <f t="shared" si="11"/>
        <v>0</v>
      </c>
      <c r="AJ27" s="12">
        <f t="shared" si="11"/>
        <v>0</v>
      </c>
      <c r="AK27" s="12">
        <f t="shared" si="11"/>
        <v>0</v>
      </c>
      <c r="AL27" s="12">
        <f t="shared" si="11"/>
        <v>0</v>
      </c>
      <c r="AM27" s="12">
        <f t="shared" si="11"/>
        <v>0</v>
      </c>
      <c r="AN27" s="12">
        <f t="shared" si="11"/>
        <v>0</v>
      </c>
      <c r="AO27" s="12">
        <f t="shared" si="11"/>
        <v>0</v>
      </c>
      <c r="AP27" s="12">
        <f t="shared" si="11"/>
        <v>0</v>
      </c>
      <c r="AQ27" s="12">
        <f t="shared" si="11"/>
        <v>0</v>
      </c>
      <c r="AR27" s="12">
        <f t="shared" si="11"/>
        <v>0</v>
      </c>
      <c r="AS27" s="12">
        <f t="shared" si="11"/>
        <v>0</v>
      </c>
      <c r="AT27" s="12">
        <f t="shared" si="11"/>
        <v>0</v>
      </c>
      <c r="AU27" s="12">
        <f t="shared" si="11"/>
        <v>0</v>
      </c>
      <c r="AV27" s="12">
        <f t="shared" si="11"/>
        <v>0</v>
      </c>
      <c r="AW27" s="12">
        <f t="shared" si="11"/>
        <v>0</v>
      </c>
      <c r="AX27" s="12">
        <f t="shared" si="11"/>
        <v>0</v>
      </c>
      <c r="AY27" s="12">
        <f>SUM(AY19:AY26)</f>
        <v>29940000</v>
      </c>
      <c r="AZ27" s="12"/>
      <c r="BA27" s="12"/>
      <c r="BB27" s="12"/>
      <c r="BC27" s="12"/>
      <c r="BD27" s="12"/>
      <c r="BE27" s="12"/>
      <c r="BF27" s="12"/>
      <c r="BG27" s="12"/>
      <c r="BH27" s="12"/>
      <c r="BI27" s="12"/>
      <c r="BJ27" s="12"/>
      <c r="BK27" s="12"/>
      <c r="BL27" s="12"/>
      <c r="BM27" s="12"/>
      <c r="BN27" s="24"/>
      <c r="BO27" s="24"/>
      <c r="BP27" s="24"/>
      <c r="BQ27" s="24"/>
      <c r="BR27" s="24"/>
      <c r="BS27" s="24"/>
      <c r="BT27" s="24"/>
      <c r="BU27" s="24"/>
      <c r="BV27" s="24"/>
      <c r="BW27" s="24"/>
      <c r="BX27" s="24"/>
      <c r="BY27" s="24"/>
      <c r="BZ27" s="24"/>
      <c r="CA27" s="24"/>
      <c r="CB27" s="24"/>
      <c r="CC27" s="24"/>
      <c r="CD27" s="24"/>
      <c r="CE27" s="24"/>
    </row>
    <row r="28" spans="1:83" s="88" customFormat="1" ht="18" customHeight="1" x14ac:dyDescent="0.3">
      <c r="B28" s="115"/>
      <c r="C28" s="115"/>
      <c r="D28" s="115"/>
      <c r="E28" s="115"/>
      <c r="J28" s="116"/>
      <c r="R28" s="117"/>
      <c r="V28" s="117"/>
      <c r="Z28" s="118"/>
      <c r="AA28" s="118"/>
      <c r="AB28" s="119"/>
      <c r="BN28" s="120"/>
      <c r="BO28" s="120"/>
      <c r="BP28" s="120"/>
      <c r="BQ28" s="120"/>
      <c r="BR28" s="120"/>
      <c r="BS28" s="120"/>
      <c r="BT28" s="120"/>
      <c r="BU28" s="120"/>
      <c r="BV28" s="120"/>
      <c r="BW28" s="120"/>
      <c r="BX28" s="120"/>
      <c r="BY28" s="120"/>
      <c r="BZ28" s="120"/>
      <c r="CA28" s="120"/>
      <c r="CB28" s="120"/>
      <c r="CC28" s="120"/>
      <c r="CD28" s="120"/>
      <c r="CE28" s="120"/>
    </row>
    <row r="29" spans="1:83" s="88" customFormat="1" ht="18" customHeight="1" x14ac:dyDescent="0.3">
      <c r="B29" s="115"/>
      <c r="C29" s="115"/>
      <c r="D29" s="115"/>
      <c r="E29" s="115"/>
      <c r="J29" s="116"/>
      <c r="R29" s="117"/>
      <c r="V29" s="117"/>
      <c r="Z29" s="118"/>
      <c r="AA29" s="118"/>
      <c r="AB29" s="119"/>
      <c r="BN29" s="120"/>
      <c r="BO29" s="120"/>
      <c r="BP29" s="120"/>
      <c r="BQ29" s="120"/>
      <c r="BR29" s="120"/>
      <c r="BS29" s="120"/>
      <c r="BT29" s="120"/>
      <c r="BU29" s="120"/>
      <c r="BV29" s="120"/>
      <c r="BW29" s="120"/>
      <c r="BX29" s="120"/>
      <c r="BY29" s="120"/>
      <c r="BZ29" s="120"/>
      <c r="CA29" s="120"/>
      <c r="CB29" s="120"/>
      <c r="CC29" s="120"/>
      <c r="CD29" s="120"/>
      <c r="CE29" s="120"/>
    </row>
    <row r="30" spans="1:83" s="88" customFormat="1" ht="18" customHeight="1" x14ac:dyDescent="0.3">
      <c r="B30" s="115"/>
      <c r="C30" s="115"/>
      <c r="D30" s="115"/>
      <c r="E30" s="115"/>
      <c r="J30" s="116"/>
      <c r="R30" s="117"/>
      <c r="V30" s="117"/>
      <c r="Z30" s="118"/>
      <c r="AA30" s="118"/>
      <c r="AB30" s="119"/>
      <c r="BN30" s="120"/>
      <c r="BO30" s="120"/>
      <c r="BP30" s="120"/>
      <c r="BQ30" s="120"/>
      <c r="BR30" s="120"/>
      <c r="BS30" s="120"/>
      <c r="BT30" s="120"/>
      <c r="BU30" s="120"/>
      <c r="BV30" s="120"/>
      <c r="BW30" s="120"/>
      <c r="BX30" s="120"/>
      <c r="BY30" s="120"/>
      <c r="BZ30" s="120"/>
      <c r="CA30" s="120"/>
      <c r="CB30" s="120"/>
      <c r="CC30" s="120"/>
      <c r="CD30" s="120"/>
      <c r="CE30" s="120"/>
    </row>
    <row r="31" spans="1:83" s="88" customFormat="1" ht="18" customHeight="1" x14ac:dyDescent="0.3">
      <c r="B31" s="115"/>
      <c r="C31" s="115"/>
      <c r="D31" s="115"/>
      <c r="E31" s="115"/>
      <c r="J31" s="116"/>
      <c r="R31" s="117"/>
      <c r="V31" s="117"/>
      <c r="Z31" s="118"/>
      <c r="AA31" s="118"/>
      <c r="AB31" s="119"/>
      <c r="BN31" s="120"/>
      <c r="BO31" s="120"/>
      <c r="BP31" s="120"/>
      <c r="BQ31" s="120"/>
      <c r="BR31" s="120"/>
      <c r="BS31" s="120"/>
      <c r="BT31" s="120"/>
      <c r="BU31" s="120"/>
      <c r="BV31" s="120"/>
      <c r="BW31" s="120"/>
      <c r="BX31" s="120"/>
      <c r="BY31" s="120"/>
      <c r="BZ31" s="120"/>
      <c r="CA31" s="120"/>
      <c r="CB31" s="120"/>
      <c r="CC31" s="120"/>
      <c r="CD31" s="120"/>
      <c r="CE31" s="120"/>
    </row>
    <row r="32" spans="1:83" s="88" customFormat="1" ht="18" customHeight="1" x14ac:dyDescent="0.3">
      <c r="B32" s="115"/>
      <c r="C32" s="115"/>
      <c r="D32" s="115"/>
      <c r="E32" s="115"/>
      <c r="J32" s="116"/>
      <c r="R32" s="117"/>
      <c r="V32" s="117"/>
      <c r="Z32" s="118"/>
      <c r="AA32" s="118"/>
      <c r="AB32" s="119"/>
      <c r="BN32" s="120"/>
      <c r="BO32" s="120"/>
      <c r="BP32" s="120"/>
      <c r="BQ32" s="120"/>
      <c r="BR32" s="120"/>
      <c r="BS32" s="120"/>
      <c r="BT32" s="120"/>
      <c r="BU32" s="120"/>
      <c r="BV32" s="120"/>
      <c r="BW32" s="120"/>
      <c r="BX32" s="120"/>
      <c r="BY32" s="120"/>
      <c r="BZ32" s="120"/>
      <c r="CA32" s="120"/>
      <c r="CB32" s="120"/>
      <c r="CC32" s="120"/>
      <c r="CD32" s="120"/>
      <c r="CE32" s="120"/>
    </row>
    <row r="33" spans="2:83" s="88" customFormat="1" ht="18" customHeight="1" x14ac:dyDescent="0.3">
      <c r="B33" s="115"/>
      <c r="C33" s="115"/>
      <c r="D33" s="115"/>
      <c r="E33" s="115"/>
      <c r="J33" s="116"/>
      <c r="R33" s="117"/>
      <c r="V33" s="117"/>
      <c r="Z33" s="118"/>
      <c r="AA33" s="118"/>
      <c r="AB33" s="119"/>
      <c r="BN33" s="120"/>
      <c r="BO33" s="120"/>
      <c r="BP33" s="120"/>
      <c r="BQ33" s="120"/>
      <c r="BR33" s="120"/>
      <c r="BS33" s="120"/>
      <c r="BT33" s="120"/>
      <c r="BU33" s="120"/>
      <c r="BV33" s="120"/>
      <c r="BW33" s="120"/>
      <c r="BX33" s="120"/>
      <c r="BY33" s="120"/>
      <c r="BZ33" s="120"/>
      <c r="CA33" s="120"/>
      <c r="CB33" s="120"/>
      <c r="CC33" s="120"/>
      <c r="CD33" s="120"/>
      <c r="CE33" s="120"/>
    </row>
  </sheetData>
  <sheetProtection algorithmName="SHA-512" hashValue="ngXePOu2I4QUdSlpWDLfJveu0T2cs1sd+sjrENC5yw3iOayuygpKK6jcFx+Dwf3+XNSFbcJuydo0zFfULIXBNg==" saltValue="JSO6cBf3J6/bdTpnqZWuSg==" spinCount="100000" sheet="1" objects="1" scenarios="1"/>
  <mergeCells count="101">
    <mergeCell ref="B1:BM1"/>
    <mergeCell ref="B2:BM2"/>
    <mergeCell ref="B3:BM3"/>
    <mergeCell ref="E4:BM4"/>
    <mergeCell ref="B6:C7"/>
    <mergeCell ref="D6:D9"/>
    <mergeCell ref="E6:F7"/>
    <mergeCell ref="G6:G7"/>
    <mergeCell ref="H6:H9"/>
    <mergeCell ref="I6:J7"/>
    <mergeCell ref="B8:B9"/>
    <mergeCell ref="C8:C9"/>
    <mergeCell ref="E8:E9"/>
    <mergeCell ref="F8:F9"/>
    <mergeCell ref="G8:G9"/>
    <mergeCell ref="I8:I9"/>
    <mergeCell ref="BB6:BM7"/>
    <mergeCell ref="U7:U9"/>
    <mergeCell ref="V7:V9"/>
    <mergeCell ref="W7:W9"/>
    <mergeCell ref="X7:X9"/>
    <mergeCell ref="Y7:Y9"/>
    <mergeCell ref="Z7:AA8"/>
    <mergeCell ref="AI8:AI9"/>
    <mergeCell ref="AF6:AF9"/>
    <mergeCell ref="AG6:AY7"/>
    <mergeCell ref="AZ6:AZ9"/>
    <mergeCell ref="BA6:BA9"/>
    <mergeCell ref="AL8:AL9"/>
    <mergeCell ref="AM8:AM9"/>
    <mergeCell ref="AR8:AR9"/>
    <mergeCell ref="AS8:AS9"/>
    <mergeCell ref="AT8:AT9"/>
    <mergeCell ref="AU8:AU9"/>
    <mergeCell ref="J8:J9"/>
    <mergeCell ref="L8:L9"/>
    <mergeCell ref="AC8:AC9"/>
    <mergeCell ref="AD8:AD9"/>
    <mergeCell ref="AG8:AG9"/>
    <mergeCell ref="AH8:AH9"/>
    <mergeCell ref="AN8:AN9"/>
    <mergeCell ref="AO8:AO9"/>
    <mergeCell ref="Q6:Q9"/>
    <mergeCell ref="R6:R9"/>
    <mergeCell ref="S6:S9"/>
    <mergeCell ref="T6:T9"/>
    <mergeCell ref="U6:AA6"/>
    <mergeCell ref="AB6:AB9"/>
    <mergeCell ref="K6:K9"/>
    <mergeCell ref="L6:L7"/>
    <mergeCell ref="M6:M9"/>
    <mergeCell ref="N6:N9"/>
    <mergeCell ref="O6:O9"/>
    <mergeCell ref="P6:P9"/>
    <mergeCell ref="AJ8:AJ9"/>
    <mergeCell ref="AK8:AK9"/>
    <mergeCell ref="AC6:AD7"/>
    <mergeCell ref="AE6:AE9"/>
    <mergeCell ref="BJ8:BJ9"/>
    <mergeCell ref="BK8:BK9"/>
    <mergeCell ref="BL8:BL9"/>
    <mergeCell ref="BM8:BM9"/>
    <mergeCell ref="B10:B11"/>
    <mergeCell ref="C10:C11"/>
    <mergeCell ref="D10:D11"/>
    <mergeCell ref="E10:E11"/>
    <mergeCell ref="F10:F11"/>
    <mergeCell ref="G10:G11"/>
    <mergeCell ref="BD8:BD9"/>
    <mergeCell ref="BE8:BE9"/>
    <mergeCell ref="BF8:BF9"/>
    <mergeCell ref="BG8:BG9"/>
    <mergeCell ref="BH8:BH9"/>
    <mergeCell ref="BI8:BI9"/>
    <mergeCell ref="AV8:AV9"/>
    <mergeCell ref="AW8:AW9"/>
    <mergeCell ref="AX8:AX9"/>
    <mergeCell ref="AY8:AY9"/>
    <mergeCell ref="BB8:BB9"/>
    <mergeCell ref="BC8:BC9"/>
    <mergeCell ref="AP8:AP9"/>
    <mergeCell ref="AQ8:AQ9"/>
    <mergeCell ref="E16:T16"/>
    <mergeCell ref="H10:H11"/>
    <mergeCell ref="E12:T12"/>
    <mergeCell ref="B13:B15"/>
    <mergeCell ref="C13:C15"/>
    <mergeCell ref="D13:D15"/>
    <mergeCell ref="E13:E15"/>
    <mergeCell ref="F13:F15"/>
    <mergeCell ref="G13:G15"/>
    <mergeCell ref="H13:H15"/>
    <mergeCell ref="E27:T27"/>
    <mergeCell ref="E18:T18"/>
    <mergeCell ref="B19:B26"/>
    <mergeCell ref="C19:C26"/>
    <mergeCell ref="D19:D26"/>
    <mergeCell ref="E19:E26"/>
    <mergeCell ref="F19:F26"/>
    <mergeCell ref="G19:G26"/>
    <mergeCell ref="H19:H26"/>
  </mergeCells>
  <conditionalFormatting sqref="Z12:AA12">
    <cfRule type="cellIs" dxfId="71" priority="166" stopIfTrue="1" operator="lessThanOrEqual">
      <formula>0.4</formula>
    </cfRule>
    <cfRule type="cellIs" dxfId="70" priority="167" stopIfTrue="1" operator="greaterThanOrEqual">
      <formula>0.8</formula>
    </cfRule>
    <cfRule type="cellIs" dxfId="69" priority="168" stopIfTrue="1" operator="between">
      <formula>0.4</formula>
      <formula>0.8</formula>
    </cfRule>
  </conditionalFormatting>
  <conditionalFormatting sqref="Z10:Z11">
    <cfRule type="cellIs" dxfId="68" priority="163" operator="between">
      <formula>0.76</formula>
      <formula>1</formula>
    </cfRule>
    <cfRule type="cellIs" dxfId="67" priority="164" operator="between">
      <formula>0.51</formula>
      <formula>0.75</formula>
    </cfRule>
    <cfRule type="cellIs" dxfId="66" priority="165" operator="between">
      <formula>0</formula>
      <formula>0.5</formula>
    </cfRule>
  </conditionalFormatting>
  <conditionalFormatting sqref="Z10:Z11">
    <cfRule type="cellIs" dxfId="65" priority="162" operator="greaterThan">
      <formula>1</formula>
    </cfRule>
  </conditionalFormatting>
  <conditionalFormatting sqref="Z16:AA16">
    <cfRule type="cellIs" dxfId="64" priority="155" stopIfTrue="1" operator="lessThanOrEqual">
      <formula>0.4</formula>
    </cfRule>
    <cfRule type="cellIs" dxfId="63" priority="156" stopIfTrue="1" operator="greaterThanOrEqual">
      <formula>0.8</formula>
    </cfRule>
    <cfRule type="cellIs" dxfId="62" priority="157" stopIfTrue="1" operator="between">
      <formula>0.4</formula>
      <formula>0.8</formula>
    </cfRule>
  </conditionalFormatting>
  <conditionalFormatting sqref="Z18:AA18">
    <cfRule type="cellIs" dxfId="61" priority="144" stopIfTrue="1" operator="lessThanOrEqual">
      <formula>0.4</formula>
    </cfRule>
    <cfRule type="cellIs" dxfId="60" priority="145" stopIfTrue="1" operator="greaterThanOrEqual">
      <formula>0.8</formula>
    </cfRule>
    <cfRule type="cellIs" dxfId="59" priority="146" stopIfTrue="1" operator="between">
      <formula>0.4</formula>
      <formula>0.8</formula>
    </cfRule>
  </conditionalFormatting>
  <conditionalFormatting sqref="Z27:AA27">
    <cfRule type="cellIs" dxfId="58" priority="133" stopIfTrue="1" operator="lessThanOrEqual">
      <formula>0.4</formula>
    </cfRule>
    <cfRule type="cellIs" dxfId="57" priority="134" stopIfTrue="1" operator="greaterThanOrEqual">
      <formula>0.8</formula>
    </cfRule>
    <cfRule type="cellIs" dxfId="56" priority="135" stopIfTrue="1" operator="between">
      <formula>0.4</formula>
      <formula>0.8</formula>
    </cfRule>
  </conditionalFormatting>
  <conditionalFormatting sqref="Z15">
    <cfRule type="cellIs" dxfId="55" priority="62" operator="between">
      <formula>0.76</formula>
      <formula>1</formula>
    </cfRule>
    <cfRule type="cellIs" dxfId="54" priority="63" operator="between">
      <formula>0.51</formula>
      <formula>0.75</formula>
    </cfRule>
    <cfRule type="cellIs" dxfId="53" priority="64" operator="between">
      <formula>0</formula>
      <formula>0.5</formula>
    </cfRule>
  </conditionalFormatting>
  <conditionalFormatting sqref="Z15">
    <cfRule type="cellIs" dxfId="52" priority="61" operator="greaterThan">
      <formula>1</formula>
    </cfRule>
  </conditionalFormatting>
  <conditionalFormatting sqref="Z19:Z22 Z24:Z26">
    <cfRule type="cellIs" dxfId="51" priority="54" operator="between">
      <formula>0.76</formula>
      <formula>1</formula>
    </cfRule>
    <cfRule type="cellIs" dxfId="50" priority="55" operator="between">
      <formula>0.51</formula>
      <formula>0.75</formula>
    </cfRule>
    <cfRule type="cellIs" dxfId="49" priority="56" operator="between">
      <formula>0</formula>
      <formula>0.5</formula>
    </cfRule>
  </conditionalFormatting>
  <conditionalFormatting sqref="Z19:Z22 Z24:Z26">
    <cfRule type="cellIs" dxfId="48" priority="53" operator="greaterThan">
      <formula>1</formula>
    </cfRule>
  </conditionalFormatting>
  <conditionalFormatting sqref="AA10:AA11">
    <cfRule type="cellIs" dxfId="47" priority="50" operator="between">
      <formula>0.76</formula>
      <formula>1</formula>
    </cfRule>
    <cfRule type="cellIs" dxfId="46" priority="51" operator="between">
      <formula>0.51</formula>
      <formula>0.75</formula>
    </cfRule>
    <cfRule type="cellIs" dxfId="45" priority="52" operator="between">
      <formula>0</formula>
      <formula>0.5</formula>
    </cfRule>
  </conditionalFormatting>
  <conditionalFormatting sqref="AA10:AA11">
    <cfRule type="cellIs" dxfId="44" priority="49" operator="greaterThan">
      <formula>1</formula>
    </cfRule>
  </conditionalFormatting>
  <conditionalFormatting sqref="AA15">
    <cfRule type="cellIs" dxfId="43" priority="46" operator="between">
      <formula>0.76</formula>
      <formula>1</formula>
    </cfRule>
    <cfRule type="cellIs" dxfId="42" priority="47" operator="between">
      <formula>0.51</formula>
      <formula>0.75</formula>
    </cfRule>
    <cfRule type="cellIs" dxfId="41" priority="48" operator="between">
      <formula>0</formula>
      <formula>0.5</formula>
    </cfRule>
  </conditionalFormatting>
  <conditionalFormatting sqref="AA15">
    <cfRule type="cellIs" dxfId="40" priority="45" operator="greaterThan">
      <formula>1</formula>
    </cfRule>
  </conditionalFormatting>
  <conditionalFormatting sqref="AA19:AA21 AA24:AA26">
    <cfRule type="cellIs" dxfId="39" priority="38" operator="between">
      <formula>0.76</formula>
      <formula>1</formula>
    </cfRule>
    <cfRule type="cellIs" dxfId="38" priority="39" operator="between">
      <formula>0.51</formula>
      <formula>0.75</formula>
    </cfRule>
    <cfRule type="cellIs" dxfId="37" priority="40" operator="between">
      <formula>0</formula>
      <formula>0.5</formula>
    </cfRule>
  </conditionalFormatting>
  <conditionalFormatting sqref="AA19:AA21 AA24:AA26">
    <cfRule type="cellIs" dxfId="36" priority="37" operator="greaterThan">
      <formula>1</formula>
    </cfRule>
  </conditionalFormatting>
  <conditionalFormatting sqref="AA17">
    <cfRule type="cellIs" dxfId="35" priority="34" operator="between">
      <formula>0.76</formula>
      <formula>1</formula>
    </cfRule>
    <cfRule type="cellIs" dxfId="34" priority="35" operator="between">
      <formula>0.51</formula>
      <formula>0.75</formula>
    </cfRule>
    <cfRule type="cellIs" dxfId="33" priority="36" operator="between">
      <formula>0</formula>
      <formula>0.5</formula>
    </cfRule>
  </conditionalFormatting>
  <conditionalFormatting sqref="AA17">
    <cfRule type="cellIs" dxfId="32" priority="33" operator="greaterThan">
      <formula>1</formula>
    </cfRule>
  </conditionalFormatting>
  <conditionalFormatting sqref="AA22">
    <cfRule type="cellIs" dxfId="31" priority="30" operator="between">
      <formula>0.76</formula>
      <formula>1</formula>
    </cfRule>
    <cfRule type="cellIs" dxfId="30" priority="31" operator="between">
      <formula>0.51</formula>
      <formula>0.75</formula>
    </cfRule>
    <cfRule type="cellIs" dxfId="29" priority="32" operator="between">
      <formula>0</formula>
      <formula>0.5</formula>
    </cfRule>
  </conditionalFormatting>
  <conditionalFormatting sqref="AA22">
    <cfRule type="cellIs" dxfId="28" priority="29" operator="greaterThan">
      <formula>1</formula>
    </cfRule>
  </conditionalFormatting>
  <conditionalFormatting sqref="Z13">
    <cfRule type="cellIs" dxfId="27" priority="26" operator="between">
      <formula>0.76</formula>
      <formula>1</formula>
    </cfRule>
    <cfRule type="cellIs" dxfId="26" priority="27" operator="between">
      <formula>0.51</formula>
      <formula>0.75</formula>
    </cfRule>
    <cfRule type="cellIs" dxfId="25" priority="28" operator="between">
      <formula>0</formula>
      <formula>0.5</formula>
    </cfRule>
  </conditionalFormatting>
  <conditionalFormatting sqref="Z13">
    <cfRule type="cellIs" dxfId="24" priority="25" operator="greaterThan">
      <formula>1</formula>
    </cfRule>
  </conditionalFormatting>
  <conditionalFormatting sqref="Z14">
    <cfRule type="cellIs" dxfId="23" priority="22" operator="between">
      <formula>0.76</formula>
      <formula>1</formula>
    </cfRule>
    <cfRule type="cellIs" dxfId="22" priority="23" operator="between">
      <formula>0.51</formula>
      <formula>0.75</formula>
    </cfRule>
    <cfRule type="cellIs" dxfId="21" priority="24" operator="between">
      <formula>0</formula>
      <formula>0.5</formula>
    </cfRule>
  </conditionalFormatting>
  <conditionalFormatting sqref="Z14">
    <cfRule type="cellIs" dxfId="20" priority="21" operator="greaterThan">
      <formula>1</formula>
    </cfRule>
  </conditionalFormatting>
  <conditionalFormatting sqref="Z17">
    <cfRule type="cellIs" dxfId="19" priority="18" operator="between">
      <formula>0.76</formula>
      <formula>1</formula>
    </cfRule>
    <cfRule type="cellIs" dxfId="18" priority="19" operator="between">
      <formula>0.51</formula>
      <formula>0.75</formula>
    </cfRule>
    <cfRule type="cellIs" dxfId="17" priority="20" operator="between">
      <formula>0</formula>
      <formula>0.5</formula>
    </cfRule>
  </conditionalFormatting>
  <conditionalFormatting sqref="Z17">
    <cfRule type="cellIs" dxfId="16" priority="17" operator="greaterThan">
      <formula>1</formula>
    </cfRule>
  </conditionalFormatting>
  <conditionalFormatting sqref="Z23">
    <cfRule type="cellIs" dxfId="15" priority="14" operator="between">
      <formula>0.76</formula>
      <formula>1</formula>
    </cfRule>
    <cfRule type="cellIs" dxfId="14" priority="15" operator="between">
      <formula>0.51</formula>
      <formula>0.75</formula>
    </cfRule>
    <cfRule type="cellIs" dxfId="13" priority="16" operator="between">
      <formula>0</formula>
      <formula>0.5</formula>
    </cfRule>
  </conditionalFormatting>
  <conditionalFormatting sqref="Z23">
    <cfRule type="cellIs" dxfId="12" priority="13" operator="greaterThan">
      <formula>1</formula>
    </cfRule>
  </conditionalFormatting>
  <conditionalFormatting sqref="AA13">
    <cfRule type="cellIs" dxfId="11" priority="10" operator="between">
      <formula>0.76</formula>
      <formula>1</formula>
    </cfRule>
    <cfRule type="cellIs" dxfId="10" priority="11" operator="between">
      <formula>0.51</formula>
      <formula>0.75</formula>
    </cfRule>
    <cfRule type="cellIs" dxfId="9" priority="12" operator="between">
      <formula>0</formula>
      <formula>0.5</formula>
    </cfRule>
  </conditionalFormatting>
  <conditionalFormatting sqref="AA13">
    <cfRule type="cellIs" dxfId="8" priority="9" operator="greaterThan">
      <formula>1</formula>
    </cfRule>
  </conditionalFormatting>
  <conditionalFormatting sqref="AA14">
    <cfRule type="cellIs" dxfId="7" priority="6" operator="between">
      <formula>0.76</formula>
      <formula>1</formula>
    </cfRule>
    <cfRule type="cellIs" dxfId="6" priority="7" operator="between">
      <formula>0.51</formula>
      <formula>0.75</formula>
    </cfRule>
    <cfRule type="cellIs" dxfId="5" priority="8" operator="between">
      <formula>0</formula>
      <formula>0.5</formula>
    </cfRule>
  </conditionalFormatting>
  <conditionalFormatting sqref="AA14">
    <cfRule type="cellIs" dxfId="4" priority="5" operator="greaterThan">
      <formula>1</formula>
    </cfRule>
  </conditionalFormatting>
  <conditionalFormatting sqref="AA23">
    <cfRule type="cellIs" dxfId="3" priority="2" operator="between">
      <formula>0.76</formula>
      <formula>1</formula>
    </cfRule>
    <cfRule type="cellIs" dxfId="2" priority="3" operator="between">
      <formula>0.51</formula>
      <formula>0.75</formula>
    </cfRule>
    <cfRule type="cellIs" dxfId="1" priority="4" operator="between">
      <formula>0</formula>
      <formula>0.5</formula>
    </cfRule>
  </conditionalFormatting>
  <conditionalFormatting sqref="AA23">
    <cfRule type="cellIs" dxfId="0" priority="1" operator="greaterThan">
      <formula>1</formula>
    </cfRule>
  </conditionalFormatting>
  <pageMargins left="0.51181102362204722" right="0.31496062992125984" top="0.74803149606299213" bottom="0.74803149606299213" header="0.31496062992125984" footer="0.31496062992125984"/>
  <pageSetup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
  <sheetViews>
    <sheetView workbookViewId="0">
      <selection activeCell="A2" sqref="A2:A7"/>
    </sheetView>
  </sheetViews>
  <sheetFormatPr baseColWidth="10" defaultRowHeight="14.4" x14ac:dyDescent="0.3"/>
  <cols>
    <col min="1" max="1" width="14.5546875" bestFit="1" customWidth="1"/>
  </cols>
  <sheetData>
    <row r="5" spans="1:1" x14ac:dyDescent="0.3">
      <c r="A5" s="1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 Hacienda y Tesoreria</vt:lpstr>
      <vt:lpstr>Hoja1</vt:lpstr>
      <vt:lpstr>'S. Hacienda y Tesoreria'!Área_de_impresión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Alcaldia Amalfi 6</dc:creator>
  <cp:lastModifiedBy>Usuario</cp:lastModifiedBy>
  <cp:lastPrinted>2020-01-25T19:08:15Z</cp:lastPrinted>
  <dcterms:created xsi:type="dcterms:W3CDTF">2015-01-31T23:25:29Z</dcterms:created>
  <dcterms:modified xsi:type="dcterms:W3CDTF">2022-01-21T15:36:19Z</dcterms:modified>
</cp:coreProperties>
</file>