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F:\Desktop\Todo Planeación 2020-2023-2\PLANES  ACCIÓN 2020-2023\011. Evaluación  de Gestión  Control Interno 2021\"/>
    </mc:Choice>
  </mc:AlternateContent>
  <xr:revisionPtr revIDLastSave="0" documentId="13_ncr:1_{96DA1183-B477-4D3F-92D4-E86382065FF7}" xr6:coauthVersionLast="47" xr6:coauthVersionMax="47" xr10:uidLastSave="{00000000-0000-0000-0000-000000000000}"/>
  <bookViews>
    <workbookView xWindow="-108" yWindow="-108" windowWidth="23256" windowHeight="12576" tabRatio="605" xr2:uid="{00000000-000D-0000-FFFF-FFFF00000000}"/>
  </bookViews>
  <sheets>
    <sheet name="S. Gobierno " sheetId="17" r:id="rId1"/>
  </sheets>
  <definedNames>
    <definedName name="_xlnm._FilterDatabase" localSheetId="0" hidden="1">'S. Gobierno '!$B$9:$BP$83</definedName>
    <definedName name="_xlnm.Print_Area" localSheetId="0">'S. Gobierno '!$B$1:$BM$9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J67" i="17" l="1"/>
  <c r="AM14" i="17" l="1"/>
  <c r="V33" i="17" l="1"/>
  <c r="AM64" i="17" l="1"/>
  <c r="V69" i="17" l="1"/>
  <c r="AM42" i="17" l="1"/>
  <c r="AM41" i="17"/>
  <c r="AM40" i="17"/>
  <c r="AK24" i="17" l="1"/>
  <c r="Z41" i="17"/>
  <c r="Z82" i="17" l="1"/>
  <c r="Z81" i="17"/>
  <c r="Z80" i="17"/>
  <c r="Z78" i="17"/>
  <c r="Z77" i="17"/>
  <c r="Z76" i="17"/>
  <c r="Z75" i="17"/>
  <c r="Z73" i="17"/>
  <c r="Y75" i="17"/>
  <c r="AA75" i="17" s="1"/>
  <c r="Z72" i="17"/>
  <c r="Z71" i="17"/>
  <c r="Z69" i="17"/>
  <c r="Z68" i="17"/>
  <c r="Z67" i="17"/>
  <c r="Z65" i="17"/>
  <c r="Z64" i="17"/>
  <c r="Z63" i="17"/>
  <c r="Z61" i="17"/>
  <c r="Z60" i="17"/>
  <c r="Z59" i="17"/>
  <c r="Z57" i="17"/>
  <c r="Z56" i="17"/>
  <c r="Z55" i="17"/>
  <c r="Z54" i="17"/>
  <c r="Z53" i="17"/>
  <c r="Z52" i="17"/>
  <c r="Z51" i="17"/>
  <c r="Z50" i="17"/>
  <c r="Z49" i="17"/>
  <c r="Z47" i="17"/>
  <c r="Z46" i="17"/>
  <c r="Z45" i="17"/>
  <c r="Z44" i="17"/>
  <c r="Z43" i="17"/>
  <c r="Z36" i="17"/>
  <c r="Z35" i="17"/>
  <c r="Z34" i="17"/>
  <c r="Z33" i="17"/>
  <c r="Z32" i="17"/>
  <c r="Z39" i="17"/>
  <c r="Z40" i="17"/>
  <c r="Z24" i="17"/>
  <c r="Z25" i="17"/>
  <c r="Z26" i="17"/>
  <c r="Z27" i="17"/>
  <c r="Z28" i="17"/>
  <c r="Z29" i="17"/>
  <c r="Z30" i="17"/>
  <c r="Z23" i="17"/>
  <c r="Z20" i="17"/>
  <c r="Z21" i="17"/>
  <c r="Z19" i="17"/>
  <c r="Z11" i="17"/>
  <c r="Z12" i="17"/>
  <c r="Z13" i="17"/>
  <c r="Z14" i="17"/>
  <c r="Z15" i="17"/>
  <c r="Z16" i="17"/>
  <c r="Z17" i="17"/>
  <c r="Y82" i="17"/>
  <c r="AA82" i="17" s="1"/>
  <c r="Y81" i="17"/>
  <c r="AA81" i="17" s="1"/>
  <c r="Y80" i="17"/>
  <c r="AA80" i="17" s="1"/>
  <c r="Y77" i="17"/>
  <c r="AA77" i="17" s="1"/>
  <c r="Y72" i="17"/>
  <c r="AA72" i="17" s="1"/>
  <c r="Y73" i="17"/>
  <c r="AA73" i="17" s="1"/>
  <c r="Y71" i="17"/>
  <c r="AA71" i="17" s="1"/>
  <c r="Y68" i="17"/>
  <c r="AA68" i="17" s="1"/>
  <c r="Y69" i="17"/>
  <c r="AA69" i="17" s="1"/>
  <c r="Y67" i="17"/>
  <c r="AA67" i="17" s="1"/>
  <c r="Y64" i="17"/>
  <c r="AA64" i="17" s="1"/>
  <c r="Y65" i="17"/>
  <c r="AA65" i="17" s="1"/>
  <c r="Y63" i="17"/>
  <c r="AA63" i="17" s="1"/>
  <c r="Y60" i="17"/>
  <c r="Y61" i="17"/>
  <c r="AA61" i="17" s="1"/>
  <c r="Y59" i="17"/>
  <c r="AA59" i="17" s="1"/>
  <c r="Y50" i="17"/>
  <c r="AA50" i="17" s="1"/>
  <c r="Y51" i="17"/>
  <c r="AA51" i="17" s="1"/>
  <c r="Y52" i="17"/>
  <c r="AA52" i="17" s="1"/>
  <c r="Y53" i="17"/>
  <c r="AA53" i="17" s="1"/>
  <c r="Y54" i="17"/>
  <c r="AA54" i="17" s="1"/>
  <c r="Y55" i="17"/>
  <c r="AA55" i="17" s="1"/>
  <c r="Y56" i="17"/>
  <c r="AA56" i="17" s="1"/>
  <c r="Y57" i="17"/>
  <c r="AA57" i="17" s="1"/>
  <c r="Y49" i="17"/>
  <c r="AA49" i="17" s="1"/>
  <c r="Y44" i="17"/>
  <c r="AA44" i="17" s="1"/>
  <c r="Y45" i="17"/>
  <c r="Y46" i="17"/>
  <c r="AA46" i="17" s="1"/>
  <c r="Y47" i="17"/>
  <c r="AA47" i="17" s="1"/>
  <c r="Y43" i="17"/>
  <c r="AA43" i="17" s="1"/>
  <c r="Y39" i="17"/>
  <c r="AA39" i="17" s="1"/>
  <c r="Y40" i="17"/>
  <c r="AA40" i="17" s="1"/>
  <c r="Y41" i="17"/>
  <c r="AA41" i="17" s="1"/>
  <c r="Y38" i="17"/>
  <c r="AA38" i="17" s="1"/>
  <c r="Y33" i="17"/>
  <c r="AA33" i="17" s="1"/>
  <c r="Y34" i="17"/>
  <c r="AA34" i="17" s="1"/>
  <c r="Y35" i="17"/>
  <c r="AA35" i="17" s="1"/>
  <c r="Y36" i="17"/>
  <c r="AA36" i="17" s="1"/>
  <c r="Y32" i="17"/>
  <c r="AA32" i="17" s="1"/>
  <c r="Y24" i="17"/>
  <c r="AA24" i="17" s="1"/>
  <c r="Y25" i="17"/>
  <c r="AA25" i="17" s="1"/>
  <c r="Y26" i="17"/>
  <c r="AA26" i="17" s="1"/>
  <c r="Y27" i="17"/>
  <c r="AA27" i="17" s="1"/>
  <c r="Y28" i="17"/>
  <c r="AA28" i="17" s="1"/>
  <c r="Y29" i="17"/>
  <c r="AA29" i="17" s="1"/>
  <c r="Y30" i="17"/>
  <c r="AA30" i="17" s="1"/>
  <c r="Y23" i="17"/>
  <c r="AA23" i="17" s="1"/>
  <c r="Y20" i="17"/>
  <c r="AA20" i="17" s="1"/>
  <c r="Y21" i="17"/>
  <c r="AA21" i="17" s="1"/>
  <c r="Y19" i="17"/>
  <c r="AA19" i="17" s="1"/>
  <c r="Y11" i="17"/>
  <c r="AA11" i="17" s="1"/>
  <c r="Y12" i="17"/>
  <c r="AA12" i="17" s="1"/>
  <c r="Y13" i="17"/>
  <c r="AA13" i="17" s="1"/>
  <c r="Y14" i="17"/>
  <c r="AA14" i="17" s="1"/>
  <c r="Y15" i="17"/>
  <c r="AA15" i="17" s="1"/>
  <c r="Y16" i="17"/>
  <c r="AA16" i="17" s="1"/>
  <c r="Y17" i="17"/>
  <c r="AA17" i="17" s="1"/>
  <c r="Z10" i="17"/>
  <c r="AA83" i="17" l="1"/>
  <c r="AF18" i="17"/>
  <c r="AG18" i="17"/>
  <c r="AH18" i="17"/>
  <c r="AI18" i="17"/>
  <c r="AJ18" i="17"/>
  <c r="AK18" i="17"/>
  <c r="AL18" i="17"/>
  <c r="AM18" i="17"/>
  <c r="AF79" i="17"/>
  <c r="AG79" i="17"/>
  <c r="AH79" i="17"/>
  <c r="AI79" i="17"/>
  <c r="AJ79" i="17"/>
  <c r="AK79" i="17"/>
  <c r="AL79" i="17"/>
  <c r="AM79" i="17"/>
  <c r="AF83" i="17" l="1"/>
  <c r="AG83" i="17"/>
  <c r="AH83" i="17"/>
  <c r="AI83" i="17"/>
  <c r="AJ83" i="17"/>
  <c r="AK83" i="17"/>
  <c r="AL83" i="17"/>
  <c r="AM83" i="17"/>
  <c r="AN83" i="17"/>
  <c r="AO83" i="17"/>
  <c r="AP83" i="17"/>
  <c r="AQ83" i="17"/>
  <c r="AR83" i="17"/>
  <c r="AS83" i="17"/>
  <c r="AT83" i="17"/>
  <c r="AU83" i="17"/>
  <c r="AV83" i="17"/>
  <c r="AW83" i="17"/>
  <c r="AX83" i="17"/>
  <c r="AN79" i="17"/>
  <c r="AO79" i="17"/>
  <c r="AP79" i="17"/>
  <c r="AQ79" i="17"/>
  <c r="AR79" i="17"/>
  <c r="AS79" i="17"/>
  <c r="AT79" i="17"/>
  <c r="AU79" i="17"/>
  <c r="AV79" i="17"/>
  <c r="AW79" i="17"/>
  <c r="AX79" i="17"/>
  <c r="AF74" i="17"/>
  <c r="AG74" i="17"/>
  <c r="AH74" i="17"/>
  <c r="AI74" i="17"/>
  <c r="AJ74" i="17"/>
  <c r="AK74" i="17"/>
  <c r="AL74" i="17"/>
  <c r="AM74" i="17"/>
  <c r="AN74" i="17"/>
  <c r="AO74" i="17"/>
  <c r="AP74" i="17"/>
  <c r="AQ74" i="17"/>
  <c r="AR74" i="17"/>
  <c r="AS74" i="17"/>
  <c r="AT74" i="17"/>
  <c r="AU74" i="17"/>
  <c r="AV74" i="17"/>
  <c r="AW74" i="17"/>
  <c r="AX74" i="17"/>
  <c r="AF70" i="17"/>
  <c r="AG70" i="17"/>
  <c r="AH70" i="17"/>
  <c r="AI70" i="17"/>
  <c r="AJ70" i="17"/>
  <c r="AK70" i="17"/>
  <c r="AL70" i="17"/>
  <c r="AM70" i="17"/>
  <c r="AN70" i="17"/>
  <c r="AO70" i="17"/>
  <c r="AP70" i="17"/>
  <c r="AQ70" i="17"/>
  <c r="AR70" i="17"/>
  <c r="AS70" i="17"/>
  <c r="AT70" i="17"/>
  <c r="AU70" i="17"/>
  <c r="AV70" i="17"/>
  <c r="AW70" i="17"/>
  <c r="AX70" i="17"/>
  <c r="AF66" i="17"/>
  <c r="AG66" i="17"/>
  <c r="AH66" i="17"/>
  <c r="AI66" i="17"/>
  <c r="AJ66" i="17"/>
  <c r="AK66" i="17"/>
  <c r="AL66" i="17"/>
  <c r="AM66" i="17"/>
  <c r="AN66" i="17"/>
  <c r="AO66" i="17"/>
  <c r="AP66" i="17"/>
  <c r="AQ66" i="17"/>
  <c r="AR66" i="17"/>
  <c r="AS66" i="17"/>
  <c r="AT66" i="17"/>
  <c r="AU66" i="17"/>
  <c r="AV66" i="17"/>
  <c r="AW66" i="17"/>
  <c r="AX66" i="17"/>
  <c r="AF62" i="17"/>
  <c r="AG62" i="17"/>
  <c r="AH62" i="17"/>
  <c r="AI62" i="17"/>
  <c r="AJ62" i="17"/>
  <c r="AK62" i="17"/>
  <c r="AL62" i="17"/>
  <c r="AM62" i="17"/>
  <c r="AN62" i="17"/>
  <c r="AO62" i="17"/>
  <c r="AP62" i="17"/>
  <c r="AQ62" i="17"/>
  <c r="AR62" i="17"/>
  <c r="AS62" i="17"/>
  <c r="AT62" i="17"/>
  <c r="AU62" i="17"/>
  <c r="AV62" i="17"/>
  <c r="AW62" i="17"/>
  <c r="AX62" i="17"/>
  <c r="AF58" i="17"/>
  <c r="AG58" i="17"/>
  <c r="AH58" i="17"/>
  <c r="AI58" i="17"/>
  <c r="AJ58" i="17"/>
  <c r="AK58" i="17"/>
  <c r="AL58" i="17"/>
  <c r="AM58" i="17"/>
  <c r="AN58" i="17"/>
  <c r="AO58" i="17"/>
  <c r="AP58" i="17"/>
  <c r="AQ58" i="17"/>
  <c r="AR58" i="17"/>
  <c r="AS58" i="17"/>
  <c r="AT58" i="17"/>
  <c r="AU58" i="17"/>
  <c r="AV58" i="17"/>
  <c r="AW58" i="17"/>
  <c r="AX58" i="17"/>
  <c r="AF48" i="17"/>
  <c r="AG48" i="17"/>
  <c r="AH48" i="17"/>
  <c r="AI48" i="17"/>
  <c r="AJ48" i="17"/>
  <c r="AK48" i="17"/>
  <c r="AL48" i="17"/>
  <c r="AM48" i="17"/>
  <c r="AN48" i="17"/>
  <c r="AO48" i="17"/>
  <c r="AP48" i="17"/>
  <c r="AQ48" i="17"/>
  <c r="AR48" i="17"/>
  <c r="AS48" i="17"/>
  <c r="AT48" i="17"/>
  <c r="AU48" i="17"/>
  <c r="AV48" i="17"/>
  <c r="AW48" i="17"/>
  <c r="AX48" i="17"/>
  <c r="AF42" i="17"/>
  <c r="AG42" i="17"/>
  <c r="AH42" i="17"/>
  <c r="AI42" i="17"/>
  <c r="AJ42" i="17"/>
  <c r="AK42" i="17"/>
  <c r="AL42" i="17"/>
  <c r="AN42" i="17"/>
  <c r="AO42" i="17"/>
  <c r="AP42" i="17"/>
  <c r="AQ42" i="17"/>
  <c r="AR42" i="17"/>
  <c r="AS42" i="17"/>
  <c r="AT42" i="17"/>
  <c r="AU42" i="17"/>
  <c r="AV42" i="17"/>
  <c r="AW42" i="17"/>
  <c r="AX42" i="17"/>
  <c r="AX37" i="17"/>
  <c r="AF37" i="17"/>
  <c r="AG37" i="17"/>
  <c r="AH37" i="17"/>
  <c r="AI37" i="17"/>
  <c r="AJ37" i="17"/>
  <c r="AK37" i="17"/>
  <c r="AL37" i="17"/>
  <c r="AM37" i="17"/>
  <c r="AN37" i="17"/>
  <c r="AO37" i="17"/>
  <c r="AP37" i="17"/>
  <c r="AQ37" i="17"/>
  <c r="AR37" i="17"/>
  <c r="AS37" i="17"/>
  <c r="AT37" i="17"/>
  <c r="AU37" i="17"/>
  <c r="AV37" i="17"/>
  <c r="AW37" i="17"/>
  <c r="AF31" i="17"/>
  <c r="AG31" i="17"/>
  <c r="AH31" i="17"/>
  <c r="AI31" i="17"/>
  <c r="AJ31" i="17"/>
  <c r="AK31" i="17"/>
  <c r="AL31" i="17"/>
  <c r="AM31" i="17"/>
  <c r="AN31" i="17"/>
  <c r="AO31" i="17"/>
  <c r="AP31" i="17"/>
  <c r="AQ31" i="17"/>
  <c r="AR31" i="17"/>
  <c r="AS31" i="17"/>
  <c r="AT31" i="17"/>
  <c r="AU31" i="17"/>
  <c r="AV31" i="17"/>
  <c r="AW31" i="17"/>
  <c r="AX31" i="17"/>
  <c r="AF22" i="17"/>
  <c r="AG22" i="17"/>
  <c r="AH22" i="17"/>
  <c r="AI22" i="17"/>
  <c r="AJ22" i="17"/>
  <c r="AK22" i="17"/>
  <c r="AL22" i="17"/>
  <c r="AM22" i="17"/>
  <c r="AN22" i="17"/>
  <c r="AO22" i="17"/>
  <c r="AP22" i="17"/>
  <c r="AQ22" i="17"/>
  <c r="AR22" i="17"/>
  <c r="AS22" i="17"/>
  <c r="AT22" i="17"/>
  <c r="AU22" i="17"/>
  <c r="AV22" i="17"/>
  <c r="AW22" i="17"/>
  <c r="AX22" i="17"/>
  <c r="AN18" i="17"/>
  <c r="AO18" i="17"/>
  <c r="AP18" i="17"/>
  <c r="AQ18" i="17"/>
  <c r="AR18" i="17"/>
  <c r="AS18" i="17"/>
  <c r="AT18" i="17"/>
  <c r="AU18" i="17"/>
  <c r="AV18" i="17"/>
  <c r="AW18" i="17"/>
  <c r="AX18" i="17"/>
  <c r="AY82" i="17" l="1"/>
  <c r="AE82" i="17" s="1"/>
  <c r="AY81" i="17"/>
  <c r="AE81" i="17" s="1"/>
  <c r="AY80" i="17"/>
  <c r="AE80" i="17" s="1"/>
  <c r="AY78" i="17"/>
  <c r="AE78" i="17" s="1"/>
  <c r="AY77" i="17"/>
  <c r="AE77" i="17" s="1"/>
  <c r="AY76" i="17"/>
  <c r="AE76" i="17" s="1"/>
  <c r="AY75" i="17"/>
  <c r="AY73" i="17"/>
  <c r="AE73" i="17" s="1"/>
  <c r="AY72" i="17"/>
  <c r="AE72" i="17" s="1"/>
  <c r="AY71" i="17"/>
  <c r="AE71" i="17" s="1"/>
  <c r="AY69" i="17"/>
  <c r="AE69" i="17" s="1"/>
  <c r="AY68" i="17"/>
  <c r="AE68" i="17" s="1"/>
  <c r="AY67" i="17"/>
  <c r="AE67" i="17" s="1"/>
  <c r="AY65" i="17"/>
  <c r="AE65" i="17" s="1"/>
  <c r="AY64" i="17"/>
  <c r="AE64" i="17" s="1"/>
  <c r="AY63" i="17"/>
  <c r="AE63" i="17" s="1"/>
  <c r="AY61" i="17"/>
  <c r="AE61" i="17" s="1"/>
  <c r="AY60" i="17"/>
  <c r="AE60" i="17" s="1"/>
  <c r="AY59" i="17"/>
  <c r="AE59" i="17" s="1"/>
  <c r="AY57" i="17"/>
  <c r="AE57" i="17" s="1"/>
  <c r="AY56" i="17"/>
  <c r="AE56" i="17" s="1"/>
  <c r="AY55" i="17"/>
  <c r="AE55" i="17" s="1"/>
  <c r="AY54" i="17"/>
  <c r="AE54" i="17" s="1"/>
  <c r="AY53" i="17"/>
  <c r="AE53" i="17" s="1"/>
  <c r="AY52" i="17"/>
  <c r="AE52" i="17" s="1"/>
  <c r="AY51" i="17"/>
  <c r="AE51" i="17" s="1"/>
  <c r="AY50" i="17"/>
  <c r="AE50" i="17" s="1"/>
  <c r="AY49" i="17"/>
  <c r="AE49" i="17" s="1"/>
  <c r="AY47" i="17"/>
  <c r="AE47" i="17" s="1"/>
  <c r="AY46" i="17"/>
  <c r="AE46" i="17" s="1"/>
  <c r="AY45" i="17"/>
  <c r="AE45" i="17" s="1"/>
  <c r="AY44" i="17"/>
  <c r="AE44" i="17" s="1"/>
  <c r="AY43" i="17"/>
  <c r="AE43" i="17" s="1"/>
  <c r="AY41" i="17"/>
  <c r="AE41" i="17" s="1"/>
  <c r="AY40" i="17"/>
  <c r="AE40" i="17" s="1"/>
  <c r="AY39" i="17"/>
  <c r="AE39" i="17" s="1"/>
  <c r="AY38" i="17"/>
  <c r="AE38" i="17" s="1"/>
  <c r="AY36" i="17"/>
  <c r="AE36" i="17" s="1"/>
  <c r="AY35" i="17"/>
  <c r="AE35" i="17" s="1"/>
  <c r="AY34" i="17"/>
  <c r="AE34" i="17" s="1"/>
  <c r="AY33" i="17"/>
  <c r="AE33" i="17" s="1"/>
  <c r="AY32" i="17"/>
  <c r="AE32" i="17" s="1"/>
  <c r="AY30" i="17"/>
  <c r="AE30" i="17" s="1"/>
  <c r="AY29" i="17"/>
  <c r="AE29" i="17" s="1"/>
  <c r="AY28" i="17"/>
  <c r="AE28" i="17" s="1"/>
  <c r="AY27" i="17"/>
  <c r="AE27" i="17" s="1"/>
  <c r="AY26" i="17"/>
  <c r="AE26" i="17" s="1"/>
  <c r="AY25" i="17"/>
  <c r="AE25" i="17" s="1"/>
  <c r="AY24" i="17"/>
  <c r="AE24" i="17" s="1"/>
  <c r="AY23" i="17"/>
  <c r="AE23" i="17" s="1"/>
  <c r="AY21" i="17"/>
  <c r="AE21" i="17" s="1"/>
  <c r="AY20" i="17"/>
  <c r="AE20" i="17" s="1"/>
  <c r="AY19" i="17"/>
  <c r="AE19" i="17" s="1"/>
  <c r="AY17" i="17"/>
  <c r="AE17" i="17" s="1"/>
  <c r="AY16" i="17"/>
  <c r="AY15" i="17"/>
  <c r="AE15" i="17" s="1"/>
  <c r="AY14" i="17"/>
  <c r="AE14" i="17" s="1"/>
  <c r="AY13" i="17"/>
  <c r="AE13" i="17" s="1"/>
  <c r="AY12" i="17"/>
  <c r="AE12" i="17" s="1"/>
  <c r="AY11" i="17"/>
  <c r="AE11" i="17" s="1"/>
  <c r="AE75" i="17" l="1"/>
  <c r="AE79" i="17" s="1"/>
  <c r="AY79" i="17"/>
  <c r="AE16" i="17"/>
  <c r="Y78" i="17"/>
  <c r="AA78" i="17" s="1"/>
  <c r="Y76" i="17"/>
  <c r="AA76" i="17" s="1"/>
  <c r="Y10" i="17"/>
  <c r="Z83" i="17" l="1"/>
  <c r="Z66" i="17"/>
  <c r="AA10" i="17"/>
  <c r="AA62" i="17" l="1"/>
  <c r="AA79" i="17"/>
  <c r="AA66" i="17"/>
  <c r="AA70" i="17"/>
  <c r="Z31" i="17"/>
  <c r="Z37" i="17"/>
  <c r="AA58" i="17"/>
  <c r="Z74" i="17"/>
  <c r="AA31" i="17"/>
  <c r="AA37" i="17"/>
  <c r="Z58" i="17"/>
  <c r="Z62" i="17"/>
  <c r="AA74" i="17"/>
  <c r="Z79" i="17"/>
  <c r="Z18" i="17"/>
  <c r="Z22" i="17"/>
  <c r="Z42" i="17"/>
  <c r="Z48" i="17"/>
  <c r="AA48" i="17"/>
  <c r="Z70" i="17"/>
  <c r="AA18" i="17"/>
  <c r="AA22" i="17"/>
  <c r="AA42" i="17"/>
  <c r="AY66" i="17" l="1"/>
  <c r="AY42" i="17"/>
  <c r="AY48" i="17"/>
  <c r="AY31" i="17"/>
  <c r="AY37" i="17"/>
  <c r="AY74" i="17"/>
  <c r="AY70" i="17"/>
  <c r="AY83" i="17"/>
  <c r="AY62" i="17"/>
  <c r="AY58" i="17"/>
  <c r="AY10" i="17" l="1"/>
  <c r="AE10" i="17" l="1"/>
  <c r="AE18" i="17" s="1"/>
  <c r="AY18" i="17"/>
  <c r="AY22" i="17"/>
  <c r="AE83" i="17" l="1"/>
  <c r="AE74" i="17"/>
  <c r="AE70" i="17" l="1"/>
  <c r="AE66" i="17"/>
  <c r="AE62" i="17"/>
  <c r="AE42" i="17"/>
  <c r="AE31" i="17"/>
  <c r="AE58" i="17" l="1"/>
  <c r="AE48" i="17"/>
  <c r="AE37" i="17"/>
  <c r="AE22" i="17"/>
</calcChain>
</file>

<file path=xl/sharedStrings.xml><?xml version="1.0" encoding="utf-8"?>
<sst xmlns="http://schemas.openxmlformats.org/spreadsheetml/2006/main" count="963" uniqueCount="257">
  <si>
    <t>LÍNEA ESTR.</t>
  </si>
  <si>
    <t>PROGRAMA</t>
  </si>
  <si>
    <t>OBJETIVO ESPECÍFICO</t>
  </si>
  <si>
    <t>PROYECTOS</t>
  </si>
  <si>
    <t>LOCALIZ. PROGR.</t>
  </si>
  <si>
    <t>Indicador de Producto</t>
  </si>
  <si>
    <t>TIPO DE META</t>
  </si>
  <si>
    <t>PRODUCTO ALCANZADO</t>
  </si>
  <si>
    <t>ACTIVIDADES</t>
  </si>
  <si>
    <t>CANT. PROG. DE LA ACTIVIDAD</t>
  </si>
  <si>
    <t>Costo Total Actividad 
(*)</t>
  </si>
  <si>
    <t>TIEMPO PROGRA-MADO (DÍAS)</t>
  </si>
  <si>
    <t>PROGRAMACIÓN ANUAL (MESES)</t>
  </si>
  <si>
    <t>ACUM.</t>
  </si>
  <si>
    <t>No.</t>
  </si>
  <si>
    <t>Nom.</t>
  </si>
  <si>
    <t>Und</t>
  </si>
  <si>
    <t>Cant.</t>
  </si>
  <si>
    <t>E</t>
  </si>
  <si>
    <t>F</t>
  </si>
  <si>
    <t>M</t>
  </si>
  <si>
    <t>A</t>
  </si>
  <si>
    <t>J</t>
  </si>
  <si>
    <t>S</t>
  </si>
  <si>
    <t>O</t>
  </si>
  <si>
    <t>N</t>
  </si>
  <si>
    <t>D</t>
  </si>
  <si>
    <t>VIG</t>
  </si>
  <si>
    <t>CUAT.</t>
  </si>
  <si>
    <t>Cantidad</t>
  </si>
  <si>
    <t>DIMENSIÓN         DEL DESARROLLO</t>
  </si>
  <si>
    <t>FUENTES DE COFINANCIACIÓN EN  MILES DE PESOS</t>
  </si>
  <si>
    <t>CÓDIGO DEL BPIM</t>
  </si>
  <si>
    <t>ÁREA MUNICIPAL</t>
  </si>
  <si>
    <t>TOTAL PROGRAMA</t>
  </si>
  <si>
    <t>RESPONSABLE ACTIVIDAD</t>
  </si>
  <si>
    <t>CUMPLIMIENTO DEL INDICADOR</t>
  </si>
  <si>
    <t xml:space="preserve"> META  PRODUCTO    2020 - 2023</t>
  </si>
  <si>
    <t>MUNICIPIO DE AMALFI.  Administración Municipal "La Gran Alianza por Amalfi"</t>
  </si>
  <si>
    <t xml:space="preserve">LÍNEA BASE
</t>
  </si>
  <si>
    <t xml:space="preserve">Incremento </t>
  </si>
  <si>
    <t xml:space="preserve">COMPONENTE </t>
  </si>
  <si>
    <t>Mantenimiento</t>
  </si>
  <si>
    <t>PROGRAMA 1:</t>
  </si>
  <si>
    <t>PROGRAMA 2:</t>
  </si>
  <si>
    <t>Incremento</t>
  </si>
  <si>
    <t>PROGRAMA 3:</t>
  </si>
  <si>
    <t xml:space="preserve">Mantenimiento </t>
  </si>
  <si>
    <t xml:space="preserve">LÍNEA ESTRATÉGICA 2 </t>
  </si>
  <si>
    <t>ALIANZA POR LA REACTIVACIÓN ECONÓMICA</t>
  </si>
  <si>
    <t>MINERÍA ECOLÓGICA Y FORMALIZACIÓN</t>
  </si>
  <si>
    <t>MINERÍA BIEN HECHA</t>
  </si>
  <si>
    <t>Mejorar las prácticas mineras, logrando que las actividades mineras se mantengan en el municipio, pero bien hecha</t>
  </si>
  <si>
    <t>Caracterización por registro biométrico a mineros de subsistencia</t>
  </si>
  <si>
    <t>Caracterización realizada de buenas prácticas mineras</t>
  </si>
  <si>
    <t xml:space="preserve">Capacitaciones y asesorías en contenidos ambientales, sociales, normativos dirigidos a mineros de subsistencia </t>
  </si>
  <si>
    <t xml:space="preserve">Transformadores capacitados en su formación tradicional </t>
  </si>
  <si>
    <t>Personas capacitadas para la aplicación de tecnologías limpias en la producción minera</t>
  </si>
  <si>
    <t xml:space="preserve">Capacitaciones encaminadas  al cuidadao de la salud de los mineros de subsistencia 
 </t>
  </si>
  <si>
    <t>Mineros de subsistencia reconocidos y registrados</t>
  </si>
  <si>
    <t>Unidades productivas mineras que adopten prácticas de cero mercurio</t>
  </si>
  <si>
    <t>Secretaría de Gobierno - Dirección Operativa Minera</t>
  </si>
  <si>
    <t>FORMALIZACIÓN Y REGULACIÓN MINERA</t>
  </si>
  <si>
    <t xml:space="preserve">Promover la formalización y la regulación en las prácticas mineras que se implementen en el municipio de Amalfi. </t>
  </si>
  <si>
    <t>Mineros que participan en procesos de formalización</t>
  </si>
  <si>
    <t xml:space="preserve">Foros y Eventos Académicos </t>
  </si>
  <si>
    <t>Asociaciones de Mineros y barequeros artesanales capacitados</t>
  </si>
  <si>
    <t>ALIANZA POR LA SEGURIDAD Y LA RECONCILIACIÓN</t>
  </si>
  <si>
    <t xml:space="preserve">LÍNEA ESTRATÉGICA 4 </t>
  </si>
  <si>
    <t>ORDEN, SEGURIDAD Y CONVIVENCIA CIUDADANA</t>
  </si>
  <si>
    <t>UN LUGAR SEGURO PARA VIVIR</t>
  </si>
  <si>
    <t>Fortalecer la seguridad municipal por medio de estrategias que generen entornos de seguridad y tranquilidad para los amalfitanos y visitantes</t>
  </si>
  <si>
    <t>Elaboración del Plan Integral de seguridad y convivencia ciudadana (PISCC)</t>
  </si>
  <si>
    <t>Porcentaje de cumplimiento del PISCC</t>
  </si>
  <si>
    <t>Planes de policía implementados</t>
  </si>
  <si>
    <t>Instalación y mantenimiento de circuitos cerrados de televisión C.C.T.V.</t>
  </si>
  <si>
    <t>Campañas de prevención del delito</t>
  </si>
  <si>
    <t>Campañas para recobrar confianza con las autoridades legales.</t>
  </si>
  <si>
    <t>Fortalecimiento de la fuerza pública</t>
  </si>
  <si>
    <t>Parque automotor de la Policía Nacional disponible</t>
  </si>
  <si>
    <t>Secretaría de Gobierno</t>
  </si>
  <si>
    <t>VIVE EN CONVIVENCIA</t>
  </si>
  <si>
    <t>Crear acciones, estrategias y espacios familiares, comunitarios y sociales que promuevan una buena convivencia en el territorio amalfitano.</t>
  </si>
  <si>
    <t>Controles de comportamientos contrarios a la convivencia.</t>
  </si>
  <si>
    <t>Formación en métodos de autocomposición de conflictos.</t>
  </si>
  <si>
    <t>Promoción de comportamientos y normas de convivencia.</t>
  </si>
  <si>
    <t>Instancias de participación para decisiones sobre espacio público.</t>
  </si>
  <si>
    <t>Control del espacio público.</t>
  </si>
  <si>
    <t>VIDA EN RECLUSIÓN</t>
  </si>
  <si>
    <t>Mantener condiciones de seguridad y dignidad a los privados de la libertad, propendiendo por la garantía de sus derechos, mientras se agota el proceso judicial y decide la responsabilidad</t>
  </si>
  <si>
    <t>Mantenimiento y mejoramiento del C.C.T.V.</t>
  </si>
  <si>
    <t>Adquisición de elementos de seguridad y custodia.</t>
  </si>
  <si>
    <t>Alimentación de personas detenidas.</t>
  </si>
  <si>
    <t>Traslados de personas procesadas</t>
  </si>
  <si>
    <t>LÍNEA ESTRATÉGICA 4</t>
  </si>
  <si>
    <t>PAZ Y RECONCILIACIÓN</t>
  </si>
  <si>
    <t>Cátedras de la paz y reconciliación</t>
  </si>
  <si>
    <t>Espacios o eventos de memoria y verdad</t>
  </si>
  <si>
    <t>Cátedras sobre la cultura de  D.D.H.H.</t>
  </si>
  <si>
    <t>Acompañamiento a la Mesa de D.D.H.H.</t>
  </si>
  <si>
    <t>Conformación y puesta en marcha del Consejo de Paz</t>
  </si>
  <si>
    <t>Actualización y ajuste del PAT</t>
  </si>
  <si>
    <t>Actualización y ajuste del plan de contingencia</t>
  </si>
  <si>
    <t xml:space="preserve">Implementación del PAT
</t>
  </si>
  <si>
    <t>Ajuste y actualización de la caracterización de las víctimas</t>
  </si>
  <si>
    <t>Priorización de personas víctimas en programas transversales.</t>
  </si>
  <si>
    <t>Instancias de participación de las víctimas activas</t>
  </si>
  <si>
    <t>Entrega de ayudas humanitarias inmediatas a víctimas que han declarado.</t>
  </si>
  <si>
    <t>Asistencia y asesoría a víctimas.</t>
  </si>
  <si>
    <t>Apoyo a la mesa de participación de víctimas.</t>
  </si>
  <si>
    <t xml:space="preserve">Inventario de buenas prácticas de reconciliación y paz realizado </t>
  </si>
  <si>
    <t xml:space="preserve">Laboratorio de paz en funcionamiento </t>
  </si>
  <si>
    <t>Foros y ponencias realizadas sobre laboratorio de paz</t>
  </si>
  <si>
    <t>ACOGIENDO LAS VÍCTIMAS</t>
  </si>
  <si>
    <t xml:space="preserve">Atender de manera integral a las víctimas del conflicto propiciando que ellas puedan integrarse fácilmente a la sociedad amalfitana </t>
  </si>
  <si>
    <t>RECONCILIACIÓN PARA LA PAZ</t>
  </si>
  <si>
    <t>Generar espacios de paz es tan fundamental como promover la reconciliación entre los diferentes actores. Este programa tiene como objetivo crear espacios que nos permitan integrar los actores que han vivido y padecido la violencia a un municipio que los reconoce como importantes en la construcción del tejido social</t>
  </si>
  <si>
    <t>AMALFI, UN LABORATORIO PARA LA PAZ</t>
  </si>
  <si>
    <t>Este programa tiene como objetivo, crear espacios de paz y reconciliación en el municipio de Amalfi materializados en un “laboratorio social</t>
  </si>
  <si>
    <t>JUSTICIA PARA TODOS</t>
  </si>
  <si>
    <t>UN MUNICIPIO JUSTO</t>
  </si>
  <si>
    <t>Fortalecer la casa de justicia, descentralizar los servicios de casa de justicia a centros zonales y barrios con la integración del equipo interdisciplinario de profesionales, además, ofrecer alternativas de solución de conflictos a través de conciliación en derecho y equidad, con lo anterior, se sustraen conflictos al sistema judicial optimizando el servicio de justicia a la ciudadanía</t>
  </si>
  <si>
    <t>Garantizar derechos a la familias, niños, niñas y adolescentes, a través del efectivo servicio que ofrece la comisaría de familia con el equipo interdisciplinario de profesionales, función que se fortalece con los convenios que se suscriben con el Instituto Colombiano de Bienestar Familiar I.C.B.F., además, de contar con espacios adecuados para disponer niños y niñas con vulneración de derechos y adolescentes con responsabilidad penal</t>
  </si>
  <si>
    <t>LLEGA LA JUSTICIA</t>
  </si>
  <si>
    <t>Apoyo a niños, niñas y adolescentes con vulneración de derechos.</t>
  </si>
  <si>
    <t>Hogar amigo implementado para atención de niños y niñas con vulneración de derechos.</t>
  </si>
  <si>
    <t>Suscripción de convenio para Centro Transitorio para menores infractores CETRA</t>
  </si>
  <si>
    <t>Fortalecimiento a casa de justicia a través de dotaciones para el funcionamiento de sus programas.</t>
  </si>
  <si>
    <t>Jornadas de atención descentralizada de casa de justicia.</t>
  </si>
  <si>
    <t>Atención de conflictos en procura de su amigable composición.</t>
  </si>
  <si>
    <t>LÍNEA ESTRATÉGICA 5</t>
  </si>
  <si>
    <t>ALIANZA POR UN BUEN GOBIERNO</t>
  </si>
  <si>
    <t>FORTALECIMIENTO INSTITUCIONAL</t>
  </si>
  <si>
    <t>PARTICIPACIÓN COMUNITARIA Y SOCIAL</t>
  </si>
  <si>
    <t>Fortalecer la participación de los diferentes actores comunitarios y sociales en el municipio de Amalfi, generando estrategias que permitan el desarrollo capacidades instaladas en cuanto a la organización administrativa</t>
  </si>
  <si>
    <t>Fortalecimiento organizacional a ASOCOMUNAL y a las juntas de acción comunal.</t>
  </si>
  <si>
    <t>Fortalecimiento de capacidades de las organizaciones sociales, entidades organizadas y veedurías ciudadanas.</t>
  </si>
  <si>
    <t>Personas capacitadas en participación ciudadana y el control social.</t>
  </si>
  <si>
    <t xml:space="preserve">Politica Pública de presupuesto participativo formulada </t>
  </si>
  <si>
    <t>Capacitación a organizaciones sociales en presupuesto participativo.</t>
  </si>
  <si>
    <t>Iniciativas de presupuesto participativo ejecutadas por organizaciones sociales.</t>
  </si>
  <si>
    <t xml:space="preserve">Socialización de experiencias exitosas de la implementación de la política pública de presupuesto participativo </t>
  </si>
  <si>
    <t>Capacitaciones a entidades religiosas y de culto.</t>
  </si>
  <si>
    <t>Diagnóstico de las entidades religiosas y de sus organizaciones.</t>
  </si>
  <si>
    <t>Foros, encuentros y eventos sobre el respeto por las diferencias religiosas y de culto.</t>
  </si>
  <si>
    <t>PRESUPUESTO PARTICIPATIVO</t>
  </si>
  <si>
    <t>Implementar e presupuesto participativo como una herramienta de gestión de recursos que se materialicen en el bien de las comunidades y los grupos organizados.</t>
  </si>
  <si>
    <t>LIBERTAD RELIGIOSA Y DE CULTO</t>
  </si>
  <si>
    <t xml:space="preserve">Implementar escenarios de participación para el reconocimiento de la libre expresión y el respeto a las diferencias religiosas y de culto. </t>
  </si>
  <si>
    <t>Fortalecimiento de la Formalización y Fomento de la Pequeña Minería y la Minería de Subsistencia en el Municipio de Amalfi</t>
  </si>
  <si>
    <t>Fortalecimiento al centro carcelario municipal de  Amalfi</t>
  </si>
  <si>
    <t>Asistencia integral a la población víctimas del conflicto armado e implementación de un laboratorio de paz en el municipio de Amalfi</t>
  </si>
  <si>
    <t xml:space="preserve">Fortalecimiento a los procesos que proporcionan desarrollo </t>
  </si>
  <si>
    <t>Implementación de planes y programas de  seguridad y convivencia ciudadana en el municipio de  Amalfi</t>
  </si>
  <si>
    <t>Fortalecimiento de la participación comunitaria y social en el municipio de   Amalfi</t>
  </si>
  <si>
    <t>X</t>
  </si>
  <si>
    <t xml:space="preserve">Urbana y Rural </t>
  </si>
  <si>
    <t xml:space="preserve">Rural </t>
  </si>
  <si>
    <t xml:space="preserve">Urabana </t>
  </si>
  <si>
    <t xml:space="preserve">Urbano </t>
  </si>
  <si>
    <t xml:space="preserve">Urbano y Rural </t>
  </si>
  <si>
    <t>Urbana</t>
  </si>
  <si>
    <t xml:space="preserve">Urbana </t>
  </si>
  <si>
    <t xml:space="preserve">Urabana y Rural </t>
  </si>
  <si>
    <t xml:space="preserve"> META  PRODUCTO   2020</t>
  </si>
  <si>
    <t xml:space="preserve"> META  PRODUCTO   2021</t>
  </si>
  <si>
    <t xml:space="preserve"> META  PRODUCTO   2022</t>
  </si>
  <si>
    <t xml:space="preserve"> META  PRODUCTO   2023</t>
  </si>
  <si>
    <t>PROGRAMA 1</t>
  </si>
  <si>
    <t>PROGRAMA 2</t>
  </si>
  <si>
    <t>Recursos Func.2021</t>
  </si>
  <si>
    <t>Cofinanciación Departamento 2021</t>
  </si>
  <si>
    <t>Cofinanciación Nación 2021</t>
  </si>
  <si>
    <t>Crédito 2021</t>
  </si>
  <si>
    <t>Otros 2021</t>
  </si>
  <si>
    <t>Fondo Local de Seguridad 2021</t>
  </si>
  <si>
    <t>Transferencias Ley 99 - 2021</t>
  </si>
  <si>
    <t>Recursos Propios 2021</t>
  </si>
  <si>
    <t>SGP Alimentación Escolar 2021</t>
  </si>
  <si>
    <t>SGP APSB 2021</t>
  </si>
  <si>
    <t>SGP Cultura 2021</t>
  </si>
  <si>
    <t>SGP Deporte 2021</t>
  </si>
  <si>
    <t>SGP Educación 2021</t>
  </si>
  <si>
    <t>SGP Libre Destinación 42% Mpios 4, 5 y 6 Cat 2021</t>
  </si>
  <si>
    <t>SGP Libre Inversión 2021</t>
  </si>
  <si>
    <t>SGP Municipios Río Magdalena 2021</t>
  </si>
  <si>
    <t xml:space="preserve"> SGP Salud 2021</t>
  </si>
  <si>
    <t>Fondo Local de Salud 2021</t>
  </si>
  <si>
    <t xml:space="preserve"> Regalías 2021</t>
  </si>
  <si>
    <t xml:space="preserve"> Total 2021 (miles)</t>
  </si>
  <si>
    <t>UND</t>
  </si>
  <si>
    <t xml:space="preserve">GL </t>
  </si>
  <si>
    <t>GL</t>
  </si>
  <si>
    <t xml:space="preserve"> EVALUACIÓN FÍSICA Y FINANCIERA DE LOS PROGRAMAS</t>
  </si>
  <si>
    <t>VIGENCIA 2021-1</t>
  </si>
  <si>
    <t>Secretaría de Gobierno- Dirección Comunitaria</t>
  </si>
  <si>
    <t>PLAN DE ACCIÓN ANUAL</t>
  </si>
  <si>
    <t>Realizamos las renovaciones e inscripciones de los nuevos  certificados mineros en la Plataforma de ANM, Genesis.</t>
  </si>
  <si>
    <t>Realizamos encuestas  con el fin de lograr la identificación de la población y su tipo de prácticas minera que ejecutan.</t>
  </si>
  <si>
    <t>Asesoramos 4 personas de la población de pequeños mineros del municipio en los trámites y procesos de formalización de sus unidades mineras de la vereda Pinto Limón, mina la Gabriela; además acompañamos 1 persona en el proceso de formalización de la mina la Susana ubicada en la vereda Romazón.</t>
  </si>
  <si>
    <t>Realizamos 6 visitas de acompañamiento en donde se efectua intervención por uso indebido de espacio público en el municipio, también se capacita sobre la separación del material de reciclaje, cuidado del medio ambiente y recuperación de los espacios que estan siendo utilizados como depositos de residuos en vía pública.</t>
  </si>
  <si>
    <t>Garantizamos el servicio de alimentación a los privados de la libertad internos en la cácel municipal de Amalfi.</t>
  </si>
  <si>
    <t>Realizamos 100% de los traslados de los privados de la libertad con destino a citas médicas y a otras penitenciarias.</t>
  </si>
  <si>
    <t>Realizamos Diplomado PAZo a PAZo, donde se capacitamos a 15 Consejeros de Paz en diferenes temas.</t>
  </si>
  <si>
    <t>Realizamos la entrega de 33 ayudas humanitarias inmediatas a víctimas que se acercan a declarar desplazamiento masivo.</t>
  </si>
  <si>
    <t>Apoyamos la mesa de víctimas atendiendo todos los requerimientos de ley como son: alimentación, transporte y hospedaje para que ejecuten sus sesiones en el área urbana del municipio de Amalfi.</t>
  </si>
  <si>
    <t xml:space="preserve">Ejecutamos en el 2021 el convenio No. 0764 de 2020. Convenio celebrado con el ICBF,para intervención de apoyo a niños, niñas y adolescentes con derechos vulnerados o en amenaza, para beneficiar a 38 niños, niñas y adolescentes </t>
  </si>
  <si>
    <t>Velamos por el restablecimiento de derechos apoyando con el pago del hogar amigo, para la atención de los niños y niñas con vulneración de derechos.</t>
  </si>
  <si>
    <t>Suscribimos con los municipio de Yolombó, Amalfi, Anorí, Yalí y Vegachí,  el convenio para el funcionamiento del  Centro Transitorio para menores CETRA en el municipio de Yolombó.</t>
  </si>
  <si>
    <t xml:space="preserve">Fortalecemos la fuerza pública a través de las siguientes acciones: 
* Servicio de hospedaje y aliementación a personal de apoyo de la fuerza pública.
* Pago de recompensa 
* Convenio de Policías Bachilleres.
* Suministro combustible a la fuerza pública.
* Pago de servicios públicos
</t>
  </si>
  <si>
    <t xml:space="preserve">Realizamos convocatorias permanentes de ofertas educativas por parte del SENA para personas víctimas del Conflicto, asesoramos a jóvenes víctimas del conflicto armado en el trámite de su libreta militar y jornada entrega carta cheque a 43 adultos mayores.
La UARIV hace entrega de indemnizaciones a víctimas del conflicto armado del municipio de Amalfi, por un valor de $ 243.000.000
</t>
  </si>
  <si>
    <r>
      <t>Conversatorio “Tejiendo Memoria”</t>
    </r>
    <r>
      <rPr>
        <sz val="12"/>
        <color theme="1"/>
        <rFont val="Arial"/>
        <family val="2"/>
      </rPr>
      <t xml:space="preserve"> socialización a través conversatorios, de un panorama frente al cual, el municipio de Amalfi podrá continuar emprendiendo acciones para la consolidación de la “Casa Amalfitana de la Memoria”</t>
    </r>
  </si>
  <si>
    <t>Mejoramiento de la convivencia ciudadana en el municipio de  Amalfi</t>
  </si>
  <si>
    <t>Fortalecimiento de los derechos humanos, paz y reconciliación en el municipio de Amalfi</t>
  </si>
  <si>
    <t>Fortalecimiento de los servicios de la casa de justicia del municipal de  Amalfi</t>
  </si>
  <si>
    <t>Consolidación de la política pública de presupuesto participativo</t>
  </si>
  <si>
    <t>Fortalecimiento de la libertad religiosa y de culto</t>
  </si>
  <si>
    <t xml:space="preserve">Implementamos el PISCC en un 25% a través de las siguientes acciones: 
* Servicio de hospedaje y alimentación a personal de apoyo de la fuerza pública.
* Pago de recompensa. 
* Reparación  de automotores adscritos a la fuerza pública.   
* Suministro combustible a la fuerza pública 
* Pago de servicios públicos
</t>
  </si>
  <si>
    <t>Realizamos 8 campañas relacionadas con la prevención del delito.</t>
  </si>
  <si>
    <t>Realizamos 5 campañas para recobrar la confianza en las autoridades.</t>
  </si>
  <si>
    <t xml:space="preserve">Se tiene proyectada entrega </t>
  </si>
  <si>
    <t>Se realiza mantenimiento y reparación del C.C.T.V de la Cárcel en el mes de Diciembre de 2021.</t>
  </si>
  <si>
    <t>Actividad pendiente de realizar.</t>
  </si>
  <si>
    <t xml:space="preserve">Realizamos 2 capacitación y 2 asesorias sobre el cuidado de la salud a los mineros de subsistencia </t>
  </si>
  <si>
    <t>Realizamos 27 visitas a unidades productivas en donde se brinda acompañamiento y seguimiento a los procesos implementados en estas en aras de adoptar prácticas que contribuyan con la disminución del uso del mercurio en sus actividades.</t>
  </si>
  <si>
    <t>Realizamos foro Minero-Ambiental en el mes de julio con el fin de concientizar a las personas de que si se puede realizar minería pero de una manera responsable con el medio ambiente (eco minería) esto en el marco de la semana ambiental que se realiza en el municipio.</t>
  </si>
  <si>
    <t>Realizamos encuentro con representantes de las asociaciones de barequeros y mineros artesanales del municipio, para iniciar diagnóstico de necesidades y buscar la reactivación de las mismas en aras de garantizar su funcionalidad; en el mismo espacio socializamos las afectaciones que genera la actividad minera en el medio ambiente y como se pueden minimizar sus impactos al implementar buenas prácticas. Se capacita también a los miembros de la asociación AMAPPA y miembros de 4 asociaciones de barequeros de la vereda la Manguita y veredas cercanas.</t>
  </si>
  <si>
    <t>Efectuamos 14 jornadas de control y capacitación para detectar personas que realizan comportamientos contrarios a la convivencia y promover el orden y la tranquilidad en todo el territorio.</t>
  </si>
  <si>
    <t xml:space="preserve">Se realiza mantenimiento del circuito cerrado de televisión C.C.T.V. existente en el municipio que queda en operación, pero no al 100% de su capacidad pues aun requiere de algunas reparaciones.
</t>
  </si>
  <si>
    <t>Realizamos 107 audiciencias en el centro de conciliación, 48 conciliaciones en comisaria de familia y 141 audiencias de conciliación por inspección de policía.</t>
  </si>
  <si>
    <t>Realizamos 18 jornadas de formación sobre métodos de autocomposición de conflictos; promoción de MASC a los diferentes grupos existentes en el municipio tanto del área urbana como rural</t>
  </si>
  <si>
    <t>Propiciamos eventos de memoria y verdad en el municipio de Amalfi, con la conmemoración del día internacional contra el reclutamiento, uso y utilización de niños, niñas y adolescentes por grupos armadas; ademaás conmemoramos el día nacional por la dignidad de las víctimas de la violencia sexual en el marco del conflicto armado. Además se realizo la apertura de la Casa Amalfitana de la memoria.</t>
  </si>
  <si>
    <t>Realizamos 5 capacitaciones en D.D.H.H.  Del trabajo, diálogo social y trabajo decente y además efectuamos formación sobre actualización en legislación de v´citimas y mecanismos para la exibilidad de los derechos. Las capacitaciones fueron dadas a diferentes grupos poblacionales a través de diferentes medios.</t>
  </si>
  <si>
    <t xml:space="preserve">Realizamos acompañamiento a la mesa de DDHH con diferentes acciones que contribuyen con el mejoramiento del proceso de crear espacios de momoria y verdad. </t>
  </si>
  <si>
    <t>Acompañamos el funcionamiento del consejo territorial de paz, reconciliación, convivencia, Derechos Humanos y Derecho Internacional Humanitario en sesión extraordinaria del Consejo el pasado 28 de abril y sesión del 28 de mayo de 2021.</t>
  </si>
  <si>
    <t>Se actualiza y aprueba el Plan de Contingencia en la sesión del Consejo Territorial de Justicia Transicional (CTJT) en el mes de agosto de 2021.</t>
  </si>
  <si>
    <t>Implementamos en un 29% el Plan de Acción Territorial.</t>
  </si>
  <si>
    <t>Realizamos 4 jornadas en donde se priorizarán personas víctimas del conflicto en el municipio de Amalfi en los diferentes proyectos que realiza la administración municipal y en coordinación con entidades gubernamentales. Entrega de semillas y hortalizas a través de la secretaria de Desarrollo, priorización de 56 familias para mejoramientos de vivienda a través de la secretaria de Infraestructura y la legalización de predios a cuatro (4) víctimas del conflicto armado con la secretaria de Planeación. Además, se brinda acompañamiento para trámite de libreta militar: en lo corrido de este año, cinco (5) jóvenes víctimas del conflicto armado, han tramitado de manera gratuita su libreta militar, con apoyo de Javier Aguilar, funcionario de la UARIV, y del Enlace de Víctimas Municipal. Permanentemente se comparten convocatorias ofertadas por el SENA a personas víctimas del conflicto armado. A junio se habían capacitado 221 víctimas amalfitanas y realización de jornadas entrega carta cheque a 43 adultos mayores. La UARIV hace entrega de indemnizaciones a víctimas del conflicto armado del municipio de Amalfi, por un valor de $ 243.000.000</t>
  </si>
  <si>
    <t>Prestamos asistencia y asesoría constante a las víctimas y generamos espacios para su atención intregral y solicitudes en los procesos de indemnización de la población de adultos mayores que pertenecen a esta población. Durante la vigencia 2021 se asesoraron 622 personas.</t>
  </si>
  <si>
    <t xml:space="preserve">Mantenemos en  funcionamiento el laboratorio de Paz en el municipio de Amalfi, articulando actividades de reconciliación y convivencia en compañía de diferentes instituciones como: HALO TRUST, </t>
  </si>
  <si>
    <t xml:space="preserve">Realizamos 10 reuniones del Comité de Espacio Público, para la toma de decisiones en lo concerniente a la regulación del uso y control del espacio público del municipio. </t>
  </si>
  <si>
    <t>Gestionamos 1 dotación de chalecos y gorras para los funcionarios de la Casa de justicia y equipo de computo e impresora que fueron instalados en la oficina de atención psicologica de la comisaria de familia.</t>
  </si>
  <si>
    <t>Brindamos fortalecimiento organizacional a Asocomunal y a las Juntas de Acción Comunal a tráves de las siguientes acciones:
* Formulación de proyectos "Estímulos Unidos Por la Participación con la Gobernación de Antioquia en donde resultaron ganadoras 3 d</t>
  </si>
  <si>
    <t xml:space="preserve">Realizamos 3 capaitaciones a entidades religiosas y de culto. </t>
  </si>
  <si>
    <t xml:space="preserve">Brindamos fortalecimiento organizacional a Asocomunal y a las Juntas de Acción Comunal a tráves de las siguientes acciones:
* Se mejoro la gestión documental de los organismos comunales, se avanzo en la modernización de los procesos administrativos de las Juntas de Acción Comunal y la Asocomunal Amalfi, se implementaron y apoyaron  actividades y eventos para fortalecer los liderezgos y las orgnizaciones de primer y segundo nivel como  Asambleas de Asocomunal, conemoración del día de la Acción Comunal, Salida pedagogica y de integración Comunal, primer encuentro de la vigencia 2021 de comunales del Nordeste, se crearon estrategias de reconocimiento y exaltación del liderazgos, se acompaño las organizaciones comunales en la formulación de proyectos para diferentes convocatorias, se fortalecieron los comités de salud de las Juntas de Acción Comunal, se continuo con el fortalecimiento del proyecto NET rural: Kioskos digitales rurales, se apoyo la gestión y la implementación del proyecto Mejorameinto del centro de salud de la vereda Arenas Blancas, se ejecuto el convenio Convites ciudadanos participativos, donde en la vigencia 2021 se doto 31 JAC y la Asocomunal con kit de herramientas, se realizaron elecciones comunales en 63 organismos de primer nivel, se presentaron 14 inciativas de placa huella en el Banco de Acciones Comunales del Ministerio del Interior, se viene apoyando la información para la legalización de predios comunales. </t>
  </si>
  <si>
    <t xml:space="preserve">*Acompañamos,  asesoramos y capacitación a las organizaciones sociales en formulación de proyectos.                                     
*Apoyamos la gestión documental de las asociaciones, • Se dictó capacitación en contratación estatal a las organizaciones sociales.
• Se dictó capacitación en elaboración de proyectos a las organizaciones sociales. 
• Se conformó la Veeduría Pro Jardín mediante resolución 030 del 30 de octubre de 2021                                                          </t>
  </si>
  <si>
    <t xml:space="preserve">• Se realizó capacitación a las personas en participación ciudadana y (Ley 1757 de 2015) y control social a los integrantes del Consejo de participación Ciudadana con el apoyo de la Gobernación de Antioquia. 
• Con el apoyo de la Personería Municipal y la Secretaría de Infraestructura, y la oficina de Comunicaciones,  se viene realizando la planeación para la elección de los comités de  desarrollo y control social y Vocales de control. 
• Se fortaleció el Consejo de Participación y Control Social del Municipio de Amalfi.
• Se realizó feria de la Participación y Control Social en el Municipio de Amalfi. 
</t>
  </si>
  <si>
    <t xml:space="preserve"> Esta presentó de nuevo en el mes de noviembre de 2021, la cual no fue aprobada en primer debate, se resalta que no se presentaron observaciones por pare de los corporados. </t>
  </si>
  <si>
    <t>Se realizó diagnostico a organizaciones religiosas y de culto</t>
  </si>
  <si>
    <t xml:space="preserve">• El Alcalde Federico Gil Jaramillo fue uno de los 17 alcaldes firmo el Pacto de libertar religiosa y de culto en el departamento de Antioquia. Primer feria de servicios de organizaciones religiosas y de culto:
Esta feria tuvo como  objetivo  mostrar todo el aporte social, cultural y educativo que hacen las organizaciones religiosas y culto en nuestro municipio, igualmente se realizó el primer encuentro juevenil de organizaciones religiosas y de culto. 
</t>
  </si>
  <si>
    <t>Realizamos 1 capacitaciones y 2 aseorias a los mineros de subsistencia inscritos en el municipio sobre contenidos ambientales y sociales.</t>
  </si>
  <si>
    <t xml:space="preserve">Desarrollamos, capacitamos y potenciamos este sector por medio del proyecto Joyeros de Antioquia. Estamos acompañados de Corpojoyas y la Gobernación de Antioquia, con el propósito de desarrollar y posicionar a la cadena productiva del sector minero a través del proyecto Joyeros de Antioquia.
Potenciamos las capacidades de nuestros mineros y transformadores a travéz de la socialización de la convocatoria mujer minera propuesta por la gobernación de Antioquia con el fin de exaltar a la mujer minera y transformadoras de minerales del Departamento de Antioquia “Liderando una Tradición” reconocer el liderazgo y contribución al desarrollo sostenible del sector minero y artesanal. Para la convocatoria se realizó la inscripción de siete (4) mujeres en visita realizada a la vereda Naranjal; de estas siete (4), dos (2) fueron premiadas con el primer puesto en diferentes categorias para las cuales se postularon. Se busca resaltar la labor de nuestra. </t>
  </si>
  <si>
    <t>Implementamos 10 planes con la Policía Nacional: 
* Plan Bancario. (se realizó en los dos semestres 2021)
* Plan Comercio Seguro. (se realizó en los dos semestres 2021)
*  Plan de fortalecimiento a frentes de seguridad.
* Plan Hoteles. (se realizó en los dos semestres 2021)
*  Plan de apoyo a campañas de prevención y educación ciudadana .
* Campañas de Prevención y Educación Ciudadana.
* Plan Baliza.
* Planes de Prevención y acercamiento a la comunidad.</t>
  </si>
  <si>
    <t>Ejecutamos 14 acciones de promoción de comportamientos y normas de convivencia a los diferentes grupos y entidades del municipio de Amalfi, tanto del área urbana como rural dando cumplimiento a la normatividad vigente para tal fin</t>
  </si>
  <si>
    <t>Realizamos 5 jornadas de atención descentralizada de la casa de Justicia en las veredas San Miguel y La Maria del municipio de Amalfi.</t>
  </si>
  <si>
    <t xml:space="preserve">Se tenia programada para la vigencia </t>
  </si>
  <si>
    <t xml:space="preserve">No se dio cumplimiento a la meta programada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</si>
</sst>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24" x14ac:knownFonts="1">
    <font>
      <sz val="11"/>
      <color theme="1"/>
      <name val="Calibri"/>
      <family val="2"/>
      <scheme val="minor"/>
    </font>
    <font>
      <sz val="10"/>
      <name val="Arial"/>
      <family val="2"/>
    </font>
    <font>
      <b/>
      <sz val="10"/>
      <color theme="1"/>
      <name val="Arial"/>
      <family val="2"/>
    </font>
    <font>
      <sz val="10"/>
      <color theme="1"/>
      <name val="Arial"/>
      <family val="2"/>
    </font>
    <font>
      <b/>
      <sz val="9"/>
      <color theme="1"/>
      <name val="Arial"/>
      <family val="2"/>
    </font>
    <font>
      <sz val="11"/>
      <color theme="1"/>
      <name val="Calibri"/>
      <family val="2"/>
      <scheme val="minor"/>
    </font>
    <font>
      <sz val="9"/>
      <color theme="1"/>
      <name val="Arial"/>
      <family val="2"/>
    </font>
    <font>
      <b/>
      <sz val="11"/>
      <color theme="1"/>
      <name val="Calibri"/>
      <family val="2"/>
      <scheme val="minor"/>
    </font>
    <font>
      <b/>
      <sz val="12"/>
      <color theme="1"/>
      <name val="Arial"/>
      <family val="2"/>
    </font>
    <font>
      <sz val="12"/>
      <color theme="1"/>
      <name val="Arial"/>
      <family val="2"/>
    </font>
    <font>
      <sz val="9"/>
      <color theme="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sz val="10"/>
      <color rgb="FFFF0000"/>
      <name val="Arial"/>
      <family val="2"/>
    </font>
    <font>
      <b/>
      <sz val="9"/>
      <color rgb="FFFF0000"/>
      <name val="Arial"/>
      <family val="2"/>
    </font>
    <font>
      <b/>
      <sz val="12"/>
      <color rgb="FFFF0000"/>
      <name val="Arial"/>
      <family val="2"/>
    </font>
    <font>
      <b/>
      <sz val="10"/>
      <color rgb="FFFF0000"/>
      <name val="Arial"/>
      <family val="2"/>
    </font>
    <font>
      <sz val="10"/>
      <color rgb="FFFF0000"/>
      <name val="Calibri"/>
      <family val="2"/>
      <scheme val="minor"/>
    </font>
    <font>
      <sz val="11"/>
      <color theme="1"/>
      <name val="Arial"/>
      <family val="2"/>
    </font>
    <font>
      <sz val="10"/>
      <color rgb="FF000000"/>
      <name val="Arial"/>
      <family val="2"/>
    </font>
    <font>
      <b/>
      <sz val="12"/>
      <color rgb="FF000000"/>
      <name val="Arial"/>
      <family val="2"/>
    </font>
    <font>
      <sz val="11"/>
      <color theme="1"/>
      <name val="Arial Narrow"/>
      <family val="2"/>
    </font>
    <font>
      <sz val="12"/>
      <color theme="1"/>
      <name val="Tahoma"/>
      <family val="2"/>
    </font>
  </fonts>
  <fills count="6">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9" fontId="5" fillId="0" borderId="0" applyFont="0" applyFill="0" applyBorder="0" applyAlignment="0" applyProtection="0"/>
    <xf numFmtId="42" fontId="5" fillId="0" borderId="0" applyFont="0" applyFill="0" applyBorder="0" applyAlignment="0" applyProtection="0"/>
    <xf numFmtId="0" fontId="1" fillId="0" borderId="0"/>
  </cellStyleXfs>
  <cellXfs count="111">
    <xf numFmtId="0" fontId="0" fillId="0" borderId="0" xfId="0"/>
    <xf numFmtId="0" fontId="3" fillId="0" borderId="0" xfId="1" applyFont="1" applyFill="1" applyAlignment="1" applyProtection="1">
      <alignment horizontal="center" vertical="center"/>
      <protection locked="0"/>
    </xf>
    <xf numFmtId="0" fontId="3" fillId="0" borderId="0" xfId="1" applyFont="1" applyFill="1" applyAlignment="1" applyProtection="1">
      <alignment horizontal="center" vertical="center" wrapText="1"/>
      <protection locked="0"/>
    </xf>
    <xf numFmtId="0" fontId="2" fillId="0" borderId="0" xfId="1" applyFont="1" applyFill="1" applyAlignment="1" applyProtection="1">
      <alignment horizontal="center" vertical="center"/>
      <protection locked="0"/>
    </xf>
    <xf numFmtId="0" fontId="9" fillId="0" borderId="0" xfId="1" applyFont="1" applyFill="1" applyAlignment="1" applyProtection="1">
      <alignment horizontal="center" vertical="center" wrapText="1"/>
      <protection locked="0"/>
    </xf>
    <xf numFmtId="9" fontId="3" fillId="0" borderId="0" xfId="3" applyNumberFormat="1" applyFont="1" applyFill="1" applyAlignment="1" applyProtection="1">
      <alignment horizontal="center" vertical="center"/>
      <protection locked="0"/>
    </xf>
    <xf numFmtId="0" fontId="6" fillId="0" borderId="0" xfId="1" applyFont="1" applyFill="1" applyAlignment="1" applyProtection="1">
      <alignment horizontal="center" vertical="center"/>
      <protection locked="0"/>
    </xf>
    <xf numFmtId="0" fontId="10" fillId="0" borderId="0" xfId="0" applyFont="1"/>
    <xf numFmtId="0" fontId="5" fillId="0" borderId="0" xfId="0" applyFont="1"/>
    <xf numFmtId="9" fontId="2" fillId="2" borderId="1" xfId="3" applyNumberFormat="1" applyFont="1" applyFill="1" applyBorder="1" applyAlignment="1" applyProtection="1">
      <alignment horizontal="center" vertical="center" wrapText="1"/>
    </xf>
    <xf numFmtId="9" fontId="2" fillId="2" borderId="1" xfId="3"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xf>
    <xf numFmtId="9" fontId="11" fillId="0" borderId="1" xfId="0" applyNumberFormat="1" applyFont="1" applyBorder="1" applyAlignment="1" applyProtection="1">
      <alignment horizontal="center" vertical="center"/>
    </xf>
    <xf numFmtId="1" fontId="3" fillId="0" borderId="1" xfId="1" applyNumberFormat="1" applyFont="1" applyFill="1" applyBorder="1" applyAlignment="1" applyProtection="1">
      <alignment horizontal="center" vertical="center" wrapText="1"/>
    </xf>
    <xf numFmtId="9" fontId="11" fillId="0" borderId="1" xfId="3" applyFont="1" applyBorder="1" applyAlignment="1" applyProtection="1">
      <alignment horizontal="center" vertical="center"/>
    </xf>
    <xf numFmtId="9" fontId="11" fillId="0" borderId="1" xfId="3"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xf>
    <xf numFmtId="0" fontId="3" fillId="0" borderId="1" xfId="1" applyFont="1" applyBorder="1" applyAlignment="1" applyProtection="1">
      <alignment horizontal="center" vertical="center" wrapText="1"/>
    </xf>
    <xf numFmtId="1" fontId="3" fillId="0" borderId="1" xfId="1" applyNumberFormat="1" applyFont="1" applyBorder="1" applyAlignment="1" applyProtection="1">
      <alignment horizontal="center" vertical="center" wrapText="1"/>
    </xf>
    <xf numFmtId="1" fontId="8" fillId="2" borderId="1" xfId="1" applyNumberFormat="1" applyFont="1" applyFill="1" applyBorder="1" applyAlignment="1" applyProtection="1">
      <alignment horizontal="center" vertical="center" wrapText="1"/>
    </xf>
    <xf numFmtId="1" fontId="2" fillId="2" borderId="1" xfId="1" applyNumberFormat="1" applyFont="1" applyFill="1" applyBorder="1" applyAlignment="1" applyProtection="1">
      <alignment horizontal="center" vertical="center" wrapText="1"/>
    </xf>
    <xf numFmtId="0" fontId="11" fillId="0" borderId="0" xfId="0" applyFont="1" applyFill="1" applyProtection="1"/>
    <xf numFmtId="0" fontId="7" fillId="2" borderId="0" xfId="0" applyFont="1" applyFill="1" applyProtection="1"/>
    <xf numFmtId="0" fontId="12" fillId="2" borderId="0" xfId="0" applyFont="1" applyFill="1" applyProtection="1"/>
    <xf numFmtId="0" fontId="11" fillId="0" borderId="0" xfId="0" applyFont="1" applyProtection="1"/>
    <xf numFmtId="42" fontId="11" fillId="0" borderId="1" xfId="4"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3" fontId="2" fillId="2" borderId="1" xfId="1" applyNumberFormat="1" applyFont="1" applyFill="1" applyBorder="1" applyAlignment="1" applyProtection="1">
      <alignment horizontal="center" vertical="center" wrapText="1"/>
    </xf>
    <xf numFmtId="0" fontId="3" fillId="0" borderId="0" xfId="1" applyFont="1" applyFill="1" applyAlignment="1" applyProtection="1">
      <alignment horizontal="center" vertical="center"/>
    </xf>
    <xf numFmtId="9" fontId="4" fillId="4" borderId="1" xfId="3" applyNumberFormat="1" applyFont="1" applyFill="1" applyBorder="1" applyAlignment="1" applyProtection="1">
      <alignment horizontal="center" vertical="center" wrapText="1" shrinkToFit="1"/>
      <protection locked="0"/>
    </xf>
    <xf numFmtId="0" fontId="14" fillId="0" borderId="0" xfId="1" applyFont="1" applyFill="1" applyAlignment="1" applyProtection="1">
      <alignment horizontal="center" vertical="center"/>
      <protection locked="0"/>
    </xf>
    <xf numFmtId="1" fontId="16" fillId="2" borderId="1" xfId="1" applyNumberFormat="1" applyFont="1" applyFill="1" applyBorder="1" applyAlignment="1" applyProtection="1">
      <alignment horizontal="center" vertical="center" wrapText="1"/>
    </xf>
    <xf numFmtId="1" fontId="17" fillId="2" borderId="1" xfId="1"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 fontId="2" fillId="2" borderId="1" xfId="2" applyNumberFormat="1" applyFont="1" applyFill="1" applyBorder="1" applyAlignment="1" applyProtection="1">
      <alignment horizontal="center" vertical="center" wrapText="1"/>
    </xf>
    <xf numFmtId="1" fontId="2" fillId="2" borderId="8" xfId="2" applyNumberFormat="1" applyFont="1" applyFill="1" applyBorder="1" applyAlignment="1" applyProtection="1">
      <alignment horizontal="center" vertical="center" wrapText="1"/>
    </xf>
    <xf numFmtId="9" fontId="2" fillId="2" borderId="8" xfId="3"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3" fontId="2" fillId="2" borderId="8" xfId="1" applyNumberFormat="1"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xf>
    <xf numFmtId="0" fontId="18" fillId="0" borderId="1" xfId="0" applyFont="1" applyBorder="1" applyAlignment="1" applyProtection="1">
      <alignment horizontal="center" vertical="center"/>
    </xf>
    <xf numFmtId="9" fontId="18" fillId="0" borderId="1" xfId="3" applyFont="1" applyBorder="1" applyAlignment="1" applyProtection="1">
      <alignment horizontal="center" vertical="center"/>
    </xf>
    <xf numFmtId="1" fontId="3" fillId="0" borderId="1" xfId="2" applyNumberFormat="1"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xf>
    <xf numFmtId="3" fontId="3" fillId="0" borderId="1" xfId="1" applyNumberFormat="1" applyFont="1" applyFill="1" applyBorder="1" applyAlignment="1" applyProtection="1">
      <alignment horizontal="center" vertical="center" wrapText="1"/>
    </xf>
    <xf numFmtId="3" fontId="3" fillId="0" borderId="1" xfId="1" applyNumberFormat="1" applyFont="1" applyBorder="1" applyAlignment="1" applyProtection="1">
      <alignment horizontal="center" vertical="center" wrapText="1"/>
    </xf>
    <xf numFmtId="9" fontId="3" fillId="0" borderId="1" xfId="1" applyNumberFormat="1" applyFont="1" applyFill="1" applyBorder="1" applyAlignment="1" applyProtection="1">
      <alignment horizontal="center" vertical="center" wrapText="1"/>
    </xf>
    <xf numFmtId="9" fontId="13" fillId="0" borderId="1" xfId="0" applyNumberFormat="1" applyFont="1" applyFill="1" applyBorder="1" applyAlignment="1" applyProtection="1">
      <alignment horizontal="center" vertical="center"/>
    </xf>
    <xf numFmtId="9" fontId="11" fillId="0" borderId="1" xfId="0" applyNumberFormat="1"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1" fontId="2" fillId="2" borderId="8" xfId="1" applyNumberFormat="1" applyFont="1" applyFill="1" applyBorder="1" applyAlignment="1" applyProtection="1">
      <alignment horizontal="center" vertical="center" wrapText="1"/>
    </xf>
    <xf numFmtId="9" fontId="19" fillId="0" borderId="11" xfId="3" applyFont="1" applyFill="1" applyBorder="1" applyAlignment="1" applyProtection="1">
      <alignment horizontal="center" vertical="center"/>
    </xf>
    <xf numFmtId="0" fontId="3" fillId="0" borderId="5" xfId="1" applyFont="1" applyBorder="1" applyAlignment="1" applyProtection="1">
      <alignment horizontal="center" vertical="center" textRotation="90" wrapText="1"/>
    </xf>
    <xf numFmtId="0" fontId="3" fillId="0" borderId="1" xfId="1" applyFont="1" applyBorder="1" applyAlignment="1" applyProtection="1">
      <alignment horizontal="center" vertical="center" textRotation="90" wrapText="1"/>
    </xf>
    <xf numFmtId="0" fontId="3" fillId="0" borderId="5" xfId="1" applyFont="1" applyFill="1" applyBorder="1" applyAlignment="1" applyProtection="1">
      <alignment horizontal="center" vertical="center" textRotation="90" wrapText="1"/>
    </xf>
    <xf numFmtId="0" fontId="3" fillId="0" borderId="1" xfId="1" applyFont="1" applyFill="1" applyBorder="1" applyAlignment="1" applyProtection="1">
      <alignment horizontal="center" vertical="center" textRotation="90" wrapText="1"/>
    </xf>
    <xf numFmtId="0" fontId="9" fillId="0" borderId="1" xfId="1" applyFont="1" applyFill="1" applyBorder="1" applyAlignment="1" applyProtection="1">
      <alignment horizontal="center" vertical="center" textRotation="90" wrapText="1"/>
    </xf>
    <xf numFmtId="0" fontId="4" fillId="0" borderId="1" xfId="1" applyFont="1" applyFill="1" applyBorder="1" applyAlignment="1" applyProtection="1">
      <alignment horizontal="center" vertical="center"/>
      <protection locked="0"/>
    </xf>
    <xf numFmtId="0" fontId="4" fillId="0" borderId="6" xfId="1" applyFont="1" applyFill="1" applyBorder="1" applyAlignment="1" applyProtection="1">
      <alignment horizontal="center" vertical="center"/>
      <protection locked="0"/>
    </xf>
    <xf numFmtId="42" fontId="7" fillId="5" borderId="1" xfId="4" applyFont="1" applyFill="1" applyBorder="1" applyAlignment="1">
      <alignment horizontal="center" vertical="center" wrapText="1"/>
    </xf>
    <xf numFmtId="0" fontId="6" fillId="0" borderId="1"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shrinkToFit="1"/>
      <protection locked="0"/>
    </xf>
    <xf numFmtId="0" fontId="4" fillId="0" borderId="1" xfId="1" applyFont="1" applyFill="1" applyBorder="1" applyAlignment="1" applyProtection="1">
      <alignment horizontal="center" vertical="center" wrapText="1" shrinkToFit="1"/>
      <protection locked="0"/>
    </xf>
    <xf numFmtId="0" fontId="15" fillId="3" borderId="3" xfId="1" applyFont="1" applyFill="1" applyBorder="1" applyAlignment="1" applyProtection="1">
      <alignment horizontal="center" vertical="center" wrapText="1" shrinkToFit="1"/>
      <protection locked="0"/>
    </xf>
    <xf numFmtId="0" fontId="15" fillId="3" borderId="1" xfId="1" applyFont="1" applyFill="1" applyBorder="1" applyAlignment="1" applyProtection="1">
      <alignment horizontal="center" vertical="center" wrapText="1" shrinkToFit="1"/>
      <protection locked="0"/>
    </xf>
    <xf numFmtId="0" fontId="4" fillId="3" borderId="3" xfId="1" applyFont="1" applyFill="1" applyBorder="1" applyAlignment="1" applyProtection="1">
      <alignment horizontal="center" vertical="center" wrapText="1" shrinkToFit="1"/>
      <protection locked="0"/>
    </xf>
    <xf numFmtId="0" fontId="4" fillId="3" borderId="1" xfId="1" applyFont="1" applyFill="1" applyBorder="1" applyAlignment="1" applyProtection="1">
      <alignment horizontal="center" vertical="center" wrapText="1" shrinkToFit="1"/>
      <protection locked="0"/>
    </xf>
    <xf numFmtId="0" fontId="4" fillId="4" borderId="3" xfId="1" applyFont="1" applyFill="1" applyBorder="1" applyAlignment="1" applyProtection="1">
      <alignment horizontal="center" vertical="center" wrapText="1" shrinkToFit="1"/>
      <protection locked="0"/>
    </xf>
    <xf numFmtId="0" fontId="4" fillId="0" borderId="3"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protection locked="0"/>
    </xf>
    <xf numFmtId="0" fontId="8" fillId="0" borderId="0" xfId="1" applyFont="1" applyFill="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4" fillId="0" borderId="5"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textRotation="90" wrapText="1"/>
      <protection locked="0"/>
    </xf>
    <xf numFmtId="0" fontId="4" fillId="0" borderId="1" xfId="1" applyFont="1" applyFill="1" applyBorder="1" applyAlignment="1" applyProtection="1">
      <alignment horizontal="center" vertical="center" textRotation="90" wrapText="1"/>
      <protection locked="0"/>
    </xf>
    <xf numFmtId="0" fontId="6" fillId="0" borderId="5"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wrapText="1"/>
      <protection locked="0"/>
    </xf>
    <xf numFmtId="0" fontId="4" fillId="0" borderId="6" xfId="1" applyFont="1" applyFill="1" applyBorder="1" applyAlignment="1" applyProtection="1">
      <alignment horizontal="center" vertical="center" wrapText="1"/>
      <protection locked="0"/>
    </xf>
    <xf numFmtId="0" fontId="15" fillId="4" borderId="1" xfId="1" applyFont="1" applyFill="1" applyBorder="1" applyAlignment="1" applyProtection="1">
      <alignment horizontal="center" vertical="center" wrapText="1" shrinkToFit="1"/>
      <protection locked="0"/>
    </xf>
    <xf numFmtId="0" fontId="4" fillId="4" borderId="1" xfId="1" applyFont="1" applyFill="1" applyBorder="1" applyAlignment="1" applyProtection="1">
      <alignment horizontal="center" vertical="center" wrapText="1" shrinkToFit="1"/>
      <protection locked="0"/>
    </xf>
    <xf numFmtId="9" fontId="4" fillId="4" borderId="1" xfId="3" applyNumberFormat="1" applyFont="1" applyFill="1" applyBorder="1" applyAlignment="1" applyProtection="1">
      <alignment horizontal="center" vertical="center" wrapText="1" shrinkToFit="1"/>
      <protection locked="0"/>
    </xf>
    <xf numFmtId="1" fontId="14" fillId="0" borderId="1" xfId="2" applyNumberFormat="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6" xfId="1" applyFont="1" applyFill="1" applyBorder="1" applyAlignment="1" applyProtection="1">
      <alignment horizontal="center" vertical="center" wrapText="1"/>
    </xf>
    <xf numFmtId="1" fontId="14" fillId="0" borderId="1" xfId="1" applyNumberFormat="1" applyFont="1" applyFill="1" applyBorder="1" applyAlignment="1" applyProtection="1">
      <alignment horizontal="center" vertical="center" wrapText="1"/>
    </xf>
    <xf numFmtId="0" fontId="20" fillId="0" borderId="1" xfId="0" applyFont="1" applyBorder="1" applyAlignment="1" applyProtection="1">
      <alignment horizontal="justify" vertical="center" wrapText="1"/>
    </xf>
    <xf numFmtId="0" fontId="3" fillId="2" borderId="5" xfId="1" applyFont="1" applyFill="1" applyBorder="1" applyAlignment="1" applyProtection="1">
      <alignment horizontal="center" vertical="center" textRotation="90" wrapText="1"/>
    </xf>
    <xf numFmtId="0" fontId="3" fillId="2" borderId="1" xfId="1" applyFont="1" applyFill="1" applyBorder="1" applyAlignment="1" applyProtection="1">
      <alignment horizontal="center" vertical="center" textRotation="90" wrapText="1"/>
    </xf>
    <xf numFmtId="0" fontId="8" fillId="2" borderId="1" xfId="1" applyFont="1" applyFill="1" applyBorder="1" applyAlignment="1" applyProtection="1">
      <alignment horizontal="center" vertical="center" wrapText="1"/>
    </xf>
    <xf numFmtId="3" fontId="2" fillId="2" borderId="6" xfId="1" applyNumberFormat="1" applyFont="1" applyFill="1" applyBorder="1" applyAlignment="1" applyProtection="1">
      <alignment horizontal="center" vertical="center" wrapText="1"/>
    </xf>
    <xf numFmtId="0" fontId="2" fillId="2" borderId="0" xfId="1" applyFont="1" applyFill="1" applyAlignment="1" applyProtection="1">
      <alignment horizontal="center" vertical="center"/>
    </xf>
    <xf numFmtId="0" fontId="22" fillId="0" borderId="0" xfId="0" applyFont="1" applyAlignment="1" applyProtection="1">
      <alignment horizontal="justify" vertical="center"/>
    </xf>
    <xf numFmtId="0" fontId="2" fillId="2" borderId="1" xfId="1" applyFont="1" applyFill="1" applyBorder="1" applyAlignment="1" applyProtection="1">
      <alignment horizontal="center" vertical="center" wrapText="1"/>
    </xf>
    <xf numFmtId="0" fontId="21" fillId="0" borderId="0" xfId="0" applyFont="1" applyAlignment="1" applyProtection="1">
      <alignment horizontal="justify" vertical="center"/>
    </xf>
    <xf numFmtId="0" fontId="3" fillId="0" borderId="0" xfId="1" applyFont="1" applyAlignment="1" applyProtection="1">
      <alignment horizontal="center" vertical="center"/>
    </xf>
    <xf numFmtId="0" fontId="3" fillId="0" borderId="6" xfId="1" applyFont="1" applyBorder="1" applyAlignment="1" applyProtection="1">
      <alignment horizontal="center" vertical="center" wrapText="1"/>
    </xf>
    <xf numFmtId="1" fontId="14" fillId="0" borderId="1" xfId="1" applyNumberFormat="1" applyFont="1" applyBorder="1" applyAlignment="1" applyProtection="1">
      <alignment horizontal="center" vertical="center" wrapText="1"/>
    </xf>
    <xf numFmtId="0" fontId="3" fillId="0" borderId="6" xfId="1" applyFont="1" applyBorder="1" applyAlignment="1" applyProtection="1">
      <alignment horizontal="center" vertical="center"/>
    </xf>
    <xf numFmtId="0" fontId="23" fillId="0" borderId="0" xfId="0" applyFont="1" applyAlignment="1" applyProtection="1">
      <alignment horizontal="justify" vertical="center"/>
    </xf>
    <xf numFmtId="0" fontId="3" fillId="2" borderId="7" xfId="1" applyFont="1" applyFill="1" applyBorder="1" applyAlignment="1" applyProtection="1">
      <alignment horizontal="center" vertical="center" textRotation="90" wrapText="1"/>
    </xf>
    <xf numFmtId="0" fontId="3" fillId="2" borderId="8" xfId="1" applyFont="1" applyFill="1" applyBorder="1" applyAlignment="1" applyProtection="1">
      <alignment horizontal="center" vertical="center" textRotation="90" wrapText="1"/>
    </xf>
    <xf numFmtId="0" fontId="2" fillId="2" borderId="8" xfId="1" applyFont="1" applyFill="1" applyBorder="1" applyAlignment="1" applyProtection="1">
      <alignment horizontal="center" vertical="center" wrapText="1"/>
    </xf>
    <xf numFmtId="1" fontId="17" fillId="2" borderId="8" xfId="1" applyNumberFormat="1" applyFont="1" applyFill="1" applyBorder="1" applyAlignment="1" applyProtection="1">
      <alignment horizontal="center" vertical="center" wrapText="1"/>
    </xf>
    <xf numFmtId="3" fontId="2" fillId="2" borderId="9" xfId="1" applyNumberFormat="1" applyFont="1" applyFill="1" applyBorder="1" applyAlignment="1" applyProtection="1">
      <alignment horizontal="center" vertical="center" wrapText="1"/>
    </xf>
  </cellXfs>
  <cellStyles count="6">
    <cellStyle name="Moneda [0]" xfId="4" builtinId="7"/>
    <cellStyle name="Normal" xfId="0" builtinId="0"/>
    <cellStyle name="Normal 2" xfId="1" xr:uid="{00000000-0005-0000-0000-000002000000}"/>
    <cellStyle name="Normal 2 3" xfId="5" xr:uid="{00000000-0005-0000-0000-000003000000}"/>
    <cellStyle name="Porcentaje" xfId="3" builtinId="5"/>
    <cellStyle name="Porcentaje 2" xfId="2" xr:uid="{00000000-0005-0000-0000-000005000000}"/>
  </cellStyles>
  <dxfs count="335">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theme="9"/>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P84"/>
  <sheetViews>
    <sheetView showGridLines="0" tabSelected="1" topLeftCell="A6" zoomScale="60" zoomScaleNormal="60" zoomScaleSheetLayoutView="80" workbookViewId="0">
      <pane ySplit="4" topLeftCell="A10" activePane="bottomLeft" state="frozen"/>
      <selection activeCell="A6" sqref="A6"/>
      <selection pane="bottomLeft" activeCell="M10" sqref="M10"/>
    </sheetView>
  </sheetViews>
  <sheetFormatPr baseColWidth="10" defaultColWidth="0.109375" defaultRowHeight="18" customHeight="1" x14ac:dyDescent="0.3"/>
  <cols>
    <col min="1" max="1" width="8.109375" style="1" customWidth="1"/>
    <col min="2" max="3" width="8.44140625" style="2" customWidth="1"/>
    <col min="4" max="4" width="15.109375" style="2" customWidth="1"/>
    <col min="5" max="5" width="7.88671875" style="2" customWidth="1"/>
    <col min="6" max="6" width="7.88671875" style="1" customWidth="1"/>
    <col min="7" max="7" width="15.109375" style="1" customWidth="1"/>
    <col min="8" max="8" width="13.5546875" style="1" customWidth="1"/>
    <col min="9" max="9" width="10" style="1" customWidth="1"/>
    <col min="10" max="10" width="39.44140625" style="2" customWidth="1"/>
    <col min="11" max="11" width="18.88671875" style="1" customWidth="1"/>
    <col min="12" max="12" width="18.6640625" style="1" customWidth="1"/>
    <col min="13" max="13" width="32.109375" style="1" customWidth="1"/>
    <col min="14" max="14" width="14.88671875" style="1" customWidth="1"/>
    <col min="15" max="15" width="11.5546875" style="1" customWidth="1"/>
    <col min="16" max="16" width="17.44140625" style="1" customWidth="1"/>
    <col min="17" max="17" width="13.33203125" style="1" customWidth="1"/>
    <col min="18" max="18" width="13.33203125" style="32" customWidth="1"/>
    <col min="19" max="20" width="13.33203125" style="1" hidden="1" customWidth="1"/>
    <col min="21" max="21" width="6.5546875" style="1" customWidth="1"/>
    <col min="22" max="22" width="6.33203125" style="32" customWidth="1"/>
    <col min="23" max="24" width="6.5546875" style="1" hidden="1" customWidth="1"/>
    <col min="25" max="25" width="8.109375" style="1" customWidth="1"/>
    <col min="26" max="27" width="12.33203125" style="5" customWidth="1"/>
    <col min="28" max="28" width="57.88671875" style="2" customWidth="1"/>
    <col min="29" max="30" width="11.109375" style="1" customWidth="1"/>
    <col min="31" max="31" width="19.5546875" style="1" customWidth="1"/>
    <col min="32" max="48" width="16.88671875" style="1" customWidth="1"/>
    <col min="49" max="49" width="25" style="1" customWidth="1"/>
    <col min="50" max="50" width="16.88671875" style="1" customWidth="1"/>
    <col min="51" max="51" width="24.5546875" style="1" customWidth="1"/>
    <col min="52" max="52" width="23.109375" style="1" customWidth="1"/>
    <col min="53" max="53" width="14.6640625" style="1" customWidth="1"/>
    <col min="54" max="65" width="4.5546875" style="1" customWidth="1"/>
    <col min="66" max="68" width="0.109375" style="8"/>
    <col min="69" max="16384" width="0.109375" style="1"/>
  </cols>
  <sheetData>
    <row r="1" spans="2:68" ht="18" hidden="1" customHeight="1" x14ac:dyDescent="0.3">
      <c r="B1" s="74" t="s">
        <v>196</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row>
    <row r="2" spans="2:68" ht="18" hidden="1" customHeight="1" x14ac:dyDescent="0.3">
      <c r="B2" s="74" t="s">
        <v>193</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row>
    <row r="3" spans="2:68" ht="18" hidden="1" customHeight="1" x14ac:dyDescent="0.3">
      <c r="B3" s="74" t="s">
        <v>194</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row>
    <row r="4" spans="2:68" ht="18" hidden="1" customHeight="1" x14ac:dyDescent="0.3">
      <c r="B4" s="1"/>
      <c r="C4" s="4"/>
      <c r="D4" s="4"/>
      <c r="E4" s="75" t="s">
        <v>38</v>
      </c>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6"/>
    </row>
    <row r="5" spans="2:68" ht="18" hidden="1" customHeight="1" thickBot="1" x14ac:dyDescent="0.35">
      <c r="F5" s="3"/>
      <c r="G5" s="3"/>
    </row>
    <row r="6" spans="2:68" s="6" customFormat="1" ht="29.25" customHeight="1" x14ac:dyDescent="0.25">
      <c r="B6" s="77" t="s">
        <v>0</v>
      </c>
      <c r="C6" s="71"/>
      <c r="D6" s="71" t="s">
        <v>41</v>
      </c>
      <c r="E6" s="71" t="s">
        <v>1</v>
      </c>
      <c r="F6" s="71"/>
      <c r="G6" s="71" t="s">
        <v>30</v>
      </c>
      <c r="H6" s="79" t="s">
        <v>2</v>
      </c>
      <c r="I6" s="71" t="s">
        <v>3</v>
      </c>
      <c r="J6" s="71"/>
      <c r="K6" s="71" t="s">
        <v>32</v>
      </c>
      <c r="L6" s="64" t="s">
        <v>4</v>
      </c>
      <c r="M6" s="64" t="s">
        <v>5</v>
      </c>
      <c r="N6" s="64" t="s">
        <v>6</v>
      </c>
      <c r="O6" s="64" t="s">
        <v>39</v>
      </c>
      <c r="P6" s="68" t="s">
        <v>37</v>
      </c>
      <c r="Q6" s="64" t="s">
        <v>164</v>
      </c>
      <c r="R6" s="66" t="s">
        <v>165</v>
      </c>
      <c r="S6" s="68" t="s">
        <v>166</v>
      </c>
      <c r="T6" s="68" t="s">
        <v>167</v>
      </c>
      <c r="U6" s="70" t="s">
        <v>7</v>
      </c>
      <c r="V6" s="70"/>
      <c r="W6" s="70"/>
      <c r="X6" s="70"/>
      <c r="Y6" s="70"/>
      <c r="Z6" s="70"/>
      <c r="AA6" s="70"/>
      <c r="AB6" s="71" t="s">
        <v>8</v>
      </c>
      <c r="AC6" s="71" t="s">
        <v>9</v>
      </c>
      <c r="AD6" s="71"/>
      <c r="AE6" s="71" t="s">
        <v>10</v>
      </c>
      <c r="AF6" s="71" t="s">
        <v>170</v>
      </c>
      <c r="AG6" s="73" t="s">
        <v>31</v>
      </c>
      <c r="AH6" s="73"/>
      <c r="AI6" s="73"/>
      <c r="AJ6" s="73"/>
      <c r="AK6" s="73"/>
      <c r="AL6" s="73"/>
      <c r="AM6" s="73"/>
      <c r="AN6" s="73"/>
      <c r="AO6" s="73"/>
      <c r="AP6" s="73"/>
      <c r="AQ6" s="73"/>
      <c r="AR6" s="73"/>
      <c r="AS6" s="73"/>
      <c r="AT6" s="73"/>
      <c r="AU6" s="73"/>
      <c r="AV6" s="73"/>
      <c r="AW6" s="73"/>
      <c r="AX6" s="73"/>
      <c r="AY6" s="73"/>
      <c r="AZ6" s="71" t="s">
        <v>35</v>
      </c>
      <c r="BA6" s="71" t="s">
        <v>11</v>
      </c>
      <c r="BB6" s="71" t="s">
        <v>12</v>
      </c>
      <c r="BC6" s="71"/>
      <c r="BD6" s="71"/>
      <c r="BE6" s="71"/>
      <c r="BF6" s="71"/>
      <c r="BG6" s="71"/>
      <c r="BH6" s="71"/>
      <c r="BI6" s="71"/>
      <c r="BJ6" s="71"/>
      <c r="BK6" s="71"/>
      <c r="BL6" s="71"/>
      <c r="BM6" s="82"/>
      <c r="BN6" s="7"/>
      <c r="BO6" s="7"/>
      <c r="BP6" s="7"/>
    </row>
    <row r="7" spans="2:68" s="6" customFormat="1" ht="15.75" customHeight="1" x14ac:dyDescent="0.25">
      <c r="B7" s="78"/>
      <c r="C7" s="72"/>
      <c r="D7" s="72"/>
      <c r="E7" s="72"/>
      <c r="F7" s="72"/>
      <c r="G7" s="72"/>
      <c r="H7" s="80"/>
      <c r="I7" s="72"/>
      <c r="J7" s="72"/>
      <c r="K7" s="72"/>
      <c r="L7" s="65"/>
      <c r="M7" s="65"/>
      <c r="N7" s="65"/>
      <c r="O7" s="65"/>
      <c r="P7" s="69"/>
      <c r="Q7" s="65"/>
      <c r="R7" s="67"/>
      <c r="S7" s="69"/>
      <c r="T7" s="69"/>
      <c r="U7" s="65">
        <v>2020</v>
      </c>
      <c r="V7" s="84">
        <v>2021</v>
      </c>
      <c r="W7" s="85">
        <v>2022</v>
      </c>
      <c r="X7" s="85">
        <v>2023</v>
      </c>
      <c r="Y7" s="85" t="s">
        <v>13</v>
      </c>
      <c r="Z7" s="86" t="s">
        <v>36</v>
      </c>
      <c r="AA7" s="86"/>
      <c r="AB7" s="72"/>
      <c r="AC7" s="72"/>
      <c r="AD7" s="72"/>
      <c r="AE7" s="72"/>
      <c r="AF7" s="72"/>
      <c r="AG7" s="60"/>
      <c r="AH7" s="60"/>
      <c r="AI7" s="60"/>
      <c r="AJ7" s="60"/>
      <c r="AK7" s="60"/>
      <c r="AL7" s="60"/>
      <c r="AM7" s="60"/>
      <c r="AN7" s="60"/>
      <c r="AO7" s="60"/>
      <c r="AP7" s="60"/>
      <c r="AQ7" s="60"/>
      <c r="AR7" s="60"/>
      <c r="AS7" s="60"/>
      <c r="AT7" s="60"/>
      <c r="AU7" s="60"/>
      <c r="AV7" s="60"/>
      <c r="AW7" s="60"/>
      <c r="AX7" s="60"/>
      <c r="AY7" s="60"/>
      <c r="AZ7" s="72"/>
      <c r="BA7" s="72"/>
      <c r="BB7" s="72"/>
      <c r="BC7" s="72"/>
      <c r="BD7" s="72"/>
      <c r="BE7" s="72"/>
      <c r="BF7" s="72"/>
      <c r="BG7" s="72"/>
      <c r="BH7" s="72"/>
      <c r="BI7" s="72"/>
      <c r="BJ7" s="72"/>
      <c r="BK7" s="72"/>
      <c r="BL7" s="72"/>
      <c r="BM7" s="83"/>
      <c r="BN7" s="7"/>
      <c r="BO7" s="7"/>
      <c r="BP7" s="7"/>
    </row>
    <row r="8" spans="2:68" s="6" customFormat="1" ht="12.75" customHeight="1" x14ac:dyDescent="0.25">
      <c r="B8" s="81" t="s">
        <v>14</v>
      </c>
      <c r="C8" s="63" t="s">
        <v>15</v>
      </c>
      <c r="D8" s="72"/>
      <c r="E8" s="63" t="s">
        <v>14</v>
      </c>
      <c r="F8" s="63" t="s">
        <v>15</v>
      </c>
      <c r="G8" s="63" t="s">
        <v>15</v>
      </c>
      <c r="H8" s="80"/>
      <c r="I8" s="63" t="s">
        <v>14</v>
      </c>
      <c r="J8" s="63" t="s">
        <v>15</v>
      </c>
      <c r="K8" s="72"/>
      <c r="L8" s="63" t="s">
        <v>33</v>
      </c>
      <c r="M8" s="65"/>
      <c r="N8" s="65"/>
      <c r="O8" s="65"/>
      <c r="P8" s="69"/>
      <c r="Q8" s="65"/>
      <c r="R8" s="67"/>
      <c r="S8" s="69"/>
      <c r="T8" s="69"/>
      <c r="U8" s="65"/>
      <c r="V8" s="84"/>
      <c r="W8" s="85"/>
      <c r="X8" s="85"/>
      <c r="Y8" s="85"/>
      <c r="Z8" s="86"/>
      <c r="AA8" s="86"/>
      <c r="AB8" s="72"/>
      <c r="AC8" s="63" t="s">
        <v>16</v>
      </c>
      <c r="AD8" s="63" t="s">
        <v>17</v>
      </c>
      <c r="AE8" s="72"/>
      <c r="AF8" s="72"/>
      <c r="AG8" s="62" t="s">
        <v>171</v>
      </c>
      <c r="AH8" s="62" t="s">
        <v>172</v>
      </c>
      <c r="AI8" s="62" t="s">
        <v>173</v>
      </c>
      <c r="AJ8" s="62" t="s">
        <v>174</v>
      </c>
      <c r="AK8" s="62" t="s">
        <v>175</v>
      </c>
      <c r="AL8" s="62" t="s">
        <v>176</v>
      </c>
      <c r="AM8" s="62" t="s">
        <v>177</v>
      </c>
      <c r="AN8" s="62" t="s">
        <v>178</v>
      </c>
      <c r="AO8" s="62" t="s">
        <v>179</v>
      </c>
      <c r="AP8" s="62" t="s">
        <v>180</v>
      </c>
      <c r="AQ8" s="62" t="s">
        <v>181</v>
      </c>
      <c r="AR8" s="62" t="s">
        <v>182</v>
      </c>
      <c r="AS8" s="62" t="s">
        <v>183</v>
      </c>
      <c r="AT8" s="62" t="s">
        <v>184</v>
      </c>
      <c r="AU8" s="62" t="s">
        <v>185</v>
      </c>
      <c r="AV8" s="62" t="s">
        <v>186</v>
      </c>
      <c r="AW8" s="62" t="s">
        <v>187</v>
      </c>
      <c r="AX8" s="62" t="s">
        <v>188</v>
      </c>
      <c r="AY8" s="62" t="s">
        <v>189</v>
      </c>
      <c r="AZ8" s="72"/>
      <c r="BA8" s="72"/>
      <c r="BB8" s="60" t="s">
        <v>18</v>
      </c>
      <c r="BC8" s="60" t="s">
        <v>19</v>
      </c>
      <c r="BD8" s="60" t="s">
        <v>20</v>
      </c>
      <c r="BE8" s="60" t="s">
        <v>21</v>
      </c>
      <c r="BF8" s="60" t="s">
        <v>20</v>
      </c>
      <c r="BG8" s="60" t="s">
        <v>22</v>
      </c>
      <c r="BH8" s="60" t="s">
        <v>22</v>
      </c>
      <c r="BI8" s="60" t="s">
        <v>21</v>
      </c>
      <c r="BJ8" s="60" t="s">
        <v>23</v>
      </c>
      <c r="BK8" s="60" t="s">
        <v>24</v>
      </c>
      <c r="BL8" s="60" t="s">
        <v>25</v>
      </c>
      <c r="BM8" s="61" t="s">
        <v>26</v>
      </c>
      <c r="BN8" s="7"/>
      <c r="BO8" s="7"/>
      <c r="BP8" s="7"/>
    </row>
    <row r="9" spans="2:68" s="6" customFormat="1" ht="80.25" customHeight="1" x14ac:dyDescent="0.25">
      <c r="B9" s="81"/>
      <c r="C9" s="63"/>
      <c r="D9" s="72"/>
      <c r="E9" s="63"/>
      <c r="F9" s="63"/>
      <c r="G9" s="63"/>
      <c r="H9" s="80"/>
      <c r="I9" s="63"/>
      <c r="J9" s="63"/>
      <c r="K9" s="72"/>
      <c r="L9" s="63"/>
      <c r="M9" s="65"/>
      <c r="N9" s="65"/>
      <c r="O9" s="65"/>
      <c r="P9" s="69"/>
      <c r="Q9" s="65"/>
      <c r="R9" s="67"/>
      <c r="S9" s="69"/>
      <c r="T9" s="69"/>
      <c r="U9" s="65"/>
      <c r="V9" s="84"/>
      <c r="W9" s="85"/>
      <c r="X9" s="85"/>
      <c r="Y9" s="85"/>
      <c r="Z9" s="31" t="s">
        <v>27</v>
      </c>
      <c r="AA9" s="31" t="s">
        <v>28</v>
      </c>
      <c r="AB9" s="72"/>
      <c r="AC9" s="63"/>
      <c r="AD9" s="63" t="s">
        <v>29</v>
      </c>
      <c r="AE9" s="72"/>
      <c r="AF9" s="72"/>
      <c r="AG9" s="62"/>
      <c r="AH9" s="62"/>
      <c r="AI9" s="62"/>
      <c r="AJ9" s="62"/>
      <c r="AK9" s="62"/>
      <c r="AL9" s="62"/>
      <c r="AM9" s="62"/>
      <c r="AN9" s="62"/>
      <c r="AO9" s="62"/>
      <c r="AP9" s="62"/>
      <c r="AQ9" s="62"/>
      <c r="AR9" s="62"/>
      <c r="AS9" s="62"/>
      <c r="AT9" s="62"/>
      <c r="AU9" s="62"/>
      <c r="AV9" s="62"/>
      <c r="AW9" s="62"/>
      <c r="AX9" s="62"/>
      <c r="AY9" s="62"/>
      <c r="AZ9" s="72"/>
      <c r="BA9" s="72"/>
      <c r="BB9" s="60"/>
      <c r="BC9" s="60"/>
      <c r="BD9" s="60"/>
      <c r="BE9" s="60"/>
      <c r="BF9" s="60"/>
      <c r="BG9" s="60"/>
      <c r="BH9" s="60"/>
      <c r="BI9" s="60"/>
      <c r="BJ9" s="60"/>
      <c r="BK9" s="60"/>
      <c r="BL9" s="60"/>
      <c r="BM9" s="61"/>
      <c r="BN9" s="7"/>
      <c r="BO9" s="7"/>
      <c r="BP9" s="7"/>
    </row>
    <row r="10" spans="2:68" s="30" customFormat="1" ht="161.25" customHeight="1" x14ac:dyDescent="0.3">
      <c r="B10" s="57" t="s">
        <v>48</v>
      </c>
      <c r="C10" s="58" t="s">
        <v>49</v>
      </c>
      <c r="D10" s="58" t="s">
        <v>50</v>
      </c>
      <c r="E10" s="58" t="s">
        <v>168</v>
      </c>
      <c r="F10" s="58" t="s">
        <v>51</v>
      </c>
      <c r="G10" s="58"/>
      <c r="H10" s="58" t="s">
        <v>52</v>
      </c>
      <c r="I10" s="11">
        <v>1</v>
      </c>
      <c r="J10" s="11" t="s">
        <v>149</v>
      </c>
      <c r="K10" s="15">
        <v>2020050310031</v>
      </c>
      <c r="L10" s="11" t="s">
        <v>156</v>
      </c>
      <c r="M10" s="11" t="s">
        <v>53</v>
      </c>
      <c r="N10" s="12" t="s">
        <v>45</v>
      </c>
      <c r="O10" s="13">
        <v>0</v>
      </c>
      <c r="P10" s="14">
        <v>0.4</v>
      </c>
      <c r="Q10" s="13">
        <v>0</v>
      </c>
      <c r="R10" s="41">
        <v>0.12</v>
      </c>
      <c r="S10" s="14">
        <v>0.26</v>
      </c>
      <c r="T10" s="14">
        <v>0.4</v>
      </c>
      <c r="U10" s="44">
        <v>0</v>
      </c>
      <c r="V10" s="87">
        <v>0</v>
      </c>
      <c r="W10" s="44"/>
      <c r="X10" s="44"/>
      <c r="Y10" s="44">
        <f>SUM(U10:X10)</f>
        <v>0</v>
      </c>
      <c r="Z10" s="45">
        <f>IF(ISERROR(V10/R10),"",V10/R10)</f>
        <v>0</v>
      </c>
      <c r="AA10" s="45">
        <f>IF(ISERROR(Y10/P10),"",Y10/P10)</f>
        <v>0</v>
      </c>
      <c r="AB10" s="11" t="s">
        <v>256</v>
      </c>
      <c r="AC10" s="11" t="s">
        <v>191</v>
      </c>
      <c r="AD10" s="14">
        <v>0.12</v>
      </c>
      <c r="AE10" s="27">
        <f>+AY10</f>
        <v>0</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f>SUM(AF10:AX10)</f>
        <v>0</v>
      </c>
      <c r="AZ10" s="12" t="s">
        <v>61</v>
      </c>
      <c r="BA10" s="15"/>
      <c r="BB10" s="11"/>
      <c r="BC10" s="88"/>
      <c r="BD10" s="11"/>
      <c r="BE10" s="11"/>
      <c r="BF10" s="11"/>
      <c r="BG10" s="11"/>
      <c r="BH10" s="11"/>
      <c r="BI10" s="11"/>
      <c r="BJ10" s="11"/>
      <c r="BK10" s="11"/>
      <c r="BL10" s="11"/>
      <c r="BM10" s="89"/>
      <c r="BN10" s="23"/>
      <c r="BO10" s="23"/>
      <c r="BP10" s="23"/>
    </row>
    <row r="11" spans="2:68" s="30" customFormat="1" ht="161.25" customHeight="1" x14ac:dyDescent="0.3">
      <c r="B11" s="57"/>
      <c r="C11" s="58"/>
      <c r="D11" s="58"/>
      <c r="E11" s="58"/>
      <c r="F11" s="58"/>
      <c r="G11" s="58"/>
      <c r="H11" s="58"/>
      <c r="I11" s="11">
        <v>2</v>
      </c>
      <c r="J11" s="11" t="s">
        <v>149</v>
      </c>
      <c r="K11" s="15">
        <v>2020050310031</v>
      </c>
      <c r="L11" s="11" t="s">
        <v>156</v>
      </c>
      <c r="M11" s="35" t="s">
        <v>54</v>
      </c>
      <c r="N11" s="12" t="s">
        <v>45</v>
      </c>
      <c r="O11" s="13">
        <v>0</v>
      </c>
      <c r="P11" s="13">
        <v>1</v>
      </c>
      <c r="Q11" s="13">
        <v>1</v>
      </c>
      <c r="R11" s="42">
        <v>1</v>
      </c>
      <c r="S11" s="13">
        <v>0</v>
      </c>
      <c r="T11" s="13">
        <v>0</v>
      </c>
      <c r="U11" s="15">
        <v>0</v>
      </c>
      <c r="V11" s="87">
        <v>1</v>
      </c>
      <c r="W11" s="44"/>
      <c r="X11" s="44"/>
      <c r="Y11" s="44">
        <f t="shared" ref="Y11:Y75" si="0">SUM(U11:X11)</f>
        <v>1</v>
      </c>
      <c r="Z11" s="45">
        <f t="shared" ref="Z11:Z82" si="1">IF(ISERROR(V11/R11),"",V11/R11)</f>
        <v>1</v>
      </c>
      <c r="AA11" s="45">
        <f t="shared" ref="AA11:AA73" si="2">IF(ISERROR(Y11/P11),"",Y11/P11)</f>
        <v>1</v>
      </c>
      <c r="AB11" s="11" t="s">
        <v>198</v>
      </c>
      <c r="AC11" s="11" t="s">
        <v>190</v>
      </c>
      <c r="AD11" s="46">
        <v>1</v>
      </c>
      <c r="AE11" s="27">
        <f t="shared" ref="AE11:AE17" si="3">+AY11</f>
        <v>938000</v>
      </c>
      <c r="AF11" s="27">
        <v>0</v>
      </c>
      <c r="AG11" s="27">
        <v>0</v>
      </c>
      <c r="AH11" s="27">
        <v>0</v>
      </c>
      <c r="AI11" s="27">
        <v>0</v>
      </c>
      <c r="AJ11" s="27">
        <v>0</v>
      </c>
      <c r="AK11" s="27">
        <v>0</v>
      </c>
      <c r="AL11" s="27">
        <v>0</v>
      </c>
      <c r="AM11" s="27">
        <v>938000</v>
      </c>
      <c r="AN11" s="27">
        <v>0</v>
      </c>
      <c r="AO11" s="27">
        <v>0</v>
      </c>
      <c r="AP11" s="27">
        <v>0</v>
      </c>
      <c r="AQ11" s="27">
        <v>0</v>
      </c>
      <c r="AR11" s="27">
        <v>0</v>
      </c>
      <c r="AS11" s="27">
        <v>0</v>
      </c>
      <c r="AT11" s="27">
        <v>0</v>
      </c>
      <c r="AU11" s="27">
        <v>0</v>
      </c>
      <c r="AV11" s="27">
        <v>0</v>
      </c>
      <c r="AW11" s="27">
        <v>0</v>
      </c>
      <c r="AX11" s="27">
        <v>0</v>
      </c>
      <c r="AY11" s="27">
        <f t="shared" ref="AY11:AY17" si="4">SUM(AF11:AX11)</f>
        <v>938000</v>
      </c>
      <c r="AZ11" s="12" t="s">
        <v>61</v>
      </c>
      <c r="BA11" s="15">
        <v>120</v>
      </c>
      <c r="BB11" s="11"/>
      <c r="BC11" s="11"/>
      <c r="BD11" s="11"/>
      <c r="BE11" s="11" t="s">
        <v>155</v>
      </c>
      <c r="BF11" s="11" t="s">
        <v>155</v>
      </c>
      <c r="BG11" s="11" t="s">
        <v>155</v>
      </c>
      <c r="BH11" s="11" t="s">
        <v>155</v>
      </c>
      <c r="BI11" s="11"/>
      <c r="BJ11" s="11"/>
      <c r="BK11" s="11"/>
      <c r="BL11" s="11"/>
      <c r="BM11" s="90"/>
      <c r="BN11" s="23" t="s">
        <v>155</v>
      </c>
      <c r="BO11" s="23"/>
      <c r="BP11" s="23"/>
    </row>
    <row r="12" spans="2:68" s="30" customFormat="1" ht="161.25" customHeight="1" x14ac:dyDescent="0.3">
      <c r="B12" s="57"/>
      <c r="C12" s="58"/>
      <c r="D12" s="58"/>
      <c r="E12" s="58"/>
      <c r="F12" s="58"/>
      <c r="G12" s="58"/>
      <c r="H12" s="58"/>
      <c r="I12" s="11">
        <v>3</v>
      </c>
      <c r="J12" s="11" t="s">
        <v>149</v>
      </c>
      <c r="K12" s="15">
        <v>2020050310031</v>
      </c>
      <c r="L12" s="11" t="s">
        <v>157</v>
      </c>
      <c r="M12" s="35" t="s">
        <v>55</v>
      </c>
      <c r="N12" s="12" t="s">
        <v>45</v>
      </c>
      <c r="O12" s="13">
        <v>0</v>
      </c>
      <c r="P12" s="13">
        <v>10</v>
      </c>
      <c r="Q12" s="13">
        <v>1</v>
      </c>
      <c r="R12" s="42">
        <v>3</v>
      </c>
      <c r="S12" s="13">
        <v>3</v>
      </c>
      <c r="T12" s="13">
        <v>3</v>
      </c>
      <c r="U12" s="15">
        <v>1</v>
      </c>
      <c r="V12" s="91">
        <v>3</v>
      </c>
      <c r="W12" s="15"/>
      <c r="X12" s="15"/>
      <c r="Y12" s="44">
        <f t="shared" si="0"/>
        <v>4</v>
      </c>
      <c r="Z12" s="45">
        <f t="shared" si="1"/>
        <v>1</v>
      </c>
      <c r="AA12" s="45">
        <f t="shared" si="2"/>
        <v>0.4</v>
      </c>
      <c r="AB12" s="11" t="s">
        <v>250</v>
      </c>
      <c r="AC12" s="11" t="s">
        <v>191</v>
      </c>
      <c r="AD12" s="46">
        <v>3</v>
      </c>
      <c r="AE12" s="27">
        <f t="shared" si="3"/>
        <v>1328000</v>
      </c>
      <c r="AF12" s="27">
        <v>0</v>
      </c>
      <c r="AG12" s="27">
        <v>0</v>
      </c>
      <c r="AH12" s="27">
        <v>0</v>
      </c>
      <c r="AI12" s="27">
        <v>0</v>
      </c>
      <c r="AJ12" s="27">
        <v>0</v>
      </c>
      <c r="AK12" s="27">
        <v>0</v>
      </c>
      <c r="AL12" s="27">
        <v>0</v>
      </c>
      <c r="AM12" s="27">
        <v>1328000</v>
      </c>
      <c r="AN12" s="27">
        <v>0</v>
      </c>
      <c r="AO12" s="27">
        <v>0</v>
      </c>
      <c r="AP12" s="27">
        <v>0</v>
      </c>
      <c r="AQ12" s="27">
        <v>0</v>
      </c>
      <c r="AR12" s="27">
        <v>0</v>
      </c>
      <c r="AS12" s="27">
        <v>0</v>
      </c>
      <c r="AT12" s="27">
        <v>0</v>
      </c>
      <c r="AU12" s="27">
        <v>0</v>
      </c>
      <c r="AV12" s="27">
        <v>0</v>
      </c>
      <c r="AW12" s="27">
        <v>0</v>
      </c>
      <c r="AX12" s="27">
        <v>0</v>
      </c>
      <c r="AY12" s="27">
        <f t="shared" si="4"/>
        <v>1328000</v>
      </c>
      <c r="AZ12" s="12" t="s">
        <v>61</v>
      </c>
      <c r="BA12" s="15">
        <v>150</v>
      </c>
      <c r="BB12" s="11"/>
      <c r="BC12" s="11" t="s">
        <v>155</v>
      </c>
      <c r="BD12" s="11" t="s">
        <v>155</v>
      </c>
      <c r="BE12" s="11" t="s">
        <v>155</v>
      </c>
      <c r="BF12" s="11" t="s">
        <v>155</v>
      </c>
      <c r="BG12" s="11"/>
      <c r="BH12" s="11"/>
      <c r="BI12" s="11"/>
      <c r="BJ12" s="11" t="s">
        <v>155</v>
      </c>
      <c r="BK12" s="11"/>
      <c r="BL12" s="11"/>
      <c r="BM12" s="90"/>
      <c r="BN12" s="23"/>
      <c r="BO12" s="23"/>
      <c r="BP12" s="23"/>
    </row>
    <row r="13" spans="2:68" s="30" customFormat="1" ht="228" customHeight="1" x14ac:dyDescent="0.3">
      <c r="B13" s="57"/>
      <c r="C13" s="58"/>
      <c r="D13" s="58"/>
      <c r="E13" s="58"/>
      <c r="F13" s="58"/>
      <c r="G13" s="58"/>
      <c r="H13" s="58"/>
      <c r="I13" s="11">
        <v>4</v>
      </c>
      <c r="J13" s="11" t="s">
        <v>149</v>
      </c>
      <c r="K13" s="15">
        <v>2020050310031</v>
      </c>
      <c r="L13" s="11" t="s">
        <v>158</v>
      </c>
      <c r="M13" s="35" t="s">
        <v>56</v>
      </c>
      <c r="N13" s="12" t="s">
        <v>47</v>
      </c>
      <c r="O13" s="13">
        <v>10</v>
      </c>
      <c r="P13" s="13">
        <v>10</v>
      </c>
      <c r="Q13" s="13">
        <v>10</v>
      </c>
      <c r="R13" s="42">
        <v>10</v>
      </c>
      <c r="S13" s="13">
        <v>10</v>
      </c>
      <c r="T13" s="13">
        <v>10</v>
      </c>
      <c r="U13" s="15">
        <v>0</v>
      </c>
      <c r="V13" s="91">
        <v>10</v>
      </c>
      <c r="W13" s="15"/>
      <c r="X13" s="15"/>
      <c r="Y13" s="44">
        <f t="shared" si="0"/>
        <v>10</v>
      </c>
      <c r="Z13" s="45">
        <f t="shared" si="1"/>
        <v>1</v>
      </c>
      <c r="AA13" s="45">
        <f t="shared" si="2"/>
        <v>1</v>
      </c>
      <c r="AB13" s="92" t="s">
        <v>251</v>
      </c>
      <c r="AC13" s="11" t="s">
        <v>191</v>
      </c>
      <c r="AD13" s="46">
        <v>10</v>
      </c>
      <c r="AE13" s="27">
        <f t="shared" si="3"/>
        <v>1800000</v>
      </c>
      <c r="AF13" s="27">
        <v>0</v>
      </c>
      <c r="AG13" s="27">
        <v>0</v>
      </c>
      <c r="AH13" s="27">
        <v>0</v>
      </c>
      <c r="AI13" s="27">
        <v>0</v>
      </c>
      <c r="AJ13" s="27">
        <v>0</v>
      </c>
      <c r="AK13" s="27">
        <v>0</v>
      </c>
      <c r="AL13" s="27">
        <v>0</v>
      </c>
      <c r="AM13" s="27">
        <v>1800000</v>
      </c>
      <c r="AN13" s="27">
        <v>0</v>
      </c>
      <c r="AO13" s="27">
        <v>0</v>
      </c>
      <c r="AP13" s="27">
        <v>0</v>
      </c>
      <c r="AQ13" s="27">
        <v>0</v>
      </c>
      <c r="AR13" s="27">
        <v>0</v>
      </c>
      <c r="AS13" s="27">
        <v>0</v>
      </c>
      <c r="AT13" s="27">
        <v>0</v>
      </c>
      <c r="AU13" s="27">
        <v>0</v>
      </c>
      <c r="AV13" s="27">
        <v>0</v>
      </c>
      <c r="AW13" s="27">
        <v>0</v>
      </c>
      <c r="AX13" s="27">
        <v>0</v>
      </c>
      <c r="AY13" s="27">
        <f t="shared" si="4"/>
        <v>1800000</v>
      </c>
      <c r="AZ13" s="12" t="s">
        <v>61</v>
      </c>
      <c r="BA13" s="15">
        <v>50</v>
      </c>
      <c r="BB13" s="11"/>
      <c r="BC13" s="11" t="s">
        <v>155</v>
      </c>
      <c r="BD13" s="11" t="s">
        <v>155</v>
      </c>
      <c r="BE13" s="11" t="s">
        <v>155</v>
      </c>
      <c r="BF13" s="11" t="s">
        <v>155</v>
      </c>
      <c r="BG13" s="11" t="s">
        <v>155</v>
      </c>
      <c r="BH13" s="11"/>
      <c r="BI13" s="11"/>
      <c r="BJ13" s="11"/>
      <c r="BK13" s="11"/>
      <c r="BL13" s="11"/>
      <c r="BM13" s="90"/>
      <c r="BN13" s="23"/>
      <c r="BO13" s="23"/>
      <c r="BP13" s="23"/>
    </row>
    <row r="14" spans="2:68" s="30" customFormat="1" ht="161.25" customHeight="1" x14ac:dyDescent="0.3">
      <c r="B14" s="57"/>
      <c r="C14" s="58"/>
      <c r="D14" s="58"/>
      <c r="E14" s="58"/>
      <c r="F14" s="58"/>
      <c r="G14" s="58"/>
      <c r="H14" s="58"/>
      <c r="I14" s="11">
        <v>5</v>
      </c>
      <c r="J14" s="11" t="s">
        <v>149</v>
      </c>
      <c r="K14" s="15">
        <v>2020050310031</v>
      </c>
      <c r="L14" s="11" t="s">
        <v>156</v>
      </c>
      <c r="M14" s="35" t="s">
        <v>57</v>
      </c>
      <c r="N14" s="12" t="s">
        <v>45</v>
      </c>
      <c r="O14" s="13">
        <v>23</v>
      </c>
      <c r="P14" s="13">
        <v>35</v>
      </c>
      <c r="Q14" s="13">
        <v>5</v>
      </c>
      <c r="R14" s="42">
        <v>10</v>
      </c>
      <c r="S14" s="13">
        <v>10</v>
      </c>
      <c r="T14" s="13">
        <v>10</v>
      </c>
      <c r="U14" s="15">
        <v>5</v>
      </c>
      <c r="V14" s="91">
        <v>10</v>
      </c>
      <c r="W14" s="15"/>
      <c r="X14" s="15"/>
      <c r="Y14" s="44">
        <f t="shared" si="0"/>
        <v>15</v>
      </c>
      <c r="Z14" s="45">
        <f t="shared" si="1"/>
        <v>1</v>
      </c>
      <c r="AA14" s="45">
        <f t="shared" si="2"/>
        <v>0.42857142857142855</v>
      </c>
      <c r="AB14" s="92" t="s">
        <v>242</v>
      </c>
      <c r="AC14" s="11" t="s">
        <v>191</v>
      </c>
      <c r="AD14" s="46">
        <v>10</v>
      </c>
      <c r="AE14" s="27">
        <f t="shared" si="3"/>
        <v>962307</v>
      </c>
      <c r="AF14" s="27">
        <v>0</v>
      </c>
      <c r="AG14" s="27">
        <v>0</v>
      </c>
      <c r="AH14" s="27">
        <v>0</v>
      </c>
      <c r="AI14" s="27">
        <v>0</v>
      </c>
      <c r="AJ14" s="27">
        <v>0</v>
      </c>
      <c r="AK14" s="27">
        <v>0</v>
      </c>
      <c r="AL14" s="27">
        <v>0</v>
      </c>
      <c r="AM14" s="27">
        <f>528307+434000</f>
        <v>962307</v>
      </c>
      <c r="AN14" s="27">
        <v>0</v>
      </c>
      <c r="AO14" s="27">
        <v>0</v>
      </c>
      <c r="AP14" s="27">
        <v>0</v>
      </c>
      <c r="AQ14" s="27">
        <v>0</v>
      </c>
      <c r="AR14" s="27">
        <v>0</v>
      </c>
      <c r="AS14" s="27">
        <v>0</v>
      </c>
      <c r="AT14" s="27">
        <v>0</v>
      </c>
      <c r="AU14" s="27">
        <v>0</v>
      </c>
      <c r="AV14" s="27">
        <v>0</v>
      </c>
      <c r="AW14" s="27">
        <v>0</v>
      </c>
      <c r="AX14" s="27">
        <v>0</v>
      </c>
      <c r="AY14" s="27">
        <f t="shared" si="4"/>
        <v>962307</v>
      </c>
      <c r="AZ14" s="12" t="s">
        <v>61</v>
      </c>
      <c r="BA14" s="15">
        <v>30</v>
      </c>
      <c r="BB14" s="11"/>
      <c r="BC14" s="11" t="s">
        <v>155</v>
      </c>
      <c r="BD14" s="11"/>
      <c r="BE14" s="11"/>
      <c r="BF14" s="11"/>
      <c r="BG14" s="11"/>
      <c r="BH14" s="11"/>
      <c r="BI14" s="11"/>
      <c r="BJ14" s="11"/>
      <c r="BK14" s="11"/>
      <c r="BL14" s="11"/>
      <c r="BM14" s="90"/>
      <c r="BN14" s="23"/>
      <c r="BO14" s="23"/>
      <c r="BP14" s="23"/>
    </row>
    <row r="15" spans="2:68" s="30" customFormat="1" ht="161.25" customHeight="1" x14ac:dyDescent="0.3">
      <c r="B15" s="57"/>
      <c r="C15" s="58"/>
      <c r="D15" s="58"/>
      <c r="E15" s="58"/>
      <c r="F15" s="58"/>
      <c r="G15" s="58"/>
      <c r="H15" s="58"/>
      <c r="I15" s="11">
        <v>6</v>
      </c>
      <c r="J15" s="11" t="s">
        <v>149</v>
      </c>
      <c r="K15" s="15">
        <v>2020050310031</v>
      </c>
      <c r="L15" s="11" t="s">
        <v>156</v>
      </c>
      <c r="M15" s="35" t="s">
        <v>58</v>
      </c>
      <c r="N15" s="12" t="s">
        <v>45</v>
      </c>
      <c r="O15" s="13">
        <v>12</v>
      </c>
      <c r="P15" s="13">
        <v>20</v>
      </c>
      <c r="Q15" s="13">
        <v>2</v>
      </c>
      <c r="R15" s="42">
        <v>4</v>
      </c>
      <c r="S15" s="13">
        <v>7</v>
      </c>
      <c r="T15" s="13">
        <v>7</v>
      </c>
      <c r="U15" s="15">
        <v>2</v>
      </c>
      <c r="V15" s="91">
        <v>4</v>
      </c>
      <c r="W15" s="15"/>
      <c r="X15" s="15"/>
      <c r="Y15" s="44">
        <f t="shared" si="0"/>
        <v>6</v>
      </c>
      <c r="Z15" s="45">
        <f t="shared" si="1"/>
        <v>1</v>
      </c>
      <c r="AA15" s="45">
        <f t="shared" si="2"/>
        <v>0.3</v>
      </c>
      <c r="AB15" s="11" t="s">
        <v>223</v>
      </c>
      <c r="AC15" s="11" t="s">
        <v>191</v>
      </c>
      <c r="AD15" s="46">
        <v>4</v>
      </c>
      <c r="AE15" s="27">
        <f t="shared" si="3"/>
        <v>2400000</v>
      </c>
      <c r="AF15" s="27">
        <v>0</v>
      </c>
      <c r="AG15" s="27">
        <v>0</v>
      </c>
      <c r="AH15" s="27">
        <v>0</v>
      </c>
      <c r="AI15" s="27">
        <v>0</v>
      </c>
      <c r="AJ15" s="27">
        <v>0</v>
      </c>
      <c r="AK15" s="27">
        <v>0</v>
      </c>
      <c r="AL15" s="27">
        <v>0</v>
      </c>
      <c r="AM15" s="27">
        <v>2400000</v>
      </c>
      <c r="AN15" s="27">
        <v>0</v>
      </c>
      <c r="AO15" s="27">
        <v>0</v>
      </c>
      <c r="AP15" s="27">
        <v>0</v>
      </c>
      <c r="AQ15" s="27">
        <v>0</v>
      </c>
      <c r="AR15" s="27">
        <v>0</v>
      </c>
      <c r="AS15" s="27">
        <v>0</v>
      </c>
      <c r="AT15" s="27">
        <v>0</v>
      </c>
      <c r="AU15" s="27">
        <v>0</v>
      </c>
      <c r="AV15" s="27">
        <v>0</v>
      </c>
      <c r="AW15" s="27">
        <v>0</v>
      </c>
      <c r="AX15" s="27">
        <v>0</v>
      </c>
      <c r="AY15" s="27">
        <f t="shared" si="4"/>
        <v>2400000</v>
      </c>
      <c r="AZ15" s="12" t="s">
        <v>61</v>
      </c>
      <c r="BA15" s="15">
        <v>120</v>
      </c>
      <c r="BB15" s="11"/>
      <c r="BC15" s="11" t="s">
        <v>155</v>
      </c>
      <c r="BD15" s="11"/>
      <c r="BE15" s="11" t="s">
        <v>155</v>
      </c>
      <c r="BF15" s="11"/>
      <c r="BG15" s="11" t="s">
        <v>155</v>
      </c>
      <c r="BH15" s="11"/>
      <c r="BI15" s="11"/>
      <c r="BJ15" s="11"/>
      <c r="BK15" s="11" t="s">
        <v>155</v>
      </c>
      <c r="BL15" s="11"/>
      <c r="BM15" s="90"/>
      <c r="BN15" s="23"/>
      <c r="BO15" s="23"/>
      <c r="BP15" s="23"/>
    </row>
    <row r="16" spans="2:68" s="30" customFormat="1" ht="34.200000000000003" customHeight="1" x14ac:dyDescent="0.3">
      <c r="B16" s="57"/>
      <c r="C16" s="58"/>
      <c r="D16" s="58"/>
      <c r="E16" s="58"/>
      <c r="F16" s="58"/>
      <c r="G16" s="58"/>
      <c r="H16" s="58"/>
      <c r="I16" s="11">
        <v>7</v>
      </c>
      <c r="J16" s="11" t="s">
        <v>149</v>
      </c>
      <c r="K16" s="15">
        <v>2020050310031</v>
      </c>
      <c r="L16" s="11" t="s">
        <v>156</v>
      </c>
      <c r="M16" s="35" t="s">
        <v>59</v>
      </c>
      <c r="N16" s="12" t="s">
        <v>47</v>
      </c>
      <c r="O16" s="14">
        <v>1</v>
      </c>
      <c r="P16" s="14">
        <v>1</v>
      </c>
      <c r="Q16" s="14">
        <v>1</v>
      </c>
      <c r="R16" s="41">
        <v>1</v>
      </c>
      <c r="S16" s="14">
        <v>1</v>
      </c>
      <c r="T16" s="14">
        <v>1</v>
      </c>
      <c r="U16" s="15">
        <v>1</v>
      </c>
      <c r="V16" s="14">
        <v>1</v>
      </c>
      <c r="W16" s="15"/>
      <c r="X16" s="15"/>
      <c r="Y16" s="44">
        <f t="shared" si="0"/>
        <v>2</v>
      </c>
      <c r="Z16" s="45">
        <f t="shared" si="1"/>
        <v>1</v>
      </c>
      <c r="AA16" s="54">
        <f>Y16/SUM(Q16:T16)</f>
        <v>0.5</v>
      </c>
      <c r="AB16" s="11" t="s">
        <v>197</v>
      </c>
      <c r="AC16" s="11" t="s">
        <v>191</v>
      </c>
      <c r="AD16" s="14">
        <v>1</v>
      </c>
      <c r="AE16" s="27">
        <f t="shared" si="3"/>
        <v>15200000</v>
      </c>
      <c r="AF16" s="27">
        <v>0</v>
      </c>
      <c r="AG16" s="27">
        <v>0</v>
      </c>
      <c r="AH16" s="27">
        <v>0</v>
      </c>
      <c r="AI16" s="27">
        <v>0</v>
      </c>
      <c r="AJ16" s="27">
        <v>0</v>
      </c>
      <c r="AK16" s="27">
        <v>0</v>
      </c>
      <c r="AL16" s="27">
        <v>0</v>
      </c>
      <c r="AM16" s="27">
        <v>15200000</v>
      </c>
      <c r="AN16" s="27">
        <v>0</v>
      </c>
      <c r="AO16" s="27">
        <v>0</v>
      </c>
      <c r="AP16" s="27">
        <v>0</v>
      </c>
      <c r="AQ16" s="27">
        <v>0</v>
      </c>
      <c r="AR16" s="27">
        <v>0</v>
      </c>
      <c r="AS16" s="27">
        <v>0</v>
      </c>
      <c r="AT16" s="27">
        <v>0</v>
      </c>
      <c r="AU16" s="27">
        <v>0</v>
      </c>
      <c r="AV16" s="27">
        <v>0</v>
      </c>
      <c r="AW16" s="27">
        <v>0</v>
      </c>
      <c r="AX16" s="27">
        <v>0</v>
      </c>
      <c r="AY16" s="27">
        <f t="shared" si="4"/>
        <v>15200000</v>
      </c>
      <c r="AZ16" s="12" t="s">
        <v>61</v>
      </c>
      <c r="BA16" s="15">
        <v>360</v>
      </c>
      <c r="BB16" s="11" t="s">
        <v>155</v>
      </c>
      <c r="BC16" s="11" t="s">
        <v>155</v>
      </c>
      <c r="BD16" s="11" t="s">
        <v>155</v>
      </c>
      <c r="BE16" s="11" t="s">
        <v>155</v>
      </c>
      <c r="BF16" s="11" t="s">
        <v>155</v>
      </c>
      <c r="BG16" s="11" t="s">
        <v>155</v>
      </c>
      <c r="BH16" s="11" t="s">
        <v>155</v>
      </c>
      <c r="BI16" s="11" t="s">
        <v>155</v>
      </c>
      <c r="BJ16" s="11" t="s">
        <v>155</v>
      </c>
      <c r="BK16" s="11" t="s">
        <v>155</v>
      </c>
      <c r="BL16" s="11" t="s">
        <v>155</v>
      </c>
      <c r="BM16" s="11" t="s">
        <v>155</v>
      </c>
      <c r="BN16" s="23"/>
      <c r="BO16" s="23"/>
      <c r="BP16" s="23"/>
    </row>
    <row r="17" spans="2:68" s="30" customFormat="1" ht="161.25" customHeight="1" x14ac:dyDescent="0.3">
      <c r="B17" s="57"/>
      <c r="C17" s="58"/>
      <c r="D17" s="58"/>
      <c r="E17" s="58"/>
      <c r="F17" s="58"/>
      <c r="G17" s="58"/>
      <c r="H17" s="58"/>
      <c r="I17" s="11">
        <v>8</v>
      </c>
      <c r="J17" s="11" t="s">
        <v>149</v>
      </c>
      <c r="K17" s="15">
        <v>2020050310031</v>
      </c>
      <c r="L17" s="11" t="s">
        <v>156</v>
      </c>
      <c r="M17" s="35" t="s">
        <v>60</v>
      </c>
      <c r="N17" s="12" t="s">
        <v>45</v>
      </c>
      <c r="O17" s="13">
        <v>0</v>
      </c>
      <c r="P17" s="14">
        <v>0.4</v>
      </c>
      <c r="Q17" s="16">
        <v>0</v>
      </c>
      <c r="R17" s="43">
        <v>0.12</v>
      </c>
      <c r="S17" s="16">
        <v>0.14000000000000001</v>
      </c>
      <c r="T17" s="16">
        <v>0.14000000000000001</v>
      </c>
      <c r="U17" s="15">
        <v>0</v>
      </c>
      <c r="V17" s="14">
        <v>0.12</v>
      </c>
      <c r="W17" s="15"/>
      <c r="X17" s="15"/>
      <c r="Y17" s="44">
        <f t="shared" si="0"/>
        <v>0.12</v>
      </c>
      <c r="Z17" s="45">
        <f t="shared" si="1"/>
        <v>1</v>
      </c>
      <c r="AA17" s="45">
        <f t="shared" si="2"/>
        <v>0.3</v>
      </c>
      <c r="AB17" s="11" t="s">
        <v>224</v>
      </c>
      <c r="AC17" s="11" t="s">
        <v>191</v>
      </c>
      <c r="AD17" s="14">
        <v>0.12</v>
      </c>
      <c r="AE17" s="27">
        <f t="shared" si="3"/>
        <v>4800000</v>
      </c>
      <c r="AF17" s="27">
        <v>0</v>
      </c>
      <c r="AG17" s="27">
        <v>0</v>
      </c>
      <c r="AH17" s="27">
        <v>0</v>
      </c>
      <c r="AI17" s="27">
        <v>0</v>
      </c>
      <c r="AJ17" s="27">
        <v>0</v>
      </c>
      <c r="AK17" s="27">
        <v>0</v>
      </c>
      <c r="AL17" s="27">
        <v>0</v>
      </c>
      <c r="AM17" s="27">
        <v>4800000</v>
      </c>
      <c r="AN17" s="27">
        <v>0</v>
      </c>
      <c r="AO17" s="27">
        <v>0</v>
      </c>
      <c r="AP17" s="27">
        <v>0</v>
      </c>
      <c r="AQ17" s="27">
        <v>0</v>
      </c>
      <c r="AR17" s="27">
        <v>0</v>
      </c>
      <c r="AS17" s="27">
        <v>0</v>
      </c>
      <c r="AT17" s="27">
        <v>0</v>
      </c>
      <c r="AU17" s="27">
        <v>0</v>
      </c>
      <c r="AV17" s="27">
        <v>0</v>
      </c>
      <c r="AW17" s="27">
        <v>0</v>
      </c>
      <c r="AX17" s="27">
        <v>0</v>
      </c>
      <c r="AY17" s="27">
        <f t="shared" si="4"/>
        <v>4800000</v>
      </c>
      <c r="AZ17" s="12" t="s">
        <v>61</v>
      </c>
      <c r="BA17" s="15">
        <v>30</v>
      </c>
      <c r="BB17" s="11"/>
      <c r="BC17" s="11" t="s">
        <v>155</v>
      </c>
      <c r="BD17" s="11" t="s">
        <v>155</v>
      </c>
      <c r="BE17" s="11" t="s">
        <v>155</v>
      </c>
      <c r="BF17" s="11" t="s">
        <v>155</v>
      </c>
      <c r="BG17" s="11" t="s">
        <v>155</v>
      </c>
      <c r="BH17" s="11"/>
      <c r="BI17" s="11"/>
      <c r="BJ17" s="11"/>
      <c r="BK17" s="11"/>
      <c r="BL17" s="11"/>
      <c r="BM17" s="90"/>
      <c r="BN17" s="23"/>
      <c r="BO17" s="23"/>
      <c r="BP17" s="23"/>
    </row>
    <row r="18" spans="2:68" s="97" customFormat="1" ht="15.6" x14ac:dyDescent="0.3">
      <c r="B18" s="93"/>
      <c r="C18" s="94"/>
      <c r="D18" s="94"/>
      <c r="E18" s="95" t="s">
        <v>34</v>
      </c>
      <c r="F18" s="95"/>
      <c r="G18" s="95"/>
      <c r="H18" s="95"/>
      <c r="I18" s="95"/>
      <c r="J18" s="95"/>
      <c r="K18" s="95"/>
      <c r="L18" s="95"/>
      <c r="M18" s="95"/>
      <c r="N18" s="95"/>
      <c r="O18" s="95"/>
      <c r="P18" s="95"/>
      <c r="Q18" s="95"/>
      <c r="R18" s="95"/>
      <c r="S18" s="95"/>
      <c r="T18" s="95"/>
      <c r="U18" s="21"/>
      <c r="V18" s="33"/>
      <c r="W18" s="21"/>
      <c r="X18" s="21"/>
      <c r="Y18" s="36"/>
      <c r="Z18" s="9">
        <f>AVERAGE(Z10:Z17)</f>
        <v>0.875</v>
      </c>
      <c r="AA18" s="9">
        <f>AVERAGE(AA10:AA17)</f>
        <v>0.49107142857142849</v>
      </c>
      <c r="AB18" s="29"/>
      <c r="AC18" s="28"/>
      <c r="AD18" s="29"/>
      <c r="AE18" s="29">
        <f>SUM(AE10:AE17)</f>
        <v>27428307</v>
      </c>
      <c r="AF18" s="29">
        <f t="shared" ref="AF18:AM18" si="5">SUM(AF10:AF17)</f>
        <v>0</v>
      </c>
      <c r="AG18" s="29">
        <f t="shared" si="5"/>
        <v>0</v>
      </c>
      <c r="AH18" s="29">
        <f t="shared" si="5"/>
        <v>0</v>
      </c>
      <c r="AI18" s="29">
        <f t="shared" si="5"/>
        <v>0</v>
      </c>
      <c r="AJ18" s="29">
        <f t="shared" si="5"/>
        <v>0</v>
      </c>
      <c r="AK18" s="29">
        <f t="shared" si="5"/>
        <v>0</v>
      </c>
      <c r="AL18" s="29">
        <f t="shared" si="5"/>
        <v>0</v>
      </c>
      <c r="AM18" s="29">
        <f t="shared" si="5"/>
        <v>27428307</v>
      </c>
      <c r="AN18" s="29">
        <f t="shared" ref="AN18:AX18" si="6">SUM(AN10:AN16)</f>
        <v>0</v>
      </c>
      <c r="AO18" s="29">
        <f t="shared" si="6"/>
        <v>0</v>
      </c>
      <c r="AP18" s="29">
        <f t="shared" si="6"/>
        <v>0</v>
      </c>
      <c r="AQ18" s="29">
        <f t="shared" si="6"/>
        <v>0</v>
      </c>
      <c r="AR18" s="29">
        <f t="shared" si="6"/>
        <v>0</v>
      </c>
      <c r="AS18" s="29">
        <f t="shared" si="6"/>
        <v>0</v>
      </c>
      <c r="AT18" s="29">
        <f t="shared" si="6"/>
        <v>0</v>
      </c>
      <c r="AU18" s="29">
        <f t="shared" si="6"/>
        <v>0</v>
      </c>
      <c r="AV18" s="29">
        <f t="shared" si="6"/>
        <v>0</v>
      </c>
      <c r="AW18" s="29">
        <f t="shared" si="6"/>
        <v>0</v>
      </c>
      <c r="AX18" s="29">
        <f t="shared" si="6"/>
        <v>0</v>
      </c>
      <c r="AY18" s="29">
        <f>SUM(AY10:AY17)</f>
        <v>27428307</v>
      </c>
      <c r="AZ18" s="29"/>
      <c r="BA18" s="29"/>
      <c r="BB18" s="29"/>
      <c r="BC18" s="29"/>
      <c r="BD18" s="29"/>
      <c r="BE18" s="29"/>
      <c r="BF18" s="29"/>
      <c r="BG18" s="29"/>
      <c r="BH18" s="29"/>
      <c r="BI18" s="29"/>
      <c r="BJ18" s="29"/>
      <c r="BK18" s="29"/>
      <c r="BL18" s="29"/>
      <c r="BM18" s="96"/>
      <c r="BN18" s="24"/>
      <c r="BO18" s="24"/>
      <c r="BP18" s="24"/>
    </row>
    <row r="19" spans="2:68" s="30" customFormat="1" ht="153.75" customHeight="1" x14ac:dyDescent="0.3">
      <c r="B19" s="57" t="s">
        <v>48</v>
      </c>
      <c r="C19" s="58" t="s">
        <v>49</v>
      </c>
      <c r="D19" s="58" t="s">
        <v>50</v>
      </c>
      <c r="E19" s="58" t="s">
        <v>169</v>
      </c>
      <c r="F19" s="58" t="s">
        <v>62</v>
      </c>
      <c r="G19" s="58"/>
      <c r="H19" s="58" t="s">
        <v>63</v>
      </c>
      <c r="I19" s="11">
        <v>1</v>
      </c>
      <c r="J19" s="11" t="s">
        <v>149</v>
      </c>
      <c r="K19" s="15">
        <v>2020050310031</v>
      </c>
      <c r="L19" s="11" t="s">
        <v>156</v>
      </c>
      <c r="M19" s="35" t="s">
        <v>64</v>
      </c>
      <c r="N19" s="12" t="s">
        <v>45</v>
      </c>
      <c r="O19" s="13">
        <v>0</v>
      </c>
      <c r="P19" s="13">
        <v>50</v>
      </c>
      <c r="Q19" s="13">
        <v>5</v>
      </c>
      <c r="R19" s="42">
        <v>15</v>
      </c>
      <c r="S19" s="13">
        <v>15</v>
      </c>
      <c r="T19" s="13">
        <v>15</v>
      </c>
      <c r="U19" s="44">
        <v>5</v>
      </c>
      <c r="V19" s="87">
        <v>15</v>
      </c>
      <c r="W19" s="44"/>
      <c r="X19" s="44"/>
      <c r="Y19" s="44">
        <f t="shared" si="0"/>
        <v>20</v>
      </c>
      <c r="Z19" s="45">
        <f t="shared" si="1"/>
        <v>1</v>
      </c>
      <c r="AA19" s="45">
        <f t="shared" si="2"/>
        <v>0.4</v>
      </c>
      <c r="AB19" s="11" t="s">
        <v>199</v>
      </c>
      <c r="AC19" s="11" t="s">
        <v>191</v>
      </c>
      <c r="AD19" s="46">
        <v>15</v>
      </c>
      <c r="AE19" s="27">
        <f t="shared" ref="AE19:AE21" si="7">+AY19</f>
        <v>1800000</v>
      </c>
      <c r="AF19" s="27">
        <v>0</v>
      </c>
      <c r="AG19" s="27">
        <v>0</v>
      </c>
      <c r="AH19" s="27">
        <v>0</v>
      </c>
      <c r="AI19" s="27">
        <v>0</v>
      </c>
      <c r="AJ19" s="27">
        <v>0</v>
      </c>
      <c r="AK19" s="27">
        <v>0</v>
      </c>
      <c r="AL19" s="27">
        <v>0</v>
      </c>
      <c r="AM19" s="27">
        <v>1800000</v>
      </c>
      <c r="AN19" s="27">
        <v>0</v>
      </c>
      <c r="AO19" s="27">
        <v>0</v>
      </c>
      <c r="AP19" s="27">
        <v>0</v>
      </c>
      <c r="AQ19" s="27">
        <v>0</v>
      </c>
      <c r="AR19" s="27">
        <v>0</v>
      </c>
      <c r="AS19" s="27">
        <v>0</v>
      </c>
      <c r="AT19" s="27">
        <v>0</v>
      </c>
      <c r="AU19" s="27">
        <v>0</v>
      </c>
      <c r="AV19" s="27">
        <v>0</v>
      </c>
      <c r="AW19" s="27">
        <v>0</v>
      </c>
      <c r="AX19" s="27">
        <v>0</v>
      </c>
      <c r="AY19" s="27">
        <f t="shared" ref="AY19:AY21" si="8">SUM(AF19:AX19)</f>
        <v>1800000</v>
      </c>
      <c r="AZ19" s="12" t="s">
        <v>61</v>
      </c>
      <c r="BA19" s="15">
        <v>90</v>
      </c>
      <c r="BB19" s="11"/>
      <c r="BC19" s="11" t="s">
        <v>155</v>
      </c>
      <c r="BD19" s="11"/>
      <c r="BE19" s="11" t="s">
        <v>155</v>
      </c>
      <c r="BF19" s="11"/>
      <c r="BG19" s="11" t="s">
        <v>155</v>
      </c>
      <c r="BH19" s="11"/>
      <c r="BI19" s="11"/>
      <c r="BJ19" s="11"/>
      <c r="BK19" s="11"/>
      <c r="BL19" s="11"/>
      <c r="BM19" s="89"/>
      <c r="BN19" s="23"/>
      <c r="BO19" s="23"/>
      <c r="BP19" s="23"/>
    </row>
    <row r="20" spans="2:68" s="30" customFormat="1" ht="153.75" customHeight="1" x14ac:dyDescent="0.3">
      <c r="B20" s="57"/>
      <c r="C20" s="58"/>
      <c r="D20" s="58"/>
      <c r="E20" s="58"/>
      <c r="F20" s="58"/>
      <c r="G20" s="58"/>
      <c r="H20" s="58"/>
      <c r="I20" s="11">
        <v>2</v>
      </c>
      <c r="J20" s="11" t="s">
        <v>149</v>
      </c>
      <c r="K20" s="15">
        <v>2020050310031</v>
      </c>
      <c r="L20" s="11" t="s">
        <v>156</v>
      </c>
      <c r="M20" s="35" t="s">
        <v>65</v>
      </c>
      <c r="N20" s="12" t="s">
        <v>45</v>
      </c>
      <c r="O20" s="13">
        <v>2</v>
      </c>
      <c r="P20" s="13">
        <v>4</v>
      </c>
      <c r="Q20" s="13">
        <v>0</v>
      </c>
      <c r="R20" s="42">
        <v>1</v>
      </c>
      <c r="S20" s="13">
        <v>2</v>
      </c>
      <c r="T20" s="13">
        <v>1</v>
      </c>
      <c r="U20" s="15">
        <v>0</v>
      </c>
      <c r="V20" s="87">
        <v>1</v>
      </c>
      <c r="W20" s="44"/>
      <c r="X20" s="44"/>
      <c r="Y20" s="44">
        <f t="shared" si="0"/>
        <v>1</v>
      </c>
      <c r="Z20" s="45">
        <f t="shared" si="1"/>
        <v>1</v>
      </c>
      <c r="AA20" s="45">
        <f t="shared" si="2"/>
        <v>0.25</v>
      </c>
      <c r="AB20" s="98" t="s">
        <v>225</v>
      </c>
      <c r="AC20" s="11" t="s">
        <v>191</v>
      </c>
      <c r="AD20" s="11">
        <v>1</v>
      </c>
      <c r="AE20" s="27">
        <f t="shared" si="7"/>
        <v>6400000</v>
      </c>
      <c r="AF20" s="27">
        <v>0</v>
      </c>
      <c r="AG20" s="27">
        <v>0</v>
      </c>
      <c r="AH20" s="27">
        <v>0</v>
      </c>
      <c r="AI20" s="27">
        <v>0</v>
      </c>
      <c r="AJ20" s="27">
        <v>0</v>
      </c>
      <c r="AK20" s="27">
        <v>0</v>
      </c>
      <c r="AL20" s="27">
        <v>0</v>
      </c>
      <c r="AM20" s="27">
        <v>6400000</v>
      </c>
      <c r="AN20" s="27">
        <v>0</v>
      </c>
      <c r="AO20" s="27">
        <v>0</v>
      </c>
      <c r="AP20" s="27">
        <v>0</v>
      </c>
      <c r="AQ20" s="27">
        <v>0</v>
      </c>
      <c r="AR20" s="27">
        <v>0</v>
      </c>
      <c r="AS20" s="27">
        <v>0</v>
      </c>
      <c r="AT20" s="27">
        <v>0</v>
      </c>
      <c r="AU20" s="27">
        <v>0</v>
      </c>
      <c r="AV20" s="27">
        <v>0</v>
      </c>
      <c r="AW20" s="27">
        <v>0</v>
      </c>
      <c r="AX20" s="27">
        <v>0</v>
      </c>
      <c r="AY20" s="27">
        <f t="shared" si="8"/>
        <v>6400000</v>
      </c>
      <c r="AZ20" s="12" t="s">
        <v>61</v>
      </c>
      <c r="BA20" s="15">
        <v>30</v>
      </c>
      <c r="BB20" s="11"/>
      <c r="BC20" s="11"/>
      <c r="BD20" s="11"/>
      <c r="BE20" s="11"/>
      <c r="BF20" s="11"/>
      <c r="BG20" s="11"/>
      <c r="BH20" s="11" t="s">
        <v>155</v>
      </c>
      <c r="BI20" s="11"/>
      <c r="BJ20" s="11"/>
      <c r="BK20" s="11"/>
      <c r="BL20" s="11"/>
      <c r="BM20" s="90"/>
      <c r="BN20" s="23"/>
      <c r="BO20" s="23"/>
      <c r="BP20" s="23"/>
    </row>
    <row r="21" spans="2:68" s="30" customFormat="1" ht="153.75" customHeight="1" x14ac:dyDescent="0.3">
      <c r="B21" s="57"/>
      <c r="C21" s="58"/>
      <c r="D21" s="58"/>
      <c r="E21" s="58"/>
      <c r="F21" s="58"/>
      <c r="G21" s="58"/>
      <c r="H21" s="58"/>
      <c r="I21" s="11">
        <v>3</v>
      </c>
      <c r="J21" s="11" t="s">
        <v>149</v>
      </c>
      <c r="K21" s="15">
        <v>2020050310031</v>
      </c>
      <c r="L21" s="11" t="s">
        <v>156</v>
      </c>
      <c r="M21" s="35" t="s">
        <v>66</v>
      </c>
      <c r="N21" s="12" t="s">
        <v>40</v>
      </c>
      <c r="O21" s="13">
        <v>4</v>
      </c>
      <c r="P21" s="13">
        <v>6</v>
      </c>
      <c r="Q21" s="13">
        <v>2</v>
      </c>
      <c r="R21" s="42">
        <v>1</v>
      </c>
      <c r="S21" s="13">
        <v>1</v>
      </c>
      <c r="T21" s="13">
        <v>2</v>
      </c>
      <c r="U21" s="15">
        <v>2</v>
      </c>
      <c r="V21" s="91">
        <v>1</v>
      </c>
      <c r="W21" s="15"/>
      <c r="X21" s="15"/>
      <c r="Y21" s="44">
        <f t="shared" si="0"/>
        <v>3</v>
      </c>
      <c r="Z21" s="45">
        <f t="shared" si="1"/>
        <v>1</v>
      </c>
      <c r="AA21" s="45">
        <f t="shared" si="2"/>
        <v>0.5</v>
      </c>
      <c r="AB21" s="11" t="s">
        <v>226</v>
      </c>
      <c r="AC21" s="11" t="s">
        <v>191</v>
      </c>
      <c r="AD21" s="46">
        <v>1</v>
      </c>
      <c r="AE21" s="27">
        <f t="shared" si="7"/>
        <v>600000</v>
      </c>
      <c r="AF21" s="27">
        <v>0</v>
      </c>
      <c r="AG21" s="27">
        <v>0</v>
      </c>
      <c r="AH21" s="27">
        <v>0</v>
      </c>
      <c r="AI21" s="27">
        <v>0</v>
      </c>
      <c r="AJ21" s="27">
        <v>0</v>
      </c>
      <c r="AK21" s="27">
        <v>0</v>
      </c>
      <c r="AL21" s="27">
        <v>0</v>
      </c>
      <c r="AM21" s="27">
        <v>600000</v>
      </c>
      <c r="AN21" s="27">
        <v>0</v>
      </c>
      <c r="AO21" s="27">
        <v>0</v>
      </c>
      <c r="AP21" s="27">
        <v>0</v>
      </c>
      <c r="AQ21" s="27">
        <v>0</v>
      </c>
      <c r="AR21" s="27">
        <v>0</v>
      </c>
      <c r="AS21" s="27">
        <v>0</v>
      </c>
      <c r="AT21" s="27">
        <v>0</v>
      </c>
      <c r="AU21" s="27">
        <v>0</v>
      </c>
      <c r="AV21" s="27">
        <v>0</v>
      </c>
      <c r="AW21" s="27">
        <v>0</v>
      </c>
      <c r="AX21" s="27">
        <v>0</v>
      </c>
      <c r="AY21" s="27">
        <f t="shared" si="8"/>
        <v>600000</v>
      </c>
      <c r="AZ21" s="12" t="s">
        <v>61</v>
      </c>
      <c r="BA21" s="15">
        <v>90</v>
      </c>
      <c r="BB21" s="11"/>
      <c r="BC21" s="11"/>
      <c r="BD21" s="11"/>
      <c r="BE21" s="11"/>
      <c r="BF21" s="11" t="s">
        <v>155</v>
      </c>
      <c r="BG21" s="11"/>
      <c r="BH21" s="11"/>
      <c r="BI21" s="11" t="s">
        <v>155</v>
      </c>
      <c r="BJ21" s="11"/>
      <c r="BK21" s="11" t="s">
        <v>155</v>
      </c>
      <c r="BL21" s="11"/>
      <c r="BM21" s="90"/>
      <c r="BN21" s="23"/>
      <c r="BO21" s="23"/>
      <c r="BP21" s="23"/>
    </row>
    <row r="22" spans="2:68" s="97" customFormat="1" ht="15.6" x14ac:dyDescent="0.3">
      <c r="B22" s="93"/>
      <c r="C22" s="94"/>
      <c r="D22" s="94"/>
      <c r="E22" s="95" t="s">
        <v>34</v>
      </c>
      <c r="F22" s="95"/>
      <c r="G22" s="95"/>
      <c r="H22" s="95"/>
      <c r="I22" s="95"/>
      <c r="J22" s="95"/>
      <c r="K22" s="95"/>
      <c r="L22" s="95"/>
      <c r="M22" s="95"/>
      <c r="N22" s="95"/>
      <c r="O22" s="95"/>
      <c r="P22" s="95"/>
      <c r="Q22" s="95"/>
      <c r="R22" s="95"/>
      <c r="S22" s="95"/>
      <c r="T22" s="95"/>
      <c r="U22" s="21"/>
      <c r="V22" s="33"/>
      <c r="W22" s="21"/>
      <c r="X22" s="21"/>
      <c r="Y22" s="36"/>
      <c r="Z22" s="9">
        <f>AVERAGE(Z19:Z21)</f>
        <v>1</v>
      </c>
      <c r="AA22" s="9">
        <f>AVERAGE(AA19:AA21)</f>
        <v>0.3833333333333333</v>
      </c>
      <c r="AB22" s="29"/>
      <c r="AC22" s="28"/>
      <c r="AD22" s="29"/>
      <c r="AE22" s="29">
        <f>SUM(AE19:AE21)</f>
        <v>8800000</v>
      </c>
      <c r="AF22" s="29">
        <f t="shared" ref="AF22:AX22" si="9">SUM(AF19:AF21)</f>
        <v>0</v>
      </c>
      <c r="AG22" s="29">
        <f t="shared" si="9"/>
        <v>0</v>
      </c>
      <c r="AH22" s="29">
        <f t="shared" si="9"/>
        <v>0</v>
      </c>
      <c r="AI22" s="29">
        <f t="shared" si="9"/>
        <v>0</v>
      </c>
      <c r="AJ22" s="29">
        <f t="shared" si="9"/>
        <v>0</v>
      </c>
      <c r="AK22" s="29">
        <f t="shared" si="9"/>
        <v>0</v>
      </c>
      <c r="AL22" s="29">
        <f t="shared" si="9"/>
        <v>0</v>
      </c>
      <c r="AM22" s="29">
        <f t="shared" si="9"/>
        <v>8800000</v>
      </c>
      <c r="AN22" s="29">
        <f t="shared" si="9"/>
        <v>0</v>
      </c>
      <c r="AO22" s="29">
        <f t="shared" si="9"/>
        <v>0</v>
      </c>
      <c r="AP22" s="29">
        <f t="shared" si="9"/>
        <v>0</v>
      </c>
      <c r="AQ22" s="29">
        <f t="shared" si="9"/>
        <v>0</v>
      </c>
      <c r="AR22" s="29">
        <f t="shared" si="9"/>
        <v>0</v>
      </c>
      <c r="AS22" s="29">
        <f t="shared" si="9"/>
        <v>0</v>
      </c>
      <c r="AT22" s="29">
        <f t="shared" si="9"/>
        <v>0</v>
      </c>
      <c r="AU22" s="29">
        <f t="shared" si="9"/>
        <v>0</v>
      </c>
      <c r="AV22" s="29">
        <f t="shared" si="9"/>
        <v>0</v>
      </c>
      <c r="AW22" s="29">
        <f t="shared" si="9"/>
        <v>0</v>
      </c>
      <c r="AX22" s="29">
        <f t="shared" si="9"/>
        <v>0</v>
      </c>
      <c r="AY22" s="29">
        <f>SUM(AY19:AY21)</f>
        <v>8800000</v>
      </c>
      <c r="AZ22" s="29"/>
      <c r="BA22" s="29"/>
      <c r="BB22" s="29"/>
      <c r="BC22" s="29"/>
      <c r="BD22" s="29"/>
      <c r="BE22" s="29"/>
      <c r="BF22" s="29"/>
      <c r="BG22" s="29"/>
      <c r="BH22" s="29"/>
      <c r="BI22" s="29"/>
      <c r="BJ22" s="29"/>
      <c r="BK22" s="29"/>
      <c r="BL22" s="29"/>
      <c r="BM22" s="96"/>
      <c r="BN22" s="24"/>
      <c r="BO22" s="24"/>
      <c r="BP22" s="24"/>
    </row>
    <row r="23" spans="2:68" s="30" customFormat="1" ht="169.5" customHeight="1" x14ac:dyDescent="0.3">
      <c r="B23" s="57" t="s">
        <v>68</v>
      </c>
      <c r="C23" s="58" t="s">
        <v>67</v>
      </c>
      <c r="D23" s="58" t="s">
        <v>69</v>
      </c>
      <c r="E23" s="58" t="s">
        <v>43</v>
      </c>
      <c r="F23" s="58" t="s">
        <v>70</v>
      </c>
      <c r="G23" s="58"/>
      <c r="H23" s="58" t="s">
        <v>71</v>
      </c>
      <c r="I23" s="11">
        <v>1</v>
      </c>
      <c r="J23" s="11" t="s">
        <v>153</v>
      </c>
      <c r="K23" s="15">
        <v>2021050310052</v>
      </c>
      <c r="L23" s="15" t="s">
        <v>156</v>
      </c>
      <c r="M23" s="35" t="s">
        <v>72</v>
      </c>
      <c r="N23" s="12" t="s">
        <v>47</v>
      </c>
      <c r="O23" s="13">
        <v>1</v>
      </c>
      <c r="P23" s="13">
        <v>1</v>
      </c>
      <c r="Q23" s="13">
        <v>1</v>
      </c>
      <c r="R23" s="42">
        <v>0</v>
      </c>
      <c r="S23" s="13">
        <v>0</v>
      </c>
      <c r="T23" s="13">
        <v>0</v>
      </c>
      <c r="U23" s="44">
        <v>1</v>
      </c>
      <c r="V23" s="87">
        <v>0</v>
      </c>
      <c r="W23" s="44"/>
      <c r="X23" s="44"/>
      <c r="Y23" s="44">
        <f t="shared" si="0"/>
        <v>1</v>
      </c>
      <c r="Z23" s="45" t="str">
        <f t="shared" si="1"/>
        <v/>
      </c>
      <c r="AA23" s="54">
        <f>Y23/SUM(Q23:T23)</f>
        <v>1</v>
      </c>
      <c r="AB23" s="11" t="s">
        <v>255</v>
      </c>
      <c r="AC23" s="11"/>
      <c r="AD23" s="46"/>
      <c r="AE23" s="27">
        <f t="shared" ref="AE23:AE30" si="10">+AY23</f>
        <v>0</v>
      </c>
      <c r="AF23" s="27">
        <v>0</v>
      </c>
      <c r="AG23" s="27">
        <v>0</v>
      </c>
      <c r="AH23" s="27">
        <v>0</v>
      </c>
      <c r="AI23" s="27">
        <v>0</v>
      </c>
      <c r="AJ23" s="27">
        <v>0</v>
      </c>
      <c r="AK23" s="27">
        <v>0</v>
      </c>
      <c r="AL23" s="27">
        <v>0</v>
      </c>
      <c r="AM23" s="27">
        <v>0</v>
      </c>
      <c r="AN23" s="27">
        <v>0</v>
      </c>
      <c r="AO23" s="27">
        <v>0</v>
      </c>
      <c r="AP23" s="27">
        <v>0</v>
      </c>
      <c r="AQ23" s="27">
        <v>0</v>
      </c>
      <c r="AR23" s="27">
        <v>0</v>
      </c>
      <c r="AS23" s="27">
        <v>0</v>
      </c>
      <c r="AT23" s="27">
        <v>0</v>
      </c>
      <c r="AU23" s="27">
        <v>0</v>
      </c>
      <c r="AV23" s="27">
        <v>0</v>
      </c>
      <c r="AW23" s="27">
        <v>0</v>
      </c>
      <c r="AX23" s="27">
        <v>0</v>
      </c>
      <c r="AY23" s="27">
        <f t="shared" ref="AY23:AY30" si="11">SUM(AF23:AX23)</f>
        <v>0</v>
      </c>
      <c r="AZ23" s="12" t="s">
        <v>80</v>
      </c>
      <c r="BA23" s="15"/>
      <c r="BB23" s="11"/>
      <c r="BC23" s="11"/>
      <c r="BD23" s="11"/>
      <c r="BE23" s="11"/>
      <c r="BF23" s="11"/>
      <c r="BG23" s="11"/>
      <c r="BH23" s="11"/>
      <c r="BI23" s="11"/>
      <c r="BJ23" s="11"/>
      <c r="BK23" s="11"/>
      <c r="BL23" s="11"/>
      <c r="BM23" s="89"/>
      <c r="BN23" s="23"/>
      <c r="BO23" s="23"/>
      <c r="BP23" s="23"/>
    </row>
    <row r="24" spans="2:68" s="30" customFormat="1" ht="169.5" customHeight="1" x14ac:dyDescent="0.3">
      <c r="B24" s="57"/>
      <c r="C24" s="58"/>
      <c r="D24" s="58"/>
      <c r="E24" s="58"/>
      <c r="F24" s="58"/>
      <c r="G24" s="58"/>
      <c r="H24" s="58"/>
      <c r="I24" s="11">
        <v>2</v>
      </c>
      <c r="J24" s="11" t="s">
        <v>153</v>
      </c>
      <c r="K24" s="15">
        <v>2021050310052</v>
      </c>
      <c r="L24" s="15" t="s">
        <v>156</v>
      </c>
      <c r="M24" s="35" t="s">
        <v>73</v>
      </c>
      <c r="N24" s="12" t="s">
        <v>47</v>
      </c>
      <c r="O24" s="14">
        <v>0.95</v>
      </c>
      <c r="P24" s="14">
        <v>0.95</v>
      </c>
      <c r="Q24" s="14">
        <v>0.2</v>
      </c>
      <c r="R24" s="41">
        <v>0.25</v>
      </c>
      <c r="S24" s="14">
        <v>0.25</v>
      </c>
      <c r="T24" s="14">
        <v>0.25</v>
      </c>
      <c r="U24" s="48">
        <v>0.2</v>
      </c>
      <c r="V24" s="48">
        <v>0.25</v>
      </c>
      <c r="W24" s="44"/>
      <c r="X24" s="44"/>
      <c r="Y24" s="44">
        <f t="shared" si="0"/>
        <v>0.45</v>
      </c>
      <c r="Z24" s="45">
        <f t="shared" si="1"/>
        <v>1</v>
      </c>
      <c r="AA24" s="45">
        <f t="shared" si="2"/>
        <v>0.47368421052631582</v>
      </c>
      <c r="AB24" s="11" t="s">
        <v>217</v>
      </c>
      <c r="AC24" s="11" t="s">
        <v>191</v>
      </c>
      <c r="AD24" s="14">
        <v>0.25</v>
      </c>
      <c r="AE24" s="27">
        <f t="shared" si="10"/>
        <v>42633333</v>
      </c>
      <c r="AF24" s="27">
        <v>0</v>
      </c>
      <c r="AG24" s="27">
        <v>0</v>
      </c>
      <c r="AH24" s="27">
        <v>0</v>
      </c>
      <c r="AI24" s="27">
        <v>0</v>
      </c>
      <c r="AJ24" s="27">
        <v>0</v>
      </c>
      <c r="AK24" s="27">
        <f>46200000-3566667</f>
        <v>42633333</v>
      </c>
      <c r="AL24" s="27">
        <v>0</v>
      </c>
      <c r="AM24" s="27">
        <v>0</v>
      </c>
      <c r="AN24" s="27">
        <v>0</v>
      </c>
      <c r="AO24" s="27">
        <v>0</v>
      </c>
      <c r="AP24" s="27">
        <v>0</v>
      </c>
      <c r="AQ24" s="27">
        <v>0</v>
      </c>
      <c r="AR24" s="27">
        <v>0</v>
      </c>
      <c r="AS24" s="27">
        <v>0</v>
      </c>
      <c r="AT24" s="27">
        <v>0</v>
      </c>
      <c r="AU24" s="27">
        <v>0</v>
      </c>
      <c r="AV24" s="27">
        <v>0</v>
      </c>
      <c r="AW24" s="27">
        <v>0</v>
      </c>
      <c r="AX24" s="27">
        <v>0</v>
      </c>
      <c r="AY24" s="27">
        <f t="shared" si="11"/>
        <v>42633333</v>
      </c>
      <c r="AZ24" s="12" t="s">
        <v>80</v>
      </c>
      <c r="BA24" s="15">
        <v>360</v>
      </c>
      <c r="BB24" s="11" t="s">
        <v>155</v>
      </c>
      <c r="BC24" s="11" t="s">
        <v>155</v>
      </c>
      <c r="BD24" s="11" t="s">
        <v>155</v>
      </c>
      <c r="BE24" s="11" t="s">
        <v>155</v>
      </c>
      <c r="BF24" s="11" t="s">
        <v>155</v>
      </c>
      <c r="BG24" s="11" t="s">
        <v>155</v>
      </c>
      <c r="BH24" s="11" t="s">
        <v>155</v>
      </c>
      <c r="BI24" s="11" t="s">
        <v>155</v>
      </c>
      <c r="BJ24" s="11" t="s">
        <v>155</v>
      </c>
      <c r="BK24" s="11" t="s">
        <v>155</v>
      </c>
      <c r="BL24" s="11" t="s">
        <v>155</v>
      </c>
      <c r="BM24" s="11" t="s">
        <v>155</v>
      </c>
      <c r="BN24" s="23"/>
      <c r="BO24" s="23"/>
      <c r="BP24" s="23"/>
    </row>
    <row r="25" spans="2:68" s="30" customFormat="1" ht="169.5" customHeight="1" x14ac:dyDescent="0.3">
      <c r="B25" s="57"/>
      <c r="C25" s="58"/>
      <c r="D25" s="58"/>
      <c r="E25" s="58"/>
      <c r="F25" s="58"/>
      <c r="G25" s="58"/>
      <c r="H25" s="58"/>
      <c r="I25" s="11">
        <v>3</v>
      </c>
      <c r="J25" s="11" t="s">
        <v>153</v>
      </c>
      <c r="K25" s="15">
        <v>2021050310052</v>
      </c>
      <c r="L25" s="15" t="s">
        <v>156</v>
      </c>
      <c r="M25" s="35" t="s">
        <v>74</v>
      </c>
      <c r="N25" s="12" t="s">
        <v>47</v>
      </c>
      <c r="O25" s="13">
        <v>10</v>
      </c>
      <c r="P25" s="13">
        <v>10</v>
      </c>
      <c r="Q25" s="13">
        <v>10</v>
      </c>
      <c r="R25" s="42">
        <v>10</v>
      </c>
      <c r="S25" s="13">
        <v>10</v>
      </c>
      <c r="T25" s="13">
        <v>10</v>
      </c>
      <c r="U25" s="15">
        <v>10</v>
      </c>
      <c r="V25" s="91">
        <v>10</v>
      </c>
      <c r="W25" s="15"/>
      <c r="X25" s="15"/>
      <c r="Y25" s="44">
        <f t="shared" si="0"/>
        <v>20</v>
      </c>
      <c r="Z25" s="45">
        <f t="shared" si="1"/>
        <v>1</v>
      </c>
      <c r="AA25" s="54">
        <f>Y25/SUM(Q25:T25)</f>
        <v>0.5</v>
      </c>
      <c r="AB25" s="11" t="s">
        <v>252</v>
      </c>
      <c r="AC25" s="11" t="s">
        <v>192</v>
      </c>
      <c r="AD25" s="46">
        <v>10</v>
      </c>
      <c r="AE25" s="27">
        <f t="shared" si="10"/>
        <v>4000000</v>
      </c>
      <c r="AF25" s="27">
        <v>0</v>
      </c>
      <c r="AG25" s="27">
        <v>0</v>
      </c>
      <c r="AH25" s="27">
        <v>0</v>
      </c>
      <c r="AI25" s="27">
        <v>0</v>
      </c>
      <c r="AJ25" s="27">
        <v>0</v>
      </c>
      <c r="AK25" s="27">
        <v>4000000</v>
      </c>
      <c r="AL25" s="27">
        <v>0</v>
      </c>
      <c r="AM25" s="27">
        <v>0</v>
      </c>
      <c r="AN25" s="27">
        <v>0</v>
      </c>
      <c r="AO25" s="27">
        <v>0</v>
      </c>
      <c r="AP25" s="27">
        <v>0</v>
      </c>
      <c r="AQ25" s="27">
        <v>0</v>
      </c>
      <c r="AR25" s="27">
        <v>0</v>
      </c>
      <c r="AS25" s="27">
        <v>0</v>
      </c>
      <c r="AT25" s="27">
        <v>0</v>
      </c>
      <c r="AU25" s="27">
        <v>0</v>
      </c>
      <c r="AV25" s="27">
        <v>0</v>
      </c>
      <c r="AW25" s="27">
        <v>0</v>
      </c>
      <c r="AX25" s="27">
        <v>0</v>
      </c>
      <c r="AY25" s="27">
        <f t="shared" si="11"/>
        <v>4000000</v>
      </c>
      <c r="AZ25" s="12" t="s">
        <v>80</v>
      </c>
      <c r="BA25" s="15">
        <v>360</v>
      </c>
      <c r="BB25" s="11" t="s">
        <v>155</v>
      </c>
      <c r="BC25" s="11" t="s">
        <v>155</v>
      </c>
      <c r="BD25" s="11" t="s">
        <v>155</v>
      </c>
      <c r="BE25" s="11" t="s">
        <v>155</v>
      </c>
      <c r="BF25" s="11" t="s">
        <v>155</v>
      </c>
      <c r="BG25" s="11" t="s">
        <v>155</v>
      </c>
      <c r="BH25" s="11" t="s">
        <v>155</v>
      </c>
      <c r="BI25" s="11" t="s">
        <v>155</v>
      </c>
      <c r="BJ25" s="11" t="s">
        <v>155</v>
      </c>
      <c r="BK25" s="11" t="s">
        <v>155</v>
      </c>
      <c r="BL25" s="11" t="s">
        <v>155</v>
      </c>
      <c r="BM25" s="11" t="s">
        <v>155</v>
      </c>
      <c r="BN25" s="23"/>
      <c r="BO25" s="23"/>
      <c r="BP25" s="23"/>
    </row>
    <row r="26" spans="2:68" s="30" customFormat="1" ht="169.5" customHeight="1" x14ac:dyDescent="0.3">
      <c r="B26" s="57"/>
      <c r="C26" s="58"/>
      <c r="D26" s="58"/>
      <c r="E26" s="58"/>
      <c r="F26" s="58"/>
      <c r="G26" s="58"/>
      <c r="H26" s="58"/>
      <c r="I26" s="11">
        <v>4</v>
      </c>
      <c r="J26" s="11" t="s">
        <v>153</v>
      </c>
      <c r="K26" s="15">
        <v>2021050310052</v>
      </c>
      <c r="L26" s="15" t="s">
        <v>162</v>
      </c>
      <c r="M26" s="35" t="s">
        <v>75</v>
      </c>
      <c r="N26" s="12" t="s">
        <v>47</v>
      </c>
      <c r="O26" s="13">
        <v>1</v>
      </c>
      <c r="P26" s="13">
        <v>1</v>
      </c>
      <c r="Q26" s="13">
        <v>1</v>
      </c>
      <c r="R26" s="42">
        <v>1</v>
      </c>
      <c r="S26" s="13">
        <v>1</v>
      </c>
      <c r="T26" s="13">
        <v>1</v>
      </c>
      <c r="U26" s="15">
        <v>0</v>
      </c>
      <c r="V26" s="91">
        <v>0.5</v>
      </c>
      <c r="W26" s="15"/>
      <c r="X26" s="15"/>
      <c r="Y26" s="44">
        <f t="shared" si="0"/>
        <v>0.5</v>
      </c>
      <c r="Z26" s="45">
        <f t="shared" si="1"/>
        <v>0.5</v>
      </c>
      <c r="AA26" s="45">
        <f t="shared" si="2"/>
        <v>0.5</v>
      </c>
      <c r="AB26" s="11" t="s">
        <v>228</v>
      </c>
      <c r="AC26" s="11" t="s">
        <v>190</v>
      </c>
      <c r="AD26" s="46">
        <v>1</v>
      </c>
      <c r="AE26" s="27">
        <f t="shared" si="10"/>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f t="shared" si="11"/>
        <v>0</v>
      </c>
      <c r="AZ26" s="12" t="s">
        <v>80</v>
      </c>
      <c r="BA26" s="15">
        <v>90</v>
      </c>
      <c r="BB26" s="11"/>
      <c r="BC26" s="11"/>
      <c r="BD26" s="11"/>
      <c r="BE26" s="11" t="s">
        <v>155</v>
      </c>
      <c r="BF26" s="11" t="s">
        <v>155</v>
      </c>
      <c r="BG26" s="11" t="s">
        <v>155</v>
      </c>
      <c r="BH26" s="11"/>
      <c r="BI26" s="11"/>
      <c r="BJ26" s="11"/>
      <c r="BK26" s="11"/>
      <c r="BL26" s="11"/>
      <c r="BM26" s="90"/>
      <c r="BN26" s="23"/>
      <c r="BO26" s="23"/>
      <c r="BP26" s="23"/>
    </row>
    <row r="27" spans="2:68" s="30" customFormat="1" ht="169.5" customHeight="1" x14ac:dyDescent="0.3">
      <c r="B27" s="57"/>
      <c r="C27" s="58"/>
      <c r="D27" s="58"/>
      <c r="E27" s="58"/>
      <c r="F27" s="58"/>
      <c r="G27" s="58"/>
      <c r="H27" s="58"/>
      <c r="I27" s="11">
        <v>5</v>
      </c>
      <c r="J27" s="11" t="s">
        <v>153</v>
      </c>
      <c r="K27" s="15">
        <v>2021050310052</v>
      </c>
      <c r="L27" s="15" t="s">
        <v>156</v>
      </c>
      <c r="M27" s="35" t="s">
        <v>76</v>
      </c>
      <c r="N27" s="12" t="s">
        <v>45</v>
      </c>
      <c r="O27" s="13">
        <v>25</v>
      </c>
      <c r="P27" s="13">
        <v>28</v>
      </c>
      <c r="Q27" s="13">
        <v>4</v>
      </c>
      <c r="R27" s="42">
        <v>8</v>
      </c>
      <c r="S27" s="13">
        <v>8</v>
      </c>
      <c r="T27" s="13">
        <v>8</v>
      </c>
      <c r="U27" s="15">
        <v>4</v>
      </c>
      <c r="V27" s="91">
        <v>8</v>
      </c>
      <c r="W27" s="15"/>
      <c r="X27" s="15"/>
      <c r="Y27" s="44">
        <f t="shared" si="0"/>
        <v>12</v>
      </c>
      <c r="Z27" s="45">
        <f t="shared" si="1"/>
        <v>1</v>
      </c>
      <c r="AA27" s="45">
        <f t="shared" si="2"/>
        <v>0.42857142857142855</v>
      </c>
      <c r="AB27" s="11" t="s">
        <v>218</v>
      </c>
      <c r="AC27" s="11" t="s">
        <v>192</v>
      </c>
      <c r="AD27" s="46">
        <v>8</v>
      </c>
      <c r="AE27" s="27">
        <f t="shared" si="10"/>
        <v>5000000</v>
      </c>
      <c r="AF27" s="27">
        <v>0</v>
      </c>
      <c r="AG27" s="27">
        <v>0</v>
      </c>
      <c r="AH27" s="27">
        <v>0</v>
      </c>
      <c r="AI27" s="27">
        <v>0</v>
      </c>
      <c r="AJ27" s="27">
        <v>0</v>
      </c>
      <c r="AK27" s="27">
        <v>5000000</v>
      </c>
      <c r="AL27" s="27">
        <v>0</v>
      </c>
      <c r="AM27" s="27">
        <v>0</v>
      </c>
      <c r="AN27" s="27">
        <v>0</v>
      </c>
      <c r="AO27" s="27">
        <v>0</v>
      </c>
      <c r="AP27" s="27">
        <v>0</v>
      </c>
      <c r="AQ27" s="27">
        <v>0</v>
      </c>
      <c r="AR27" s="27">
        <v>0</v>
      </c>
      <c r="AS27" s="27">
        <v>0</v>
      </c>
      <c r="AT27" s="27">
        <v>0</v>
      </c>
      <c r="AU27" s="27">
        <v>0</v>
      </c>
      <c r="AV27" s="27">
        <v>0</v>
      </c>
      <c r="AW27" s="27">
        <v>0</v>
      </c>
      <c r="AX27" s="27">
        <v>0</v>
      </c>
      <c r="AY27" s="27">
        <f t="shared" si="11"/>
        <v>5000000</v>
      </c>
      <c r="AZ27" s="12" t="s">
        <v>80</v>
      </c>
      <c r="BA27" s="15">
        <v>120</v>
      </c>
      <c r="BB27" s="11"/>
      <c r="BC27" s="11" t="s">
        <v>155</v>
      </c>
      <c r="BD27" s="11" t="s">
        <v>155</v>
      </c>
      <c r="BE27" s="11" t="s">
        <v>155</v>
      </c>
      <c r="BF27" s="11" t="s">
        <v>155</v>
      </c>
      <c r="BG27" s="11" t="s">
        <v>155</v>
      </c>
      <c r="BH27" s="11"/>
      <c r="BI27" s="11"/>
      <c r="BJ27" s="11"/>
      <c r="BK27" s="11"/>
      <c r="BL27" s="11"/>
      <c r="BM27" s="90"/>
      <c r="BN27" s="23"/>
      <c r="BO27" s="23"/>
      <c r="BP27" s="23"/>
    </row>
    <row r="28" spans="2:68" s="30" customFormat="1" ht="169.5" customHeight="1" x14ac:dyDescent="0.3">
      <c r="B28" s="57"/>
      <c r="C28" s="58"/>
      <c r="D28" s="58"/>
      <c r="E28" s="58"/>
      <c r="F28" s="58"/>
      <c r="G28" s="58"/>
      <c r="H28" s="58"/>
      <c r="I28" s="11">
        <v>6</v>
      </c>
      <c r="J28" s="11" t="s">
        <v>153</v>
      </c>
      <c r="K28" s="15">
        <v>2021050310052</v>
      </c>
      <c r="L28" s="15" t="s">
        <v>156</v>
      </c>
      <c r="M28" s="35" t="s">
        <v>77</v>
      </c>
      <c r="N28" s="12" t="s">
        <v>45</v>
      </c>
      <c r="O28" s="13">
        <v>0</v>
      </c>
      <c r="P28" s="13">
        <v>16</v>
      </c>
      <c r="Q28" s="13">
        <v>2</v>
      </c>
      <c r="R28" s="42">
        <v>5</v>
      </c>
      <c r="S28" s="13">
        <v>5</v>
      </c>
      <c r="T28" s="13">
        <v>4</v>
      </c>
      <c r="U28" s="15">
        <v>2</v>
      </c>
      <c r="V28" s="91">
        <v>5</v>
      </c>
      <c r="W28" s="15"/>
      <c r="X28" s="15"/>
      <c r="Y28" s="44">
        <f t="shared" si="0"/>
        <v>7</v>
      </c>
      <c r="Z28" s="45">
        <f t="shared" si="1"/>
        <v>1</v>
      </c>
      <c r="AA28" s="45">
        <f t="shared" si="2"/>
        <v>0.4375</v>
      </c>
      <c r="AB28" s="11" t="s">
        <v>219</v>
      </c>
      <c r="AC28" s="11" t="s">
        <v>192</v>
      </c>
      <c r="AD28" s="46">
        <v>5</v>
      </c>
      <c r="AE28" s="27">
        <f t="shared" si="10"/>
        <v>5000000</v>
      </c>
      <c r="AF28" s="27">
        <v>0</v>
      </c>
      <c r="AG28" s="27">
        <v>0</v>
      </c>
      <c r="AH28" s="27">
        <v>0</v>
      </c>
      <c r="AI28" s="27">
        <v>0</v>
      </c>
      <c r="AJ28" s="27">
        <v>0</v>
      </c>
      <c r="AK28" s="27">
        <v>5000000</v>
      </c>
      <c r="AL28" s="27">
        <v>0</v>
      </c>
      <c r="AM28" s="27">
        <v>0</v>
      </c>
      <c r="AN28" s="27">
        <v>0</v>
      </c>
      <c r="AO28" s="27">
        <v>0</v>
      </c>
      <c r="AP28" s="27">
        <v>0</v>
      </c>
      <c r="AQ28" s="27">
        <v>0</v>
      </c>
      <c r="AR28" s="27">
        <v>0</v>
      </c>
      <c r="AS28" s="27">
        <v>0</v>
      </c>
      <c r="AT28" s="27">
        <v>0</v>
      </c>
      <c r="AU28" s="27">
        <v>0</v>
      </c>
      <c r="AV28" s="27">
        <v>0</v>
      </c>
      <c r="AW28" s="27">
        <v>0</v>
      </c>
      <c r="AX28" s="27">
        <v>0</v>
      </c>
      <c r="AY28" s="27">
        <f t="shared" si="11"/>
        <v>5000000</v>
      </c>
      <c r="AZ28" s="12" t="s">
        <v>80</v>
      </c>
      <c r="BA28" s="15">
        <v>120</v>
      </c>
      <c r="BB28" s="11"/>
      <c r="BC28" s="11" t="s">
        <v>155</v>
      </c>
      <c r="BD28" s="11" t="s">
        <v>155</v>
      </c>
      <c r="BE28" s="11" t="s">
        <v>155</v>
      </c>
      <c r="BF28" s="11" t="s">
        <v>155</v>
      </c>
      <c r="BG28" s="11" t="s">
        <v>155</v>
      </c>
      <c r="BH28" s="11"/>
      <c r="BI28" s="11"/>
      <c r="BJ28" s="11"/>
      <c r="BK28" s="11"/>
      <c r="BL28" s="11"/>
      <c r="BM28" s="90"/>
      <c r="BN28" s="23"/>
      <c r="BO28" s="23"/>
      <c r="BP28" s="23"/>
    </row>
    <row r="29" spans="2:68" s="30" customFormat="1" ht="169.5" customHeight="1" x14ac:dyDescent="0.3">
      <c r="B29" s="57"/>
      <c r="C29" s="58"/>
      <c r="D29" s="58"/>
      <c r="E29" s="58"/>
      <c r="F29" s="58"/>
      <c r="G29" s="58"/>
      <c r="H29" s="58"/>
      <c r="I29" s="11">
        <v>7</v>
      </c>
      <c r="J29" s="11" t="s">
        <v>153</v>
      </c>
      <c r="K29" s="15">
        <v>2021050310052</v>
      </c>
      <c r="L29" s="15" t="s">
        <v>156</v>
      </c>
      <c r="M29" s="35" t="s">
        <v>78</v>
      </c>
      <c r="N29" s="12" t="s">
        <v>47</v>
      </c>
      <c r="O29" s="14">
        <v>1</v>
      </c>
      <c r="P29" s="14">
        <v>1</v>
      </c>
      <c r="Q29" s="14">
        <v>1</v>
      </c>
      <c r="R29" s="41">
        <v>1</v>
      </c>
      <c r="S29" s="14">
        <v>1</v>
      </c>
      <c r="T29" s="14">
        <v>1</v>
      </c>
      <c r="U29" s="15">
        <v>1</v>
      </c>
      <c r="V29" s="91">
        <v>1</v>
      </c>
      <c r="W29" s="15"/>
      <c r="X29" s="15"/>
      <c r="Y29" s="44">
        <f t="shared" si="0"/>
        <v>2</v>
      </c>
      <c r="Z29" s="45">
        <f t="shared" si="1"/>
        <v>1</v>
      </c>
      <c r="AA29" s="54">
        <f>Y29/SUM(Q29:T29)</f>
        <v>0.5</v>
      </c>
      <c r="AB29" s="11" t="s">
        <v>209</v>
      </c>
      <c r="AC29" s="11" t="s">
        <v>192</v>
      </c>
      <c r="AD29" s="14">
        <v>1</v>
      </c>
      <c r="AE29" s="27">
        <f t="shared" si="10"/>
        <v>22000000</v>
      </c>
      <c r="AF29" s="27">
        <v>0</v>
      </c>
      <c r="AG29" s="27">
        <v>0</v>
      </c>
      <c r="AH29" s="27">
        <v>0</v>
      </c>
      <c r="AI29" s="27">
        <v>0</v>
      </c>
      <c r="AJ29" s="27">
        <v>0</v>
      </c>
      <c r="AK29" s="27">
        <v>22000000</v>
      </c>
      <c r="AL29" s="27">
        <v>0</v>
      </c>
      <c r="AM29" s="27">
        <v>0</v>
      </c>
      <c r="AN29" s="27">
        <v>0</v>
      </c>
      <c r="AO29" s="27">
        <v>0</v>
      </c>
      <c r="AP29" s="27">
        <v>0</v>
      </c>
      <c r="AQ29" s="27">
        <v>0</v>
      </c>
      <c r="AR29" s="27">
        <v>0</v>
      </c>
      <c r="AS29" s="27">
        <v>0</v>
      </c>
      <c r="AT29" s="27">
        <v>0</v>
      </c>
      <c r="AU29" s="27">
        <v>0</v>
      </c>
      <c r="AV29" s="27">
        <v>0</v>
      </c>
      <c r="AW29" s="27">
        <v>0</v>
      </c>
      <c r="AX29" s="27">
        <v>0</v>
      </c>
      <c r="AY29" s="27">
        <f t="shared" si="11"/>
        <v>22000000</v>
      </c>
      <c r="AZ29" s="12" t="s">
        <v>80</v>
      </c>
      <c r="BA29" s="15">
        <v>180</v>
      </c>
      <c r="BB29" s="11" t="s">
        <v>155</v>
      </c>
      <c r="BC29" s="11" t="s">
        <v>155</v>
      </c>
      <c r="BD29" s="11" t="s">
        <v>155</v>
      </c>
      <c r="BE29" s="11" t="s">
        <v>155</v>
      </c>
      <c r="BF29" s="11" t="s">
        <v>155</v>
      </c>
      <c r="BG29" s="11" t="s">
        <v>155</v>
      </c>
      <c r="BH29" s="11"/>
      <c r="BI29" s="11"/>
      <c r="BJ29" s="11"/>
      <c r="BK29" s="11"/>
      <c r="BL29" s="11"/>
      <c r="BM29" s="90"/>
      <c r="BN29" s="23"/>
      <c r="BO29" s="23"/>
      <c r="BP29" s="23"/>
    </row>
    <row r="30" spans="2:68" s="30" customFormat="1" ht="169.5" customHeight="1" x14ac:dyDescent="0.3">
      <c r="B30" s="57"/>
      <c r="C30" s="58"/>
      <c r="D30" s="58"/>
      <c r="E30" s="58"/>
      <c r="F30" s="58"/>
      <c r="G30" s="58"/>
      <c r="H30" s="58"/>
      <c r="I30" s="11">
        <v>8</v>
      </c>
      <c r="J30" s="11" t="s">
        <v>153</v>
      </c>
      <c r="K30" s="15">
        <v>2021050310052</v>
      </c>
      <c r="L30" s="15" t="s">
        <v>162</v>
      </c>
      <c r="M30" s="35" t="s">
        <v>79</v>
      </c>
      <c r="N30" s="12" t="s">
        <v>45</v>
      </c>
      <c r="O30" s="13">
        <v>13</v>
      </c>
      <c r="P30" s="13">
        <v>15</v>
      </c>
      <c r="Q30" s="13">
        <v>1</v>
      </c>
      <c r="R30" s="42">
        <v>2</v>
      </c>
      <c r="S30" s="13">
        <v>0</v>
      </c>
      <c r="T30" s="13">
        <v>0</v>
      </c>
      <c r="U30" s="15">
        <v>0</v>
      </c>
      <c r="V30" s="91">
        <v>0</v>
      </c>
      <c r="W30" s="15"/>
      <c r="X30" s="15"/>
      <c r="Y30" s="44">
        <f t="shared" si="0"/>
        <v>0</v>
      </c>
      <c r="Z30" s="45">
        <f t="shared" si="1"/>
        <v>0</v>
      </c>
      <c r="AA30" s="45">
        <f t="shared" si="2"/>
        <v>0</v>
      </c>
      <c r="AB30" s="11" t="s">
        <v>220</v>
      </c>
      <c r="AC30" s="11" t="s">
        <v>190</v>
      </c>
      <c r="AD30" s="46">
        <v>2</v>
      </c>
      <c r="AE30" s="27">
        <f t="shared" si="10"/>
        <v>0</v>
      </c>
      <c r="AF30" s="27">
        <v>0</v>
      </c>
      <c r="AG30" s="27">
        <v>0</v>
      </c>
      <c r="AH30" s="27">
        <v>0</v>
      </c>
      <c r="AI30" s="27">
        <v>0</v>
      </c>
      <c r="AJ30" s="27">
        <v>0</v>
      </c>
      <c r="AK30" s="27">
        <v>0</v>
      </c>
      <c r="AL30" s="27">
        <v>0</v>
      </c>
      <c r="AM30" s="27">
        <v>0</v>
      </c>
      <c r="AN30" s="27">
        <v>0</v>
      </c>
      <c r="AO30" s="27">
        <v>0</v>
      </c>
      <c r="AP30" s="27">
        <v>0</v>
      </c>
      <c r="AQ30" s="27">
        <v>0</v>
      </c>
      <c r="AR30" s="27">
        <v>0</v>
      </c>
      <c r="AS30" s="27">
        <v>0</v>
      </c>
      <c r="AT30" s="27">
        <v>0</v>
      </c>
      <c r="AU30" s="27">
        <v>0</v>
      </c>
      <c r="AV30" s="27">
        <v>0</v>
      </c>
      <c r="AW30" s="27">
        <v>0</v>
      </c>
      <c r="AX30" s="27">
        <v>0</v>
      </c>
      <c r="AY30" s="27">
        <f t="shared" si="11"/>
        <v>0</v>
      </c>
      <c r="AZ30" s="12" t="s">
        <v>80</v>
      </c>
      <c r="BA30" s="15"/>
      <c r="BB30" s="11"/>
      <c r="BC30" s="11"/>
      <c r="BD30" s="11"/>
      <c r="BE30" s="11"/>
      <c r="BF30" s="11"/>
      <c r="BG30" s="11"/>
      <c r="BH30" s="11"/>
      <c r="BI30" s="11"/>
      <c r="BJ30" s="11"/>
      <c r="BK30" s="11"/>
      <c r="BL30" s="11"/>
      <c r="BM30" s="90"/>
      <c r="BN30" s="23"/>
      <c r="BO30" s="23"/>
      <c r="BP30" s="23"/>
    </row>
    <row r="31" spans="2:68" s="97" customFormat="1" ht="16.5" customHeight="1" x14ac:dyDescent="0.3">
      <c r="B31" s="93"/>
      <c r="C31" s="94"/>
      <c r="D31" s="94"/>
      <c r="E31" s="95" t="s">
        <v>34</v>
      </c>
      <c r="F31" s="95"/>
      <c r="G31" s="95"/>
      <c r="H31" s="95"/>
      <c r="I31" s="95"/>
      <c r="J31" s="95"/>
      <c r="K31" s="95"/>
      <c r="L31" s="95"/>
      <c r="M31" s="95"/>
      <c r="N31" s="95"/>
      <c r="O31" s="95"/>
      <c r="P31" s="95"/>
      <c r="Q31" s="95"/>
      <c r="R31" s="95"/>
      <c r="S31" s="95"/>
      <c r="T31" s="95"/>
      <c r="U31" s="21"/>
      <c r="V31" s="33"/>
      <c r="W31" s="21"/>
      <c r="X31" s="21"/>
      <c r="Y31" s="36"/>
      <c r="Z31" s="9">
        <f>AVERAGE(Z23:Z30)</f>
        <v>0.7857142857142857</v>
      </c>
      <c r="AA31" s="9">
        <f>AVERAGE(AA23:AA30)</f>
        <v>0.47996945488721804</v>
      </c>
      <c r="AB31" s="29"/>
      <c r="AC31" s="28"/>
      <c r="AD31" s="29"/>
      <c r="AE31" s="29">
        <f>SUM(AE23:AE30)</f>
        <v>78633333</v>
      </c>
      <c r="AF31" s="29">
        <f t="shared" ref="AF31:AX31" si="12">SUM(AF23:AF30)</f>
        <v>0</v>
      </c>
      <c r="AG31" s="29">
        <f t="shared" si="12"/>
        <v>0</v>
      </c>
      <c r="AH31" s="29">
        <f t="shared" si="12"/>
        <v>0</v>
      </c>
      <c r="AI31" s="29">
        <f t="shared" si="12"/>
        <v>0</v>
      </c>
      <c r="AJ31" s="29">
        <f t="shared" si="12"/>
        <v>0</v>
      </c>
      <c r="AK31" s="29">
        <f t="shared" si="12"/>
        <v>78633333</v>
      </c>
      <c r="AL31" s="29">
        <f t="shared" si="12"/>
        <v>0</v>
      </c>
      <c r="AM31" s="29">
        <f t="shared" si="12"/>
        <v>0</v>
      </c>
      <c r="AN31" s="29">
        <f t="shared" si="12"/>
        <v>0</v>
      </c>
      <c r="AO31" s="29">
        <f t="shared" si="12"/>
        <v>0</v>
      </c>
      <c r="AP31" s="29">
        <f t="shared" si="12"/>
        <v>0</v>
      </c>
      <c r="AQ31" s="29">
        <f t="shared" si="12"/>
        <v>0</v>
      </c>
      <c r="AR31" s="29">
        <f t="shared" si="12"/>
        <v>0</v>
      </c>
      <c r="AS31" s="29">
        <f t="shared" si="12"/>
        <v>0</v>
      </c>
      <c r="AT31" s="29">
        <f t="shared" si="12"/>
        <v>0</v>
      </c>
      <c r="AU31" s="29">
        <f t="shared" si="12"/>
        <v>0</v>
      </c>
      <c r="AV31" s="29">
        <f t="shared" si="12"/>
        <v>0</v>
      </c>
      <c r="AW31" s="29">
        <f t="shared" si="12"/>
        <v>0</v>
      </c>
      <c r="AX31" s="29">
        <f t="shared" si="12"/>
        <v>0</v>
      </c>
      <c r="AY31" s="29">
        <f>SUM(AY23:AY30)</f>
        <v>78633333</v>
      </c>
      <c r="AZ31" s="29"/>
      <c r="BA31" s="29"/>
      <c r="BB31" s="29"/>
      <c r="BC31" s="29"/>
      <c r="BD31" s="29"/>
      <c r="BE31" s="29"/>
      <c r="BF31" s="29"/>
      <c r="BG31" s="29"/>
      <c r="BH31" s="29"/>
      <c r="BI31" s="29"/>
      <c r="BJ31" s="29"/>
      <c r="BK31" s="29"/>
      <c r="BL31" s="29"/>
      <c r="BM31" s="96"/>
      <c r="BN31" s="24"/>
      <c r="BO31" s="24"/>
      <c r="BP31" s="24"/>
    </row>
    <row r="32" spans="2:68" s="30" customFormat="1" ht="150.75" customHeight="1" x14ac:dyDescent="0.3">
      <c r="B32" s="57" t="s">
        <v>68</v>
      </c>
      <c r="C32" s="58" t="s">
        <v>67</v>
      </c>
      <c r="D32" s="58" t="s">
        <v>69</v>
      </c>
      <c r="E32" s="58" t="s">
        <v>44</v>
      </c>
      <c r="F32" s="58" t="s">
        <v>81</v>
      </c>
      <c r="G32" s="58"/>
      <c r="H32" s="58" t="s">
        <v>82</v>
      </c>
      <c r="I32" s="11">
        <v>1</v>
      </c>
      <c r="J32" s="11" t="s">
        <v>212</v>
      </c>
      <c r="K32" s="15">
        <v>2021050310058</v>
      </c>
      <c r="L32" s="15" t="s">
        <v>156</v>
      </c>
      <c r="M32" s="35" t="s">
        <v>83</v>
      </c>
      <c r="N32" s="12" t="s">
        <v>45</v>
      </c>
      <c r="O32" s="13">
        <v>0</v>
      </c>
      <c r="P32" s="13">
        <v>48</v>
      </c>
      <c r="Q32" s="13">
        <v>9</v>
      </c>
      <c r="R32" s="42">
        <v>14</v>
      </c>
      <c r="S32" s="13">
        <v>13</v>
      </c>
      <c r="T32" s="13">
        <v>12</v>
      </c>
      <c r="U32" s="44">
        <v>9</v>
      </c>
      <c r="V32" s="87">
        <v>14</v>
      </c>
      <c r="W32" s="44"/>
      <c r="X32" s="44"/>
      <c r="Y32" s="44">
        <f t="shared" si="0"/>
        <v>23</v>
      </c>
      <c r="Z32" s="45">
        <f t="shared" si="1"/>
        <v>1</v>
      </c>
      <c r="AA32" s="45">
        <f t="shared" si="2"/>
        <v>0.47916666666666669</v>
      </c>
      <c r="AB32" s="19" t="s">
        <v>227</v>
      </c>
      <c r="AC32" s="11" t="s">
        <v>192</v>
      </c>
      <c r="AD32" s="46">
        <v>14</v>
      </c>
      <c r="AE32" s="27">
        <f t="shared" ref="AE32:AE36" si="13">+AY32</f>
        <v>4500000</v>
      </c>
      <c r="AF32" s="27">
        <v>0</v>
      </c>
      <c r="AG32" s="27">
        <v>0</v>
      </c>
      <c r="AH32" s="27">
        <v>0</v>
      </c>
      <c r="AI32" s="27">
        <v>0</v>
      </c>
      <c r="AJ32" s="27">
        <v>0</v>
      </c>
      <c r="AK32" s="27">
        <v>0</v>
      </c>
      <c r="AL32" s="27">
        <v>0</v>
      </c>
      <c r="AM32" s="27">
        <v>4500000</v>
      </c>
      <c r="AN32" s="27">
        <v>0</v>
      </c>
      <c r="AO32" s="27">
        <v>0</v>
      </c>
      <c r="AP32" s="27">
        <v>0</v>
      </c>
      <c r="AQ32" s="27">
        <v>0</v>
      </c>
      <c r="AR32" s="27">
        <v>0</v>
      </c>
      <c r="AS32" s="27">
        <v>0</v>
      </c>
      <c r="AT32" s="27">
        <v>0</v>
      </c>
      <c r="AU32" s="27">
        <v>0</v>
      </c>
      <c r="AV32" s="27">
        <v>0</v>
      </c>
      <c r="AW32" s="27">
        <v>0</v>
      </c>
      <c r="AX32" s="27">
        <v>0</v>
      </c>
      <c r="AY32" s="27">
        <f t="shared" ref="AY32:AY36" si="14">SUM(AF32:AX32)</f>
        <v>4500000</v>
      </c>
      <c r="AZ32" s="12" t="s">
        <v>80</v>
      </c>
      <c r="BA32" s="15">
        <v>360</v>
      </c>
      <c r="BB32" s="11" t="s">
        <v>155</v>
      </c>
      <c r="BC32" s="11" t="s">
        <v>155</v>
      </c>
      <c r="BD32" s="11" t="s">
        <v>155</v>
      </c>
      <c r="BE32" s="11" t="s">
        <v>155</v>
      </c>
      <c r="BF32" s="11" t="s">
        <v>155</v>
      </c>
      <c r="BG32" s="11" t="s">
        <v>155</v>
      </c>
      <c r="BH32" s="11" t="s">
        <v>155</v>
      </c>
      <c r="BI32" s="11" t="s">
        <v>155</v>
      </c>
      <c r="BJ32" s="11" t="s">
        <v>155</v>
      </c>
      <c r="BK32" s="11" t="s">
        <v>155</v>
      </c>
      <c r="BL32" s="11" t="s">
        <v>155</v>
      </c>
      <c r="BM32" s="11" t="s">
        <v>155</v>
      </c>
      <c r="BN32" s="23"/>
      <c r="BO32" s="23"/>
      <c r="BP32" s="23"/>
    </row>
    <row r="33" spans="2:68" s="30" customFormat="1" ht="150.75" customHeight="1" x14ac:dyDescent="0.3">
      <c r="B33" s="57"/>
      <c r="C33" s="58"/>
      <c r="D33" s="58"/>
      <c r="E33" s="58"/>
      <c r="F33" s="58"/>
      <c r="G33" s="58"/>
      <c r="H33" s="58"/>
      <c r="I33" s="11">
        <v>2</v>
      </c>
      <c r="J33" s="11" t="s">
        <v>212</v>
      </c>
      <c r="K33" s="15">
        <v>2021050310058</v>
      </c>
      <c r="L33" s="15" t="s">
        <v>156</v>
      </c>
      <c r="M33" s="35" t="s">
        <v>84</v>
      </c>
      <c r="N33" s="12" t="s">
        <v>45</v>
      </c>
      <c r="O33" s="13">
        <v>0</v>
      </c>
      <c r="P33" s="13">
        <v>100</v>
      </c>
      <c r="Q33" s="13">
        <v>10</v>
      </c>
      <c r="R33" s="42">
        <v>30</v>
      </c>
      <c r="S33" s="13">
        <v>30</v>
      </c>
      <c r="T33" s="13">
        <v>30</v>
      </c>
      <c r="U33" s="15">
        <v>10</v>
      </c>
      <c r="V33" s="87">
        <f>7+6+5</f>
        <v>18</v>
      </c>
      <c r="W33" s="44"/>
      <c r="X33" s="44"/>
      <c r="Y33" s="44">
        <f t="shared" si="0"/>
        <v>28</v>
      </c>
      <c r="Z33" s="45">
        <f t="shared" si="1"/>
        <v>0.6</v>
      </c>
      <c r="AA33" s="45">
        <f t="shared" si="2"/>
        <v>0.28000000000000003</v>
      </c>
      <c r="AB33" s="19" t="s">
        <v>230</v>
      </c>
      <c r="AC33" s="11" t="s">
        <v>192</v>
      </c>
      <c r="AD33" s="46">
        <v>30</v>
      </c>
      <c r="AE33" s="27">
        <f t="shared" si="13"/>
        <v>5000000</v>
      </c>
      <c r="AF33" s="27">
        <v>0</v>
      </c>
      <c r="AG33" s="27">
        <v>0</v>
      </c>
      <c r="AH33" s="27">
        <v>0</v>
      </c>
      <c r="AI33" s="27">
        <v>0</v>
      </c>
      <c r="AJ33" s="27">
        <v>0</v>
      </c>
      <c r="AK33" s="27">
        <v>0</v>
      </c>
      <c r="AL33" s="27">
        <v>0</v>
      </c>
      <c r="AM33" s="27">
        <v>5000000</v>
      </c>
      <c r="AN33" s="27">
        <v>0</v>
      </c>
      <c r="AO33" s="27">
        <v>0</v>
      </c>
      <c r="AP33" s="27">
        <v>0</v>
      </c>
      <c r="AQ33" s="27">
        <v>0</v>
      </c>
      <c r="AR33" s="27">
        <v>0</v>
      </c>
      <c r="AS33" s="27">
        <v>0</v>
      </c>
      <c r="AT33" s="27">
        <v>0</v>
      </c>
      <c r="AU33" s="27">
        <v>0</v>
      </c>
      <c r="AV33" s="27">
        <v>0</v>
      </c>
      <c r="AW33" s="27">
        <v>0</v>
      </c>
      <c r="AX33" s="27">
        <v>0</v>
      </c>
      <c r="AY33" s="27">
        <f t="shared" si="14"/>
        <v>5000000</v>
      </c>
      <c r="AZ33" s="12" t="s">
        <v>80</v>
      </c>
      <c r="BA33" s="15">
        <v>360</v>
      </c>
      <c r="BB33" s="11" t="s">
        <v>155</v>
      </c>
      <c r="BC33" s="11" t="s">
        <v>155</v>
      </c>
      <c r="BD33" s="11" t="s">
        <v>155</v>
      </c>
      <c r="BE33" s="11" t="s">
        <v>155</v>
      </c>
      <c r="BF33" s="11" t="s">
        <v>155</v>
      </c>
      <c r="BG33" s="11" t="s">
        <v>155</v>
      </c>
      <c r="BH33" s="11" t="s">
        <v>155</v>
      </c>
      <c r="BI33" s="11" t="s">
        <v>155</v>
      </c>
      <c r="BJ33" s="11" t="s">
        <v>155</v>
      </c>
      <c r="BK33" s="11" t="s">
        <v>155</v>
      </c>
      <c r="BL33" s="11" t="s">
        <v>155</v>
      </c>
      <c r="BM33" s="11" t="s">
        <v>155</v>
      </c>
      <c r="BN33" s="23"/>
      <c r="BO33" s="23"/>
      <c r="BP33" s="23"/>
    </row>
    <row r="34" spans="2:68" s="30" customFormat="1" ht="150.75" customHeight="1" x14ac:dyDescent="0.3">
      <c r="B34" s="57"/>
      <c r="C34" s="58"/>
      <c r="D34" s="58"/>
      <c r="E34" s="58"/>
      <c r="F34" s="58"/>
      <c r="G34" s="58"/>
      <c r="H34" s="58"/>
      <c r="I34" s="11">
        <v>3</v>
      </c>
      <c r="J34" s="11" t="s">
        <v>212</v>
      </c>
      <c r="K34" s="15">
        <v>2021050310058</v>
      </c>
      <c r="L34" s="15" t="s">
        <v>156</v>
      </c>
      <c r="M34" s="35" t="s">
        <v>85</v>
      </c>
      <c r="N34" s="12" t="s">
        <v>45</v>
      </c>
      <c r="O34" s="13">
        <v>0</v>
      </c>
      <c r="P34" s="13">
        <v>48</v>
      </c>
      <c r="Q34" s="13">
        <v>8</v>
      </c>
      <c r="R34" s="42">
        <v>14</v>
      </c>
      <c r="S34" s="13">
        <v>14</v>
      </c>
      <c r="T34" s="13">
        <v>12</v>
      </c>
      <c r="U34" s="15">
        <v>9</v>
      </c>
      <c r="V34" s="91">
        <v>14</v>
      </c>
      <c r="W34" s="15"/>
      <c r="X34" s="15"/>
      <c r="Y34" s="44">
        <f t="shared" si="0"/>
        <v>23</v>
      </c>
      <c r="Z34" s="45">
        <f t="shared" si="1"/>
        <v>1</v>
      </c>
      <c r="AA34" s="45">
        <f t="shared" si="2"/>
        <v>0.47916666666666669</v>
      </c>
      <c r="AB34" s="19" t="s">
        <v>253</v>
      </c>
      <c r="AC34" s="11" t="s">
        <v>192</v>
      </c>
      <c r="AD34" s="46">
        <v>14</v>
      </c>
      <c r="AE34" s="27">
        <f t="shared" si="13"/>
        <v>4500000</v>
      </c>
      <c r="AF34" s="27">
        <v>0</v>
      </c>
      <c r="AG34" s="27">
        <v>0</v>
      </c>
      <c r="AH34" s="27">
        <v>0</v>
      </c>
      <c r="AI34" s="27">
        <v>0</v>
      </c>
      <c r="AJ34" s="27">
        <v>0</v>
      </c>
      <c r="AK34" s="27">
        <v>0</v>
      </c>
      <c r="AL34" s="27">
        <v>0</v>
      </c>
      <c r="AM34" s="27">
        <v>4500000</v>
      </c>
      <c r="AN34" s="27">
        <v>0</v>
      </c>
      <c r="AO34" s="27">
        <v>0</v>
      </c>
      <c r="AP34" s="27">
        <v>0</v>
      </c>
      <c r="AQ34" s="27">
        <v>0</v>
      </c>
      <c r="AR34" s="27">
        <v>0</v>
      </c>
      <c r="AS34" s="27">
        <v>0</v>
      </c>
      <c r="AT34" s="27">
        <v>0</v>
      </c>
      <c r="AU34" s="27">
        <v>0</v>
      </c>
      <c r="AV34" s="27">
        <v>0</v>
      </c>
      <c r="AW34" s="27">
        <v>0</v>
      </c>
      <c r="AX34" s="27">
        <v>0</v>
      </c>
      <c r="AY34" s="27">
        <f t="shared" si="14"/>
        <v>4500000</v>
      </c>
      <c r="AZ34" s="12" t="s">
        <v>80</v>
      </c>
      <c r="BA34" s="15">
        <v>360</v>
      </c>
      <c r="BB34" s="11" t="s">
        <v>155</v>
      </c>
      <c r="BC34" s="11" t="s">
        <v>155</v>
      </c>
      <c r="BD34" s="11" t="s">
        <v>155</v>
      </c>
      <c r="BE34" s="11" t="s">
        <v>155</v>
      </c>
      <c r="BF34" s="11" t="s">
        <v>155</v>
      </c>
      <c r="BG34" s="11" t="s">
        <v>155</v>
      </c>
      <c r="BH34" s="11" t="s">
        <v>155</v>
      </c>
      <c r="BI34" s="11" t="s">
        <v>155</v>
      </c>
      <c r="BJ34" s="11" t="s">
        <v>155</v>
      </c>
      <c r="BK34" s="11" t="s">
        <v>155</v>
      </c>
      <c r="BL34" s="11" t="s">
        <v>155</v>
      </c>
      <c r="BM34" s="11" t="s">
        <v>155</v>
      </c>
      <c r="BN34" s="23"/>
      <c r="BO34" s="23"/>
      <c r="BP34" s="23"/>
    </row>
    <row r="35" spans="2:68" s="30" customFormat="1" ht="150.75" customHeight="1" x14ac:dyDescent="0.3">
      <c r="B35" s="57"/>
      <c r="C35" s="58"/>
      <c r="D35" s="58"/>
      <c r="E35" s="58"/>
      <c r="F35" s="58"/>
      <c r="G35" s="58"/>
      <c r="H35" s="58"/>
      <c r="I35" s="11">
        <v>4</v>
      </c>
      <c r="J35" s="11" t="s">
        <v>212</v>
      </c>
      <c r="K35" s="15">
        <v>2021050310058</v>
      </c>
      <c r="L35" s="15" t="s">
        <v>159</v>
      </c>
      <c r="M35" s="35" t="s">
        <v>86</v>
      </c>
      <c r="N35" s="12" t="s">
        <v>45</v>
      </c>
      <c r="O35" s="13">
        <v>0</v>
      </c>
      <c r="P35" s="13">
        <v>42</v>
      </c>
      <c r="Q35" s="13">
        <v>6</v>
      </c>
      <c r="R35" s="42">
        <v>12</v>
      </c>
      <c r="S35" s="13">
        <v>12</v>
      </c>
      <c r="T35" s="13">
        <v>12</v>
      </c>
      <c r="U35" s="15">
        <v>6</v>
      </c>
      <c r="V35" s="91">
        <v>10</v>
      </c>
      <c r="W35" s="15"/>
      <c r="X35" s="15"/>
      <c r="Y35" s="44">
        <f t="shared" si="0"/>
        <v>16</v>
      </c>
      <c r="Z35" s="45">
        <f t="shared" si="1"/>
        <v>0.83333333333333337</v>
      </c>
      <c r="AA35" s="45">
        <f t="shared" si="2"/>
        <v>0.38095238095238093</v>
      </c>
      <c r="AB35" s="11" t="s">
        <v>240</v>
      </c>
      <c r="AC35" s="11" t="s">
        <v>191</v>
      </c>
      <c r="AD35" s="46">
        <v>12</v>
      </c>
      <c r="AE35" s="27">
        <f t="shared" si="13"/>
        <v>5375000</v>
      </c>
      <c r="AF35" s="27">
        <v>1075000</v>
      </c>
      <c r="AG35" s="27">
        <v>0</v>
      </c>
      <c r="AH35" s="27">
        <v>0</v>
      </c>
      <c r="AI35" s="27">
        <v>0</v>
      </c>
      <c r="AJ35" s="27">
        <v>0</v>
      </c>
      <c r="AK35" s="27">
        <v>0</v>
      </c>
      <c r="AL35" s="27">
        <v>0</v>
      </c>
      <c r="AM35" s="27">
        <v>4300000</v>
      </c>
      <c r="AN35" s="27">
        <v>0</v>
      </c>
      <c r="AO35" s="27">
        <v>0</v>
      </c>
      <c r="AP35" s="27">
        <v>0</v>
      </c>
      <c r="AQ35" s="27">
        <v>0</v>
      </c>
      <c r="AR35" s="27">
        <v>0</v>
      </c>
      <c r="AS35" s="27">
        <v>0</v>
      </c>
      <c r="AT35" s="27">
        <v>0</v>
      </c>
      <c r="AU35" s="27">
        <v>0</v>
      </c>
      <c r="AV35" s="27">
        <v>0</v>
      </c>
      <c r="AW35" s="27">
        <v>0</v>
      </c>
      <c r="AX35" s="27">
        <v>0</v>
      </c>
      <c r="AY35" s="27">
        <f t="shared" si="14"/>
        <v>5375000</v>
      </c>
      <c r="AZ35" s="12" t="s">
        <v>80</v>
      </c>
      <c r="BA35" s="15">
        <v>12</v>
      </c>
      <c r="BB35" s="11"/>
      <c r="BC35" s="11" t="s">
        <v>155</v>
      </c>
      <c r="BD35" s="11" t="s">
        <v>155</v>
      </c>
      <c r="BE35" s="11" t="s">
        <v>155</v>
      </c>
      <c r="BF35" s="11" t="s">
        <v>155</v>
      </c>
      <c r="BG35" s="11" t="s">
        <v>155</v>
      </c>
      <c r="BH35" s="11" t="s">
        <v>155</v>
      </c>
      <c r="BI35" s="11" t="s">
        <v>155</v>
      </c>
      <c r="BJ35" s="11" t="s">
        <v>155</v>
      </c>
      <c r="BK35" s="11" t="s">
        <v>155</v>
      </c>
      <c r="BL35" s="11" t="s">
        <v>155</v>
      </c>
      <c r="BM35" s="11" t="s">
        <v>155</v>
      </c>
      <c r="BN35" s="23"/>
      <c r="BO35" s="23"/>
      <c r="BP35" s="23"/>
    </row>
    <row r="36" spans="2:68" s="30" customFormat="1" ht="150.75" customHeight="1" x14ac:dyDescent="0.3">
      <c r="B36" s="57"/>
      <c r="C36" s="58"/>
      <c r="D36" s="58"/>
      <c r="E36" s="58"/>
      <c r="F36" s="58"/>
      <c r="G36" s="58"/>
      <c r="H36" s="58"/>
      <c r="I36" s="11">
        <v>5</v>
      </c>
      <c r="J36" s="11" t="s">
        <v>212</v>
      </c>
      <c r="K36" s="15">
        <v>2021050310058</v>
      </c>
      <c r="L36" s="15" t="s">
        <v>160</v>
      </c>
      <c r="M36" s="35" t="s">
        <v>87</v>
      </c>
      <c r="N36" s="12" t="s">
        <v>45</v>
      </c>
      <c r="O36" s="13">
        <v>0</v>
      </c>
      <c r="P36" s="13">
        <v>48</v>
      </c>
      <c r="Q36" s="13">
        <v>8</v>
      </c>
      <c r="R36" s="42">
        <v>14</v>
      </c>
      <c r="S36" s="13">
        <v>14</v>
      </c>
      <c r="T36" s="13">
        <v>12</v>
      </c>
      <c r="U36" s="15">
        <v>7</v>
      </c>
      <c r="V36" s="91">
        <v>7</v>
      </c>
      <c r="W36" s="15"/>
      <c r="X36" s="15"/>
      <c r="Y36" s="44">
        <f t="shared" si="0"/>
        <v>14</v>
      </c>
      <c r="Z36" s="45">
        <f t="shared" si="1"/>
        <v>0.5</v>
      </c>
      <c r="AA36" s="45">
        <f t="shared" si="2"/>
        <v>0.29166666666666669</v>
      </c>
      <c r="AB36" s="11" t="s">
        <v>200</v>
      </c>
      <c r="AC36" s="11" t="s">
        <v>191</v>
      </c>
      <c r="AD36" s="46">
        <v>14</v>
      </c>
      <c r="AE36" s="27">
        <f t="shared" si="13"/>
        <v>5631964</v>
      </c>
      <c r="AF36" s="27">
        <v>1251547</v>
      </c>
      <c r="AG36" s="27">
        <v>0</v>
      </c>
      <c r="AH36" s="27">
        <v>0</v>
      </c>
      <c r="AI36" s="27">
        <v>0</v>
      </c>
      <c r="AJ36" s="27">
        <v>0</v>
      </c>
      <c r="AK36" s="27">
        <v>0</v>
      </c>
      <c r="AL36" s="27">
        <v>0</v>
      </c>
      <c r="AM36" s="27">
        <v>4380417</v>
      </c>
      <c r="AN36" s="27">
        <v>0</v>
      </c>
      <c r="AO36" s="27">
        <v>0</v>
      </c>
      <c r="AP36" s="27">
        <v>0</v>
      </c>
      <c r="AQ36" s="27">
        <v>0</v>
      </c>
      <c r="AR36" s="27">
        <v>0</v>
      </c>
      <c r="AS36" s="27">
        <v>0</v>
      </c>
      <c r="AT36" s="27">
        <v>0</v>
      </c>
      <c r="AU36" s="27">
        <v>0</v>
      </c>
      <c r="AV36" s="27">
        <v>0</v>
      </c>
      <c r="AW36" s="27">
        <v>0</v>
      </c>
      <c r="AX36" s="27">
        <v>0</v>
      </c>
      <c r="AY36" s="27">
        <f t="shared" si="14"/>
        <v>5631964</v>
      </c>
      <c r="AZ36" s="12" t="s">
        <v>80</v>
      </c>
      <c r="BA36" s="15">
        <v>360</v>
      </c>
      <c r="BB36" s="11"/>
      <c r="BC36" s="11" t="s">
        <v>155</v>
      </c>
      <c r="BD36" s="11" t="s">
        <v>155</v>
      </c>
      <c r="BE36" s="11" t="s">
        <v>155</v>
      </c>
      <c r="BF36" s="11" t="s">
        <v>155</v>
      </c>
      <c r="BG36" s="11" t="s">
        <v>155</v>
      </c>
      <c r="BH36" s="11" t="s">
        <v>155</v>
      </c>
      <c r="BI36" s="11" t="s">
        <v>155</v>
      </c>
      <c r="BJ36" s="11" t="s">
        <v>155</v>
      </c>
      <c r="BK36" s="11" t="s">
        <v>155</v>
      </c>
      <c r="BL36" s="11" t="s">
        <v>155</v>
      </c>
      <c r="BM36" s="11" t="s">
        <v>155</v>
      </c>
      <c r="BN36" s="23"/>
      <c r="BO36" s="23"/>
      <c r="BP36" s="23"/>
    </row>
    <row r="37" spans="2:68" s="97" customFormat="1" ht="15.6" x14ac:dyDescent="0.3">
      <c r="B37" s="93"/>
      <c r="C37" s="94"/>
      <c r="D37" s="94"/>
      <c r="E37" s="95" t="s">
        <v>34</v>
      </c>
      <c r="F37" s="95"/>
      <c r="G37" s="95"/>
      <c r="H37" s="95"/>
      <c r="I37" s="95"/>
      <c r="J37" s="95"/>
      <c r="K37" s="95"/>
      <c r="L37" s="95"/>
      <c r="M37" s="95"/>
      <c r="N37" s="95"/>
      <c r="O37" s="95"/>
      <c r="P37" s="95"/>
      <c r="Q37" s="95"/>
      <c r="R37" s="95"/>
      <c r="S37" s="95"/>
      <c r="T37" s="95"/>
      <c r="U37" s="21"/>
      <c r="V37" s="33"/>
      <c r="W37" s="21"/>
      <c r="X37" s="21"/>
      <c r="Y37" s="36"/>
      <c r="Z37" s="9">
        <f>AVERAGE(Z32:Z36)</f>
        <v>0.78666666666666674</v>
      </c>
      <c r="AA37" s="9">
        <f>AVERAGE(AA32:AA36)</f>
        <v>0.38219047619047625</v>
      </c>
      <c r="AB37" s="29"/>
      <c r="AC37" s="28"/>
      <c r="AD37" s="29"/>
      <c r="AE37" s="29">
        <f>SUM(AE32:AE36)</f>
        <v>25006964</v>
      </c>
      <c r="AF37" s="29">
        <f t="shared" ref="AF37:AW37" si="15">SUM(AF32:AF36)</f>
        <v>2326547</v>
      </c>
      <c r="AG37" s="29">
        <f t="shared" si="15"/>
        <v>0</v>
      </c>
      <c r="AH37" s="29">
        <f t="shared" si="15"/>
        <v>0</v>
      </c>
      <c r="AI37" s="29">
        <f t="shared" si="15"/>
        <v>0</v>
      </c>
      <c r="AJ37" s="29">
        <f t="shared" si="15"/>
        <v>0</v>
      </c>
      <c r="AK37" s="29">
        <f t="shared" si="15"/>
        <v>0</v>
      </c>
      <c r="AL37" s="29">
        <f t="shared" si="15"/>
        <v>0</v>
      </c>
      <c r="AM37" s="29">
        <f t="shared" si="15"/>
        <v>22680417</v>
      </c>
      <c r="AN37" s="29">
        <f t="shared" si="15"/>
        <v>0</v>
      </c>
      <c r="AO37" s="29">
        <f t="shared" si="15"/>
        <v>0</v>
      </c>
      <c r="AP37" s="29">
        <f t="shared" si="15"/>
        <v>0</v>
      </c>
      <c r="AQ37" s="29">
        <f t="shared" si="15"/>
        <v>0</v>
      </c>
      <c r="AR37" s="29">
        <f t="shared" si="15"/>
        <v>0</v>
      </c>
      <c r="AS37" s="29">
        <f t="shared" si="15"/>
        <v>0</v>
      </c>
      <c r="AT37" s="29">
        <f t="shared" si="15"/>
        <v>0</v>
      </c>
      <c r="AU37" s="29">
        <f t="shared" si="15"/>
        <v>0</v>
      </c>
      <c r="AV37" s="29">
        <f t="shared" si="15"/>
        <v>0</v>
      </c>
      <c r="AW37" s="29">
        <f t="shared" si="15"/>
        <v>0</v>
      </c>
      <c r="AX37" s="29">
        <f>SUM(AX32:AX36)</f>
        <v>0</v>
      </c>
      <c r="AY37" s="29">
        <f>SUM(AY32:AY36)</f>
        <v>25006964</v>
      </c>
      <c r="AZ37" s="29"/>
      <c r="BA37" s="29"/>
      <c r="BB37" s="29"/>
      <c r="BC37" s="29"/>
      <c r="BD37" s="29"/>
      <c r="BE37" s="29"/>
      <c r="BF37" s="29"/>
      <c r="BG37" s="29"/>
      <c r="BH37" s="29"/>
      <c r="BI37" s="29"/>
      <c r="BJ37" s="29"/>
      <c r="BK37" s="29"/>
      <c r="BL37" s="29"/>
      <c r="BM37" s="96"/>
      <c r="BN37" s="24"/>
      <c r="BO37" s="24"/>
      <c r="BP37" s="24"/>
    </row>
    <row r="38" spans="2:68" s="30" customFormat="1" ht="150" customHeight="1" x14ac:dyDescent="0.3">
      <c r="B38" s="57" t="s">
        <v>68</v>
      </c>
      <c r="C38" s="58" t="s">
        <v>67</v>
      </c>
      <c r="D38" s="58" t="s">
        <v>69</v>
      </c>
      <c r="E38" s="58" t="s">
        <v>46</v>
      </c>
      <c r="F38" s="58" t="s">
        <v>88</v>
      </c>
      <c r="G38" s="58"/>
      <c r="H38" s="58" t="s">
        <v>89</v>
      </c>
      <c r="I38" s="11">
        <v>1</v>
      </c>
      <c r="J38" s="11" t="s">
        <v>150</v>
      </c>
      <c r="K38" s="15">
        <v>2020050310045</v>
      </c>
      <c r="L38" s="15" t="s">
        <v>161</v>
      </c>
      <c r="M38" s="35" t="s">
        <v>90</v>
      </c>
      <c r="N38" s="12" t="s">
        <v>47</v>
      </c>
      <c r="O38" s="13">
        <v>1</v>
      </c>
      <c r="P38" s="13">
        <v>1</v>
      </c>
      <c r="Q38" s="13">
        <v>1</v>
      </c>
      <c r="R38" s="42">
        <v>1</v>
      </c>
      <c r="S38" s="13">
        <v>1</v>
      </c>
      <c r="T38" s="13">
        <v>1</v>
      </c>
      <c r="U38" s="44">
        <v>0</v>
      </c>
      <c r="V38" s="87">
        <v>1</v>
      </c>
      <c r="W38" s="44"/>
      <c r="X38" s="44"/>
      <c r="Y38" s="44">
        <f t="shared" si="0"/>
        <v>1</v>
      </c>
      <c r="Z38" s="45">
        <v>0</v>
      </c>
      <c r="AA38" s="45">
        <f t="shared" si="2"/>
        <v>1</v>
      </c>
      <c r="AB38" s="11" t="s">
        <v>221</v>
      </c>
      <c r="AC38" s="11" t="s">
        <v>190</v>
      </c>
      <c r="AD38" s="46">
        <v>1</v>
      </c>
      <c r="AE38" s="27">
        <f t="shared" ref="AE38:AE41" si="16">+AY38</f>
        <v>0</v>
      </c>
      <c r="AF38" s="27">
        <v>0</v>
      </c>
      <c r="AG38" s="27">
        <v>0</v>
      </c>
      <c r="AH38" s="27">
        <v>0</v>
      </c>
      <c r="AI38" s="27">
        <v>0</v>
      </c>
      <c r="AJ38" s="27">
        <v>0</v>
      </c>
      <c r="AK38" s="27">
        <v>0</v>
      </c>
      <c r="AL38" s="27">
        <v>0</v>
      </c>
      <c r="AM38" s="27">
        <v>0</v>
      </c>
      <c r="AN38" s="27">
        <v>0</v>
      </c>
      <c r="AO38" s="27">
        <v>0</v>
      </c>
      <c r="AP38" s="27">
        <v>0</v>
      </c>
      <c r="AQ38" s="27">
        <v>0</v>
      </c>
      <c r="AR38" s="27">
        <v>0</v>
      </c>
      <c r="AS38" s="27">
        <v>0</v>
      </c>
      <c r="AT38" s="27">
        <v>0</v>
      </c>
      <c r="AU38" s="27">
        <v>0</v>
      </c>
      <c r="AV38" s="27">
        <v>0</v>
      </c>
      <c r="AW38" s="27">
        <v>0</v>
      </c>
      <c r="AX38" s="27">
        <v>0</v>
      </c>
      <c r="AY38" s="27">
        <f t="shared" ref="AY38:AY41" si="17">SUM(AF38:AX38)</f>
        <v>0</v>
      </c>
      <c r="AZ38" s="12" t="s">
        <v>80</v>
      </c>
      <c r="BA38" s="15">
        <v>30</v>
      </c>
      <c r="BB38" s="11"/>
      <c r="BC38" s="11"/>
      <c r="BD38" s="11"/>
      <c r="BF38" s="11"/>
      <c r="BG38" s="11"/>
      <c r="BH38" s="11"/>
      <c r="BI38" s="11"/>
      <c r="BJ38" s="11"/>
      <c r="BK38" s="11"/>
      <c r="BL38" s="11"/>
      <c r="BM38" s="11" t="s">
        <v>155</v>
      </c>
      <c r="BN38" s="23"/>
      <c r="BO38" s="23"/>
      <c r="BP38" s="23"/>
    </row>
    <row r="39" spans="2:68" s="30" customFormat="1" ht="150" customHeight="1" x14ac:dyDescent="0.3">
      <c r="B39" s="57"/>
      <c r="C39" s="58"/>
      <c r="D39" s="58"/>
      <c r="E39" s="58"/>
      <c r="F39" s="58"/>
      <c r="G39" s="58"/>
      <c r="H39" s="58"/>
      <c r="I39" s="11">
        <v>2</v>
      </c>
      <c r="J39" s="11" t="s">
        <v>150</v>
      </c>
      <c r="K39" s="15">
        <v>2020050310045</v>
      </c>
      <c r="L39" s="15" t="s">
        <v>161</v>
      </c>
      <c r="M39" s="35" t="s">
        <v>91</v>
      </c>
      <c r="N39" s="12" t="s">
        <v>45</v>
      </c>
      <c r="O39" s="13">
        <v>0</v>
      </c>
      <c r="P39" s="13">
        <v>4</v>
      </c>
      <c r="Q39" s="13">
        <v>1</v>
      </c>
      <c r="R39" s="42">
        <v>2</v>
      </c>
      <c r="S39" s="13">
        <v>1</v>
      </c>
      <c r="T39" s="13">
        <v>1</v>
      </c>
      <c r="U39" s="15">
        <v>0</v>
      </c>
      <c r="V39" s="87">
        <v>0</v>
      </c>
      <c r="W39" s="44"/>
      <c r="X39" s="44"/>
      <c r="Y39" s="44">
        <f t="shared" si="0"/>
        <v>0</v>
      </c>
      <c r="Z39" s="45">
        <f t="shared" si="1"/>
        <v>0</v>
      </c>
      <c r="AA39" s="45">
        <f t="shared" si="2"/>
        <v>0</v>
      </c>
      <c r="AB39" s="11" t="s">
        <v>222</v>
      </c>
      <c r="AC39" s="11" t="s">
        <v>191</v>
      </c>
      <c r="AD39" s="46">
        <v>2</v>
      </c>
      <c r="AE39" s="27">
        <f t="shared" si="16"/>
        <v>0</v>
      </c>
      <c r="AF39" s="27">
        <v>0</v>
      </c>
      <c r="AG39" s="27">
        <v>0</v>
      </c>
      <c r="AH39" s="27">
        <v>0</v>
      </c>
      <c r="AI39" s="27">
        <v>0</v>
      </c>
      <c r="AJ39" s="27">
        <v>0</v>
      </c>
      <c r="AK39" s="27">
        <v>0</v>
      </c>
      <c r="AL39" s="27">
        <v>0</v>
      </c>
      <c r="AM39" s="27">
        <v>0</v>
      </c>
      <c r="AN39" s="27">
        <v>0</v>
      </c>
      <c r="AO39" s="27">
        <v>0</v>
      </c>
      <c r="AP39" s="27">
        <v>0</v>
      </c>
      <c r="AQ39" s="27">
        <v>0</v>
      </c>
      <c r="AR39" s="27">
        <v>0</v>
      </c>
      <c r="AS39" s="27">
        <v>0</v>
      </c>
      <c r="AT39" s="27">
        <v>0</v>
      </c>
      <c r="AU39" s="27">
        <v>0</v>
      </c>
      <c r="AV39" s="27">
        <v>0</v>
      </c>
      <c r="AW39" s="27">
        <v>0</v>
      </c>
      <c r="AX39" s="27">
        <v>0</v>
      </c>
      <c r="AY39" s="27">
        <f t="shared" si="17"/>
        <v>0</v>
      </c>
      <c r="AZ39" s="12" t="s">
        <v>80</v>
      </c>
      <c r="BA39" s="15"/>
      <c r="BB39" s="11"/>
      <c r="BC39" s="11"/>
      <c r="BD39" s="11"/>
      <c r="BE39" s="11"/>
      <c r="BF39" s="11"/>
      <c r="BG39" s="11"/>
      <c r="BH39" s="11"/>
      <c r="BI39" s="11"/>
      <c r="BJ39" s="11"/>
      <c r="BK39" s="11"/>
      <c r="BL39" s="11"/>
      <c r="BM39" s="90"/>
      <c r="BN39" s="23"/>
      <c r="BO39" s="23"/>
      <c r="BP39" s="23"/>
    </row>
    <row r="40" spans="2:68" s="30" customFormat="1" ht="150" customHeight="1" x14ac:dyDescent="0.3">
      <c r="B40" s="57"/>
      <c r="C40" s="58"/>
      <c r="D40" s="58"/>
      <c r="E40" s="58"/>
      <c r="F40" s="58"/>
      <c r="G40" s="58"/>
      <c r="H40" s="58"/>
      <c r="I40" s="11">
        <v>3</v>
      </c>
      <c r="J40" s="11" t="s">
        <v>150</v>
      </c>
      <c r="K40" s="15">
        <v>2020050310045</v>
      </c>
      <c r="L40" s="15" t="s">
        <v>161</v>
      </c>
      <c r="M40" s="35" t="s">
        <v>92</v>
      </c>
      <c r="N40" s="12" t="s">
        <v>47</v>
      </c>
      <c r="O40" s="14">
        <v>1</v>
      </c>
      <c r="P40" s="14">
        <v>1</v>
      </c>
      <c r="Q40" s="14">
        <v>1</v>
      </c>
      <c r="R40" s="41">
        <v>1</v>
      </c>
      <c r="S40" s="14">
        <v>1</v>
      </c>
      <c r="T40" s="14">
        <v>1</v>
      </c>
      <c r="U40" s="48">
        <v>1</v>
      </c>
      <c r="V40" s="14">
        <v>1</v>
      </c>
      <c r="W40" s="15"/>
      <c r="X40" s="15"/>
      <c r="Y40" s="44">
        <f t="shared" si="0"/>
        <v>2</v>
      </c>
      <c r="Z40" s="45">
        <f t="shared" si="1"/>
        <v>1</v>
      </c>
      <c r="AA40" s="54">
        <f t="shared" ref="AA40:AA41" si="18">Y40/SUM(Q40:T40)</f>
        <v>0.5</v>
      </c>
      <c r="AB40" s="11" t="s">
        <v>201</v>
      </c>
      <c r="AC40" s="11" t="s">
        <v>190</v>
      </c>
      <c r="AD40" s="14">
        <v>1</v>
      </c>
      <c r="AE40" s="27">
        <f t="shared" si="16"/>
        <v>202271632</v>
      </c>
      <c r="AF40" s="27">
        <v>0</v>
      </c>
      <c r="AG40" s="27">
        <v>0</v>
      </c>
      <c r="AH40" s="27">
        <v>0</v>
      </c>
      <c r="AI40" s="27">
        <v>0</v>
      </c>
      <c r="AJ40" s="27">
        <v>0</v>
      </c>
      <c r="AK40" s="27">
        <v>0</v>
      </c>
      <c r="AL40" s="27">
        <v>0</v>
      </c>
      <c r="AM40" s="27">
        <f>147477382+25418000+29376250</f>
        <v>202271632</v>
      </c>
      <c r="AN40" s="27">
        <v>0</v>
      </c>
      <c r="AO40" s="27">
        <v>0</v>
      </c>
      <c r="AP40" s="27">
        <v>0</v>
      </c>
      <c r="AQ40" s="27">
        <v>0</v>
      </c>
      <c r="AR40" s="27">
        <v>0</v>
      </c>
      <c r="AS40" s="27">
        <v>0</v>
      </c>
      <c r="AT40" s="27">
        <v>0</v>
      </c>
      <c r="AU40" s="27">
        <v>0</v>
      </c>
      <c r="AV40" s="27">
        <v>0</v>
      </c>
      <c r="AW40" s="27">
        <v>0</v>
      </c>
      <c r="AX40" s="27">
        <v>0</v>
      </c>
      <c r="AY40" s="27">
        <f t="shared" si="17"/>
        <v>202271632</v>
      </c>
      <c r="AZ40" s="12" t="s">
        <v>80</v>
      </c>
      <c r="BA40" s="15">
        <v>360</v>
      </c>
      <c r="BB40" s="11" t="s">
        <v>155</v>
      </c>
      <c r="BC40" s="11" t="s">
        <v>155</v>
      </c>
      <c r="BD40" s="11" t="s">
        <v>155</v>
      </c>
      <c r="BE40" s="11" t="s">
        <v>155</v>
      </c>
      <c r="BF40" s="11" t="s">
        <v>155</v>
      </c>
      <c r="BG40" s="11" t="s">
        <v>155</v>
      </c>
      <c r="BH40" s="11" t="s">
        <v>155</v>
      </c>
      <c r="BI40" s="11" t="s">
        <v>155</v>
      </c>
      <c r="BJ40" s="11" t="s">
        <v>155</v>
      </c>
      <c r="BK40" s="11" t="s">
        <v>155</v>
      </c>
      <c r="BL40" s="11" t="s">
        <v>155</v>
      </c>
      <c r="BM40" s="11" t="s">
        <v>155</v>
      </c>
      <c r="BN40" s="23"/>
      <c r="BO40" s="23"/>
      <c r="BP40" s="23"/>
    </row>
    <row r="41" spans="2:68" s="30" customFormat="1" ht="150" customHeight="1" x14ac:dyDescent="0.3">
      <c r="B41" s="57"/>
      <c r="C41" s="58"/>
      <c r="D41" s="58"/>
      <c r="E41" s="58"/>
      <c r="F41" s="58"/>
      <c r="G41" s="58"/>
      <c r="H41" s="58"/>
      <c r="I41" s="11">
        <v>4</v>
      </c>
      <c r="J41" s="11" t="s">
        <v>150</v>
      </c>
      <c r="K41" s="15">
        <v>2020050310045</v>
      </c>
      <c r="L41" s="15" t="s">
        <v>162</v>
      </c>
      <c r="M41" s="35" t="s">
        <v>93</v>
      </c>
      <c r="N41" s="12" t="s">
        <v>47</v>
      </c>
      <c r="O41" s="14">
        <v>1</v>
      </c>
      <c r="P41" s="14">
        <v>1</v>
      </c>
      <c r="Q41" s="14">
        <v>1</v>
      </c>
      <c r="R41" s="41">
        <v>1</v>
      </c>
      <c r="S41" s="14">
        <v>1</v>
      </c>
      <c r="T41" s="14">
        <v>1</v>
      </c>
      <c r="U41" s="48">
        <v>1</v>
      </c>
      <c r="V41" s="14">
        <v>1</v>
      </c>
      <c r="W41" s="15"/>
      <c r="X41" s="15"/>
      <c r="Y41" s="44">
        <f t="shared" si="0"/>
        <v>2</v>
      </c>
      <c r="Z41" s="45">
        <f>IF(ISERROR(V41/R41),"",V41/R41)</f>
        <v>1</v>
      </c>
      <c r="AA41" s="54">
        <f t="shared" si="18"/>
        <v>0.5</v>
      </c>
      <c r="AB41" s="11" t="s">
        <v>202</v>
      </c>
      <c r="AC41" s="11" t="s">
        <v>191</v>
      </c>
      <c r="AD41" s="14">
        <v>1</v>
      </c>
      <c r="AE41" s="27">
        <f t="shared" si="16"/>
        <v>8370000</v>
      </c>
      <c r="AF41" s="27">
        <v>0</v>
      </c>
      <c r="AG41" s="27">
        <v>0</v>
      </c>
      <c r="AH41" s="27">
        <v>0</v>
      </c>
      <c r="AI41" s="27">
        <v>0</v>
      </c>
      <c r="AJ41" s="27">
        <v>0</v>
      </c>
      <c r="AK41" s="27">
        <v>0</v>
      </c>
      <c r="AL41" s="27">
        <v>0</v>
      </c>
      <c r="AM41" s="27">
        <f>350000+370000+400000+350000+650000+370000+350000+350000+350000+950000+350000+3530000</f>
        <v>8370000</v>
      </c>
      <c r="AN41" s="27">
        <v>0</v>
      </c>
      <c r="AO41" s="27">
        <v>0</v>
      </c>
      <c r="AP41" s="27">
        <v>0</v>
      </c>
      <c r="AQ41" s="27">
        <v>0</v>
      </c>
      <c r="AR41" s="27">
        <v>0</v>
      </c>
      <c r="AS41" s="27">
        <v>0</v>
      </c>
      <c r="AT41" s="27">
        <v>0</v>
      </c>
      <c r="AU41" s="27">
        <v>0</v>
      </c>
      <c r="AV41" s="27">
        <v>0</v>
      </c>
      <c r="AW41" s="27">
        <v>0</v>
      </c>
      <c r="AX41" s="27">
        <v>0</v>
      </c>
      <c r="AY41" s="27">
        <f t="shared" si="17"/>
        <v>8370000</v>
      </c>
      <c r="AZ41" s="12" t="s">
        <v>80</v>
      </c>
      <c r="BA41" s="15">
        <v>360</v>
      </c>
      <c r="BB41" s="11" t="s">
        <v>155</v>
      </c>
      <c r="BC41" s="11" t="s">
        <v>155</v>
      </c>
      <c r="BD41" s="11" t="s">
        <v>155</v>
      </c>
      <c r="BE41" s="11" t="s">
        <v>155</v>
      </c>
      <c r="BF41" s="11" t="s">
        <v>155</v>
      </c>
      <c r="BG41" s="11" t="s">
        <v>155</v>
      </c>
      <c r="BH41" s="11" t="s">
        <v>155</v>
      </c>
      <c r="BI41" s="11" t="s">
        <v>155</v>
      </c>
      <c r="BJ41" s="11" t="s">
        <v>155</v>
      </c>
      <c r="BK41" s="11" t="s">
        <v>155</v>
      </c>
      <c r="BL41" s="11" t="s">
        <v>155</v>
      </c>
      <c r="BM41" s="11" t="s">
        <v>155</v>
      </c>
      <c r="BN41" s="23"/>
      <c r="BO41" s="23"/>
      <c r="BP41" s="23"/>
    </row>
    <row r="42" spans="2:68" s="97" customFormat="1" ht="15.6" x14ac:dyDescent="0.3">
      <c r="B42" s="93"/>
      <c r="C42" s="94"/>
      <c r="D42" s="94"/>
      <c r="E42" s="95" t="s">
        <v>34</v>
      </c>
      <c r="F42" s="95"/>
      <c r="G42" s="95"/>
      <c r="H42" s="95"/>
      <c r="I42" s="95"/>
      <c r="J42" s="95"/>
      <c r="K42" s="95"/>
      <c r="L42" s="95"/>
      <c r="M42" s="95"/>
      <c r="N42" s="95"/>
      <c r="O42" s="95"/>
      <c r="P42" s="95"/>
      <c r="Q42" s="95"/>
      <c r="R42" s="95"/>
      <c r="S42" s="95"/>
      <c r="T42" s="95"/>
      <c r="U42" s="21"/>
      <c r="V42" s="33"/>
      <c r="W42" s="21"/>
      <c r="X42" s="21"/>
      <c r="Y42" s="36"/>
      <c r="Z42" s="9">
        <f>AVERAGE(Z38:Z41)</f>
        <v>0.5</v>
      </c>
      <c r="AA42" s="9">
        <f>AVERAGE(AA38:AA41)</f>
        <v>0.5</v>
      </c>
      <c r="AB42" s="29"/>
      <c r="AC42" s="28"/>
      <c r="AD42" s="29"/>
      <c r="AE42" s="29">
        <f>SUM(AE38:AE41)</f>
        <v>210641632</v>
      </c>
      <c r="AF42" s="29">
        <f t="shared" ref="AF42:AX42" si="19">SUM(AF38:AF41)</f>
        <v>0</v>
      </c>
      <c r="AG42" s="29">
        <f t="shared" si="19"/>
        <v>0</v>
      </c>
      <c r="AH42" s="29">
        <f t="shared" si="19"/>
        <v>0</v>
      </c>
      <c r="AI42" s="29">
        <f t="shared" si="19"/>
        <v>0</v>
      </c>
      <c r="AJ42" s="29">
        <f t="shared" si="19"/>
        <v>0</v>
      </c>
      <c r="AK42" s="29">
        <f t="shared" si="19"/>
        <v>0</v>
      </c>
      <c r="AL42" s="29">
        <f t="shared" si="19"/>
        <v>0</v>
      </c>
      <c r="AM42" s="29">
        <f>SUM(AM38:AM41)</f>
        <v>210641632</v>
      </c>
      <c r="AN42" s="29">
        <f t="shared" si="19"/>
        <v>0</v>
      </c>
      <c r="AO42" s="29">
        <f t="shared" si="19"/>
        <v>0</v>
      </c>
      <c r="AP42" s="29">
        <f t="shared" si="19"/>
        <v>0</v>
      </c>
      <c r="AQ42" s="29">
        <f t="shared" si="19"/>
        <v>0</v>
      </c>
      <c r="AR42" s="29">
        <f t="shared" si="19"/>
        <v>0</v>
      </c>
      <c r="AS42" s="29">
        <f t="shared" si="19"/>
        <v>0</v>
      </c>
      <c r="AT42" s="29">
        <f t="shared" si="19"/>
        <v>0</v>
      </c>
      <c r="AU42" s="29">
        <f t="shared" si="19"/>
        <v>0</v>
      </c>
      <c r="AV42" s="29">
        <f t="shared" si="19"/>
        <v>0</v>
      </c>
      <c r="AW42" s="29">
        <f t="shared" si="19"/>
        <v>0</v>
      </c>
      <c r="AX42" s="29">
        <f t="shared" si="19"/>
        <v>0</v>
      </c>
      <c r="AY42" s="29">
        <f>SUM(AY38:AY41)</f>
        <v>210641632</v>
      </c>
      <c r="AZ42" s="29"/>
      <c r="BA42" s="29"/>
      <c r="BB42" s="29"/>
      <c r="BC42" s="29"/>
      <c r="BD42" s="29"/>
      <c r="BE42" s="29"/>
      <c r="BF42" s="29"/>
      <c r="BG42" s="29"/>
      <c r="BH42" s="29"/>
      <c r="BI42" s="29"/>
      <c r="BJ42" s="29"/>
      <c r="BK42" s="29"/>
      <c r="BL42" s="29"/>
      <c r="BM42" s="96"/>
      <c r="BN42" s="24"/>
      <c r="BO42" s="24"/>
      <c r="BP42" s="24"/>
    </row>
    <row r="43" spans="2:68" s="30" customFormat="1" ht="164.25" customHeight="1" x14ac:dyDescent="0.3">
      <c r="B43" s="57" t="s">
        <v>94</v>
      </c>
      <c r="C43" s="58" t="s">
        <v>67</v>
      </c>
      <c r="D43" s="58" t="s">
        <v>95</v>
      </c>
      <c r="E43" s="58" t="s">
        <v>43</v>
      </c>
      <c r="F43" s="58" t="s">
        <v>115</v>
      </c>
      <c r="G43" s="58"/>
      <c r="H43" s="59" t="s">
        <v>116</v>
      </c>
      <c r="I43" s="11">
        <v>1</v>
      </c>
      <c r="J43" s="11" t="s">
        <v>213</v>
      </c>
      <c r="K43" s="15">
        <v>2021050310063</v>
      </c>
      <c r="L43" s="15" t="s">
        <v>162</v>
      </c>
      <c r="M43" s="35" t="s">
        <v>96</v>
      </c>
      <c r="N43" s="12" t="s">
        <v>42</v>
      </c>
      <c r="O43" s="13">
        <v>1</v>
      </c>
      <c r="P43" s="13">
        <v>1</v>
      </c>
      <c r="Q43" s="13">
        <v>1</v>
      </c>
      <c r="R43" s="42">
        <v>1</v>
      </c>
      <c r="S43" s="13">
        <v>1</v>
      </c>
      <c r="T43" s="13">
        <v>1</v>
      </c>
      <c r="U43" s="44">
        <v>1</v>
      </c>
      <c r="V43" s="87">
        <v>1</v>
      </c>
      <c r="W43" s="44"/>
      <c r="X43" s="44"/>
      <c r="Y43" s="44">
        <f t="shared" si="0"/>
        <v>2</v>
      </c>
      <c r="Z43" s="45">
        <f t="shared" si="1"/>
        <v>1</v>
      </c>
      <c r="AA43" s="54">
        <f>Y43/SUM(Q43:T43)</f>
        <v>0.5</v>
      </c>
      <c r="AB43" s="11" t="s">
        <v>203</v>
      </c>
      <c r="AC43" s="11" t="s">
        <v>192</v>
      </c>
      <c r="AD43" s="46">
        <v>1</v>
      </c>
      <c r="AE43" s="27">
        <f t="shared" ref="AE43:AE47" si="20">+AY43</f>
        <v>500000</v>
      </c>
      <c r="AF43" s="27">
        <v>0</v>
      </c>
      <c r="AG43" s="27">
        <v>0</v>
      </c>
      <c r="AH43" s="27">
        <v>0</v>
      </c>
      <c r="AI43" s="27">
        <v>0</v>
      </c>
      <c r="AJ43" s="27">
        <v>0</v>
      </c>
      <c r="AK43" s="27">
        <v>0</v>
      </c>
      <c r="AL43" s="27">
        <v>0</v>
      </c>
      <c r="AM43" s="27">
        <v>500000</v>
      </c>
      <c r="AN43" s="27">
        <v>0</v>
      </c>
      <c r="AO43" s="27">
        <v>0</v>
      </c>
      <c r="AP43" s="27">
        <v>0</v>
      </c>
      <c r="AQ43" s="27">
        <v>0</v>
      </c>
      <c r="AR43" s="27">
        <v>0</v>
      </c>
      <c r="AS43" s="27">
        <v>0</v>
      </c>
      <c r="AT43" s="27">
        <v>0</v>
      </c>
      <c r="AU43" s="27">
        <v>0</v>
      </c>
      <c r="AV43" s="27">
        <v>0</v>
      </c>
      <c r="AW43" s="27">
        <v>0</v>
      </c>
      <c r="AX43" s="27">
        <v>0</v>
      </c>
      <c r="AY43" s="27">
        <f t="shared" ref="AY43:AY47" si="21">SUM(AF43:AX43)</f>
        <v>500000</v>
      </c>
      <c r="AZ43" s="12" t="s">
        <v>80</v>
      </c>
      <c r="BA43" s="15">
        <v>300</v>
      </c>
      <c r="BB43" s="11"/>
      <c r="BC43" s="11" t="s">
        <v>155</v>
      </c>
      <c r="BD43" s="11" t="s">
        <v>155</v>
      </c>
      <c r="BE43" s="11" t="s">
        <v>155</v>
      </c>
      <c r="BF43" s="11" t="s">
        <v>155</v>
      </c>
      <c r="BG43" s="11" t="s">
        <v>155</v>
      </c>
      <c r="BH43" s="11" t="s">
        <v>155</v>
      </c>
      <c r="BI43" s="11" t="s">
        <v>155</v>
      </c>
      <c r="BJ43" s="11" t="s">
        <v>155</v>
      </c>
      <c r="BK43" s="11" t="s">
        <v>155</v>
      </c>
      <c r="BL43" s="11" t="s">
        <v>155</v>
      </c>
      <c r="BM43" s="89"/>
      <c r="BN43" s="23"/>
      <c r="BO43" s="23"/>
      <c r="BP43" s="23"/>
    </row>
    <row r="44" spans="2:68" s="30" customFormat="1" ht="164.25" customHeight="1" x14ac:dyDescent="0.3">
      <c r="B44" s="57"/>
      <c r="C44" s="58"/>
      <c r="D44" s="58"/>
      <c r="E44" s="58"/>
      <c r="F44" s="58"/>
      <c r="G44" s="58"/>
      <c r="H44" s="59"/>
      <c r="I44" s="11">
        <v>2</v>
      </c>
      <c r="J44" s="11" t="s">
        <v>213</v>
      </c>
      <c r="K44" s="15">
        <v>2021050310063</v>
      </c>
      <c r="L44" s="15" t="s">
        <v>156</v>
      </c>
      <c r="M44" s="35" t="s">
        <v>97</v>
      </c>
      <c r="N44" s="12" t="s">
        <v>40</v>
      </c>
      <c r="O44" s="13">
        <v>0</v>
      </c>
      <c r="P44" s="13">
        <v>4</v>
      </c>
      <c r="Q44" s="13">
        <v>1</v>
      </c>
      <c r="R44" s="42">
        <v>1</v>
      </c>
      <c r="S44" s="13">
        <v>1</v>
      </c>
      <c r="T44" s="13">
        <v>1</v>
      </c>
      <c r="U44" s="15">
        <v>1</v>
      </c>
      <c r="V44" s="87">
        <v>1</v>
      </c>
      <c r="W44" s="44"/>
      <c r="X44" s="44"/>
      <c r="Y44" s="44">
        <f t="shared" si="0"/>
        <v>2</v>
      </c>
      <c r="Z44" s="45">
        <f t="shared" si="1"/>
        <v>1</v>
      </c>
      <c r="AA44" s="45">
        <f t="shared" si="2"/>
        <v>0.5</v>
      </c>
      <c r="AB44" s="11" t="s">
        <v>231</v>
      </c>
      <c r="AC44" s="11" t="s">
        <v>190</v>
      </c>
      <c r="AD44" s="46">
        <v>1</v>
      </c>
      <c r="AE44" s="27">
        <f t="shared" si="20"/>
        <v>500000</v>
      </c>
      <c r="AF44" s="27">
        <v>0</v>
      </c>
      <c r="AG44" s="27">
        <v>0</v>
      </c>
      <c r="AH44" s="27">
        <v>0</v>
      </c>
      <c r="AI44" s="27">
        <v>0</v>
      </c>
      <c r="AJ44" s="27">
        <v>0</v>
      </c>
      <c r="AK44" s="27">
        <v>0</v>
      </c>
      <c r="AL44" s="27">
        <v>0</v>
      </c>
      <c r="AM44" s="27">
        <v>500000</v>
      </c>
      <c r="AN44" s="27">
        <v>0</v>
      </c>
      <c r="AO44" s="27">
        <v>0</v>
      </c>
      <c r="AP44" s="27">
        <v>0</v>
      </c>
      <c r="AQ44" s="27">
        <v>0</v>
      </c>
      <c r="AR44" s="27">
        <v>0</v>
      </c>
      <c r="AS44" s="27">
        <v>0</v>
      </c>
      <c r="AT44" s="27">
        <v>0</v>
      </c>
      <c r="AU44" s="27">
        <v>0</v>
      </c>
      <c r="AV44" s="27">
        <v>0</v>
      </c>
      <c r="AW44" s="27">
        <v>0</v>
      </c>
      <c r="AX44" s="27">
        <v>0</v>
      </c>
      <c r="AY44" s="27">
        <f t="shared" si="21"/>
        <v>500000</v>
      </c>
      <c r="AZ44" s="12" t="s">
        <v>80</v>
      </c>
      <c r="BA44" s="15">
        <v>300</v>
      </c>
      <c r="BB44" s="11"/>
      <c r="BC44" s="11" t="s">
        <v>155</v>
      </c>
      <c r="BD44" s="11" t="s">
        <v>155</v>
      </c>
      <c r="BE44" s="11" t="s">
        <v>155</v>
      </c>
      <c r="BF44" s="11" t="s">
        <v>155</v>
      </c>
      <c r="BG44" s="11" t="s">
        <v>155</v>
      </c>
      <c r="BH44" s="11" t="s">
        <v>155</v>
      </c>
      <c r="BI44" s="11" t="s">
        <v>155</v>
      </c>
      <c r="BJ44" s="11" t="s">
        <v>155</v>
      </c>
      <c r="BK44" s="11" t="s">
        <v>155</v>
      </c>
      <c r="BL44" s="11" t="s">
        <v>155</v>
      </c>
      <c r="BM44" s="90"/>
      <c r="BN44" s="23"/>
      <c r="BO44" s="23"/>
      <c r="BP44" s="23"/>
    </row>
    <row r="45" spans="2:68" s="30" customFormat="1" ht="164.25" customHeight="1" x14ac:dyDescent="0.3">
      <c r="B45" s="57"/>
      <c r="C45" s="58"/>
      <c r="D45" s="58"/>
      <c r="E45" s="58"/>
      <c r="F45" s="58"/>
      <c r="G45" s="58"/>
      <c r="H45" s="59"/>
      <c r="I45" s="11">
        <v>3</v>
      </c>
      <c r="J45" s="11" t="s">
        <v>213</v>
      </c>
      <c r="K45" s="15">
        <v>2021050310063</v>
      </c>
      <c r="L45" s="15" t="s">
        <v>156</v>
      </c>
      <c r="M45" s="35" t="s">
        <v>98</v>
      </c>
      <c r="N45" s="12" t="s">
        <v>40</v>
      </c>
      <c r="O45" s="13">
        <v>0</v>
      </c>
      <c r="P45" s="13">
        <v>16</v>
      </c>
      <c r="Q45" s="13">
        <v>2</v>
      </c>
      <c r="R45" s="42">
        <v>5</v>
      </c>
      <c r="S45" s="13">
        <v>5</v>
      </c>
      <c r="T45" s="13">
        <v>4</v>
      </c>
      <c r="U45" s="15">
        <v>2</v>
      </c>
      <c r="V45" s="91">
        <v>5</v>
      </c>
      <c r="W45" s="15"/>
      <c r="X45" s="15"/>
      <c r="Y45" s="44">
        <f t="shared" si="0"/>
        <v>7</v>
      </c>
      <c r="Z45" s="45">
        <f t="shared" si="1"/>
        <v>1</v>
      </c>
      <c r="AA45" s="45">
        <v>0.14583333333333334</v>
      </c>
      <c r="AB45" s="11" t="s">
        <v>232</v>
      </c>
      <c r="AC45" s="11" t="s">
        <v>192</v>
      </c>
      <c r="AD45" s="46">
        <v>5</v>
      </c>
      <c r="AE45" s="27">
        <f t="shared" si="20"/>
        <v>500000</v>
      </c>
      <c r="AF45" s="27">
        <v>0</v>
      </c>
      <c r="AG45" s="27">
        <v>0</v>
      </c>
      <c r="AH45" s="27">
        <v>0</v>
      </c>
      <c r="AI45" s="27">
        <v>0</v>
      </c>
      <c r="AJ45" s="27">
        <v>0</v>
      </c>
      <c r="AK45" s="27">
        <v>0</v>
      </c>
      <c r="AL45" s="27">
        <v>0</v>
      </c>
      <c r="AM45" s="27">
        <v>500000</v>
      </c>
      <c r="AN45" s="27">
        <v>0</v>
      </c>
      <c r="AO45" s="27">
        <v>0</v>
      </c>
      <c r="AP45" s="27">
        <v>0</v>
      </c>
      <c r="AQ45" s="27">
        <v>0</v>
      </c>
      <c r="AR45" s="27">
        <v>0</v>
      </c>
      <c r="AS45" s="27">
        <v>0</v>
      </c>
      <c r="AT45" s="27">
        <v>0</v>
      </c>
      <c r="AU45" s="27">
        <v>0</v>
      </c>
      <c r="AV45" s="27">
        <v>0</v>
      </c>
      <c r="AW45" s="27">
        <v>0</v>
      </c>
      <c r="AX45" s="27">
        <v>0</v>
      </c>
      <c r="AY45" s="27">
        <f t="shared" si="21"/>
        <v>500000</v>
      </c>
      <c r="AZ45" s="12" t="s">
        <v>80</v>
      </c>
      <c r="BA45" s="15">
        <v>300</v>
      </c>
      <c r="BB45" s="11"/>
      <c r="BC45" s="11" t="s">
        <v>155</v>
      </c>
      <c r="BD45" s="11" t="s">
        <v>155</v>
      </c>
      <c r="BE45" s="11" t="s">
        <v>155</v>
      </c>
      <c r="BF45" s="11" t="s">
        <v>155</v>
      </c>
      <c r="BG45" s="11" t="s">
        <v>155</v>
      </c>
      <c r="BH45" s="11" t="s">
        <v>155</v>
      </c>
      <c r="BI45" s="11" t="s">
        <v>155</v>
      </c>
      <c r="BJ45" s="11" t="s">
        <v>155</v>
      </c>
      <c r="BK45" s="11" t="s">
        <v>155</v>
      </c>
      <c r="BL45" s="11" t="s">
        <v>155</v>
      </c>
      <c r="BM45" s="90"/>
      <c r="BN45" s="23"/>
      <c r="BO45" s="23"/>
      <c r="BP45" s="23"/>
    </row>
    <row r="46" spans="2:68" s="30" customFormat="1" ht="164.25" customHeight="1" x14ac:dyDescent="0.3">
      <c r="B46" s="57"/>
      <c r="C46" s="58"/>
      <c r="D46" s="58"/>
      <c r="E46" s="58"/>
      <c r="F46" s="58"/>
      <c r="G46" s="58"/>
      <c r="H46" s="59"/>
      <c r="I46" s="11">
        <v>4</v>
      </c>
      <c r="J46" s="11" t="s">
        <v>213</v>
      </c>
      <c r="K46" s="15">
        <v>2021050310063</v>
      </c>
      <c r="L46" s="15" t="s">
        <v>156</v>
      </c>
      <c r="M46" s="35" t="s">
        <v>99</v>
      </c>
      <c r="N46" s="12" t="s">
        <v>40</v>
      </c>
      <c r="O46" s="13">
        <v>0</v>
      </c>
      <c r="P46" s="13">
        <v>12</v>
      </c>
      <c r="Q46" s="13">
        <v>2</v>
      </c>
      <c r="R46" s="42">
        <v>4</v>
      </c>
      <c r="S46" s="13">
        <v>4</v>
      </c>
      <c r="T46" s="13">
        <v>2</v>
      </c>
      <c r="U46" s="15">
        <v>2</v>
      </c>
      <c r="V46" s="91">
        <v>4</v>
      </c>
      <c r="W46" s="15"/>
      <c r="X46" s="15"/>
      <c r="Y46" s="44">
        <f t="shared" si="0"/>
        <v>6</v>
      </c>
      <c r="Z46" s="45">
        <f t="shared" si="1"/>
        <v>1</v>
      </c>
      <c r="AA46" s="45">
        <f t="shared" si="2"/>
        <v>0.5</v>
      </c>
      <c r="AB46" s="11" t="s">
        <v>233</v>
      </c>
      <c r="AC46" s="11" t="s">
        <v>192</v>
      </c>
      <c r="AD46" s="46">
        <v>4</v>
      </c>
      <c r="AE46" s="27">
        <f t="shared" si="20"/>
        <v>500000</v>
      </c>
      <c r="AF46" s="27">
        <v>0</v>
      </c>
      <c r="AG46" s="27">
        <v>0</v>
      </c>
      <c r="AH46" s="27">
        <v>0</v>
      </c>
      <c r="AI46" s="27">
        <v>0</v>
      </c>
      <c r="AJ46" s="27">
        <v>0</v>
      </c>
      <c r="AK46" s="27">
        <v>0</v>
      </c>
      <c r="AL46" s="27">
        <v>0</v>
      </c>
      <c r="AM46" s="27">
        <v>500000</v>
      </c>
      <c r="AN46" s="27">
        <v>0</v>
      </c>
      <c r="AO46" s="27">
        <v>0</v>
      </c>
      <c r="AP46" s="27">
        <v>0</v>
      </c>
      <c r="AQ46" s="27">
        <v>0</v>
      </c>
      <c r="AR46" s="27">
        <v>0</v>
      </c>
      <c r="AS46" s="27">
        <v>0</v>
      </c>
      <c r="AT46" s="27">
        <v>0</v>
      </c>
      <c r="AU46" s="27">
        <v>0</v>
      </c>
      <c r="AV46" s="27">
        <v>0</v>
      </c>
      <c r="AW46" s="27">
        <v>0</v>
      </c>
      <c r="AX46" s="27">
        <v>0</v>
      </c>
      <c r="AY46" s="27">
        <f t="shared" si="21"/>
        <v>500000</v>
      </c>
      <c r="AZ46" s="12" t="s">
        <v>80</v>
      </c>
      <c r="BA46" s="15">
        <v>300</v>
      </c>
      <c r="BB46" s="11"/>
      <c r="BC46" s="11" t="s">
        <v>155</v>
      </c>
      <c r="BD46" s="11" t="s">
        <v>155</v>
      </c>
      <c r="BE46" s="11" t="s">
        <v>155</v>
      </c>
      <c r="BF46" s="11" t="s">
        <v>155</v>
      </c>
      <c r="BG46" s="11" t="s">
        <v>155</v>
      </c>
      <c r="BH46" s="11" t="s">
        <v>155</v>
      </c>
      <c r="BI46" s="11" t="s">
        <v>155</v>
      </c>
      <c r="BJ46" s="11" t="s">
        <v>155</v>
      </c>
      <c r="BK46" s="11" t="s">
        <v>155</v>
      </c>
      <c r="BL46" s="11" t="s">
        <v>155</v>
      </c>
      <c r="BM46" s="90"/>
      <c r="BN46" s="23"/>
      <c r="BO46" s="23"/>
      <c r="BP46" s="23"/>
    </row>
    <row r="47" spans="2:68" s="30" customFormat="1" ht="164.25" customHeight="1" x14ac:dyDescent="0.3">
      <c r="B47" s="57"/>
      <c r="C47" s="58"/>
      <c r="D47" s="58"/>
      <c r="E47" s="58"/>
      <c r="F47" s="58"/>
      <c r="G47" s="58"/>
      <c r="H47" s="59"/>
      <c r="I47" s="11">
        <v>5</v>
      </c>
      <c r="J47" s="11" t="s">
        <v>213</v>
      </c>
      <c r="K47" s="15">
        <v>2021050310063</v>
      </c>
      <c r="L47" s="15" t="s">
        <v>156</v>
      </c>
      <c r="M47" s="35" t="s">
        <v>100</v>
      </c>
      <c r="N47" s="12" t="s">
        <v>40</v>
      </c>
      <c r="O47" s="13">
        <v>0</v>
      </c>
      <c r="P47" s="13">
        <v>1</v>
      </c>
      <c r="Q47" s="13">
        <v>1</v>
      </c>
      <c r="R47" s="42">
        <v>1</v>
      </c>
      <c r="S47" s="13">
        <v>1</v>
      </c>
      <c r="T47" s="13">
        <v>1</v>
      </c>
      <c r="U47" s="15">
        <v>1</v>
      </c>
      <c r="V47" s="91">
        <v>1</v>
      </c>
      <c r="W47" s="15"/>
      <c r="X47" s="15"/>
      <c r="Y47" s="44">
        <f t="shared" si="0"/>
        <v>2</v>
      </c>
      <c r="Z47" s="45">
        <f t="shared" si="1"/>
        <v>1</v>
      </c>
      <c r="AA47" s="54">
        <f>Y47/SUM(Q47:T47)</f>
        <v>0.5</v>
      </c>
      <c r="AB47" s="11" t="s">
        <v>234</v>
      </c>
      <c r="AC47" s="11" t="s">
        <v>192</v>
      </c>
      <c r="AD47" s="46">
        <v>1</v>
      </c>
      <c r="AE47" s="27">
        <f t="shared" si="20"/>
        <v>500000</v>
      </c>
      <c r="AF47" s="27">
        <v>0</v>
      </c>
      <c r="AG47" s="27">
        <v>0</v>
      </c>
      <c r="AH47" s="27">
        <v>0</v>
      </c>
      <c r="AI47" s="27">
        <v>0</v>
      </c>
      <c r="AJ47" s="27">
        <v>0</v>
      </c>
      <c r="AK47" s="27">
        <v>0</v>
      </c>
      <c r="AL47" s="27">
        <v>0</v>
      </c>
      <c r="AM47" s="27">
        <v>500000</v>
      </c>
      <c r="AN47" s="27">
        <v>0</v>
      </c>
      <c r="AO47" s="27">
        <v>0</v>
      </c>
      <c r="AP47" s="27">
        <v>0</v>
      </c>
      <c r="AQ47" s="27">
        <v>0</v>
      </c>
      <c r="AR47" s="27">
        <v>0</v>
      </c>
      <c r="AS47" s="27">
        <v>0</v>
      </c>
      <c r="AT47" s="27">
        <v>0</v>
      </c>
      <c r="AU47" s="27">
        <v>0</v>
      </c>
      <c r="AV47" s="27">
        <v>0</v>
      </c>
      <c r="AW47" s="27">
        <v>0</v>
      </c>
      <c r="AX47" s="27">
        <v>0</v>
      </c>
      <c r="AY47" s="27">
        <f t="shared" si="21"/>
        <v>500000</v>
      </c>
      <c r="AZ47" s="12" t="s">
        <v>80</v>
      </c>
      <c r="BA47" s="15">
        <v>300</v>
      </c>
      <c r="BB47" s="11"/>
      <c r="BC47" s="11" t="s">
        <v>155</v>
      </c>
      <c r="BD47" s="11" t="s">
        <v>155</v>
      </c>
      <c r="BE47" s="11" t="s">
        <v>155</v>
      </c>
      <c r="BF47" s="11" t="s">
        <v>155</v>
      </c>
      <c r="BG47" s="11" t="s">
        <v>155</v>
      </c>
      <c r="BH47" s="11" t="s">
        <v>155</v>
      </c>
      <c r="BI47" s="11" t="s">
        <v>155</v>
      </c>
      <c r="BJ47" s="11" t="s">
        <v>155</v>
      </c>
      <c r="BK47" s="11" t="s">
        <v>155</v>
      </c>
      <c r="BL47" s="11" t="s">
        <v>155</v>
      </c>
      <c r="BM47" s="90"/>
      <c r="BN47" s="23"/>
      <c r="BO47" s="23"/>
      <c r="BP47" s="23"/>
    </row>
    <row r="48" spans="2:68" s="97" customFormat="1" ht="15.6" x14ac:dyDescent="0.3">
      <c r="B48" s="93"/>
      <c r="C48" s="94"/>
      <c r="D48" s="94"/>
      <c r="E48" s="95" t="s">
        <v>34</v>
      </c>
      <c r="F48" s="95"/>
      <c r="G48" s="95"/>
      <c r="H48" s="95"/>
      <c r="I48" s="95"/>
      <c r="J48" s="95"/>
      <c r="K48" s="95"/>
      <c r="L48" s="95"/>
      <c r="M48" s="95"/>
      <c r="N48" s="95"/>
      <c r="O48" s="95"/>
      <c r="P48" s="95"/>
      <c r="Q48" s="95"/>
      <c r="R48" s="95"/>
      <c r="S48" s="95"/>
      <c r="T48" s="95"/>
      <c r="U48" s="21"/>
      <c r="V48" s="33"/>
      <c r="W48" s="21"/>
      <c r="X48" s="21"/>
      <c r="Y48" s="36"/>
      <c r="Z48" s="9">
        <f>AVERAGE(Z43:Z47)</f>
        <v>1</v>
      </c>
      <c r="AA48" s="9">
        <f>AVERAGE(AA43:AA47)</f>
        <v>0.42916666666666659</v>
      </c>
      <c r="AB48" s="29"/>
      <c r="AC48" s="28"/>
      <c r="AD48" s="29"/>
      <c r="AE48" s="29">
        <f>SUM(AE43:AE47)</f>
        <v>2500000</v>
      </c>
      <c r="AF48" s="29">
        <f t="shared" ref="AF48:AX48" si="22">SUM(AF43:AF47)</f>
        <v>0</v>
      </c>
      <c r="AG48" s="29">
        <f t="shared" si="22"/>
        <v>0</v>
      </c>
      <c r="AH48" s="29">
        <f t="shared" si="22"/>
        <v>0</v>
      </c>
      <c r="AI48" s="29">
        <f t="shared" si="22"/>
        <v>0</v>
      </c>
      <c r="AJ48" s="29">
        <f t="shared" si="22"/>
        <v>0</v>
      </c>
      <c r="AK48" s="29">
        <f t="shared" si="22"/>
        <v>0</v>
      </c>
      <c r="AL48" s="29">
        <f t="shared" si="22"/>
        <v>0</v>
      </c>
      <c r="AM48" s="29">
        <f t="shared" si="22"/>
        <v>2500000</v>
      </c>
      <c r="AN48" s="29">
        <f t="shared" si="22"/>
        <v>0</v>
      </c>
      <c r="AO48" s="29">
        <f t="shared" si="22"/>
        <v>0</v>
      </c>
      <c r="AP48" s="29">
        <f t="shared" si="22"/>
        <v>0</v>
      </c>
      <c r="AQ48" s="29">
        <f t="shared" si="22"/>
        <v>0</v>
      </c>
      <c r="AR48" s="29">
        <f t="shared" si="22"/>
        <v>0</v>
      </c>
      <c r="AS48" s="29">
        <f t="shared" si="22"/>
        <v>0</v>
      </c>
      <c r="AT48" s="29">
        <f t="shared" si="22"/>
        <v>0</v>
      </c>
      <c r="AU48" s="29">
        <f t="shared" si="22"/>
        <v>0</v>
      </c>
      <c r="AV48" s="29">
        <f t="shared" si="22"/>
        <v>0</v>
      </c>
      <c r="AW48" s="29">
        <f t="shared" si="22"/>
        <v>0</v>
      </c>
      <c r="AX48" s="29">
        <f t="shared" si="22"/>
        <v>0</v>
      </c>
      <c r="AY48" s="29">
        <f>SUM(AY43:AY47)</f>
        <v>2500000</v>
      </c>
      <c r="AZ48" s="29"/>
      <c r="BA48" s="29"/>
      <c r="BB48" s="29"/>
      <c r="BC48" s="29"/>
      <c r="BD48" s="29"/>
      <c r="BE48" s="29"/>
      <c r="BF48" s="29"/>
      <c r="BG48" s="29"/>
      <c r="BH48" s="29"/>
      <c r="BI48" s="29"/>
      <c r="BJ48" s="29"/>
      <c r="BK48" s="29"/>
      <c r="BL48" s="29"/>
      <c r="BM48" s="96"/>
      <c r="BN48" s="24"/>
      <c r="BO48" s="24"/>
      <c r="BP48" s="24"/>
    </row>
    <row r="49" spans="2:68" s="30" customFormat="1" ht="166.5" customHeight="1" x14ac:dyDescent="0.3">
      <c r="B49" s="57" t="s">
        <v>94</v>
      </c>
      <c r="C49" s="58" t="s">
        <v>67</v>
      </c>
      <c r="D49" s="58" t="s">
        <v>95</v>
      </c>
      <c r="E49" s="58" t="s">
        <v>44</v>
      </c>
      <c r="F49" s="58" t="s">
        <v>113</v>
      </c>
      <c r="G49" s="58"/>
      <c r="H49" s="58" t="s">
        <v>114</v>
      </c>
      <c r="I49" s="11">
        <v>1</v>
      </c>
      <c r="J49" s="11" t="s">
        <v>151</v>
      </c>
      <c r="K49" s="15">
        <v>2021050310061</v>
      </c>
      <c r="L49" s="15" t="s">
        <v>156</v>
      </c>
      <c r="M49" s="35" t="s">
        <v>101</v>
      </c>
      <c r="N49" s="12" t="s">
        <v>42</v>
      </c>
      <c r="O49" s="13">
        <v>1</v>
      </c>
      <c r="P49" s="13">
        <v>1</v>
      </c>
      <c r="Q49" s="13">
        <v>1</v>
      </c>
      <c r="R49" s="42">
        <v>0</v>
      </c>
      <c r="S49" s="13">
        <v>0</v>
      </c>
      <c r="T49" s="13">
        <v>0</v>
      </c>
      <c r="U49" s="44">
        <v>1</v>
      </c>
      <c r="V49" s="87">
        <v>0</v>
      </c>
      <c r="W49" s="44"/>
      <c r="X49" s="44"/>
      <c r="Y49" s="44">
        <f t="shared" si="0"/>
        <v>1</v>
      </c>
      <c r="Z49" s="45" t="str">
        <f t="shared" si="1"/>
        <v/>
      </c>
      <c r="AA49" s="54">
        <f>Y49/SUM(Q49:T49)</f>
        <v>1</v>
      </c>
      <c r="AB49" s="11" t="s">
        <v>255</v>
      </c>
      <c r="AC49" s="11"/>
      <c r="AD49" s="46"/>
      <c r="AE49" s="27">
        <f t="shared" ref="AE49:AE57" si="23">+AY49</f>
        <v>0</v>
      </c>
      <c r="AF49" s="27">
        <v>0</v>
      </c>
      <c r="AG49" s="27">
        <v>0</v>
      </c>
      <c r="AH49" s="27">
        <v>0</v>
      </c>
      <c r="AI49" s="27">
        <v>0</v>
      </c>
      <c r="AJ49" s="27">
        <v>0</v>
      </c>
      <c r="AK49" s="27">
        <v>0</v>
      </c>
      <c r="AL49" s="27">
        <v>0</v>
      </c>
      <c r="AM49" s="27">
        <v>0</v>
      </c>
      <c r="AN49" s="27">
        <v>0</v>
      </c>
      <c r="AO49" s="27">
        <v>0</v>
      </c>
      <c r="AP49" s="27">
        <v>0</v>
      </c>
      <c r="AQ49" s="27">
        <v>0</v>
      </c>
      <c r="AR49" s="27">
        <v>0</v>
      </c>
      <c r="AS49" s="27">
        <v>0</v>
      </c>
      <c r="AT49" s="27">
        <v>0</v>
      </c>
      <c r="AU49" s="27">
        <v>0</v>
      </c>
      <c r="AV49" s="27">
        <v>0</v>
      </c>
      <c r="AW49" s="27">
        <v>0</v>
      </c>
      <c r="AX49" s="27">
        <v>0</v>
      </c>
      <c r="AY49" s="27">
        <f t="shared" ref="AY49:AY57" si="24">SUM(AF49:AX49)</f>
        <v>0</v>
      </c>
      <c r="AZ49" s="12" t="s">
        <v>80</v>
      </c>
      <c r="BA49" s="15"/>
      <c r="BB49" s="11"/>
      <c r="BC49" s="11"/>
      <c r="BD49" s="11"/>
      <c r="BE49" s="11"/>
      <c r="BF49" s="11"/>
      <c r="BG49" s="11"/>
      <c r="BH49" s="11"/>
      <c r="BI49" s="11"/>
      <c r="BJ49" s="11"/>
      <c r="BK49" s="11"/>
      <c r="BL49" s="11"/>
      <c r="BM49" s="89"/>
      <c r="BN49" s="23"/>
      <c r="BO49" s="23"/>
      <c r="BP49" s="23"/>
    </row>
    <row r="50" spans="2:68" s="30" customFormat="1" ht="166.5" customHeight="1" x14ac:dyDescent="0.3">
      <c r="B50" s="57"/>
      <c r="C50" s="58"/>
      <c r="D50" s="58"/>
      <c r="E50" s="58"/>
      <c r="F50" s="58"/>
      <c r="G50" s="58"/>
      <c r="H50" s="58"/>
      <c r="I50" s="11">
        <v>2</v>
      </c>
      <c r="J50" s="11" t="s">
        <v>151</v>
      </c>
      <c r="K50" s="15">
        <v>2021050310061</v>
      </c>
      <c r="L50" s="15" t="s">
        <v>156</v>
      </c>
      <c r="M50" s="35" t="s">
        <v>102</v>
      </c>
      <c r="N50" s="12" t="s">
        <v>42</v>
      </c>
      <c r="O50" s="13">
        <v>4</v>
      </c>
      <c r="P50" s="13">
        <v>4</v>
      </c>
      <c r="Q50" s="13">
        <v>1</v>
      </c>
      <c r="R50" s="42">
        <v>1</v>
      </c>
      <c r="S50" s="13">
        <v>1</v>
      </c>
      <c r="T50" s="13">
        <v>1</v>
      </c>
      <c r="U50" s="15">
        <v>1</v>
      </c>
      <c r="V50" s="87">
        <v>1</v>
      </c>
      <c r="W50" s="44"/>
      <c r="X50" s="44"/>
      <c r="Y50" s="44">
        <f t="shared" si="0"/>
        <v>2</v>
      </c>
      <c r="Z50" s="45">
        <f t="shared" si="1"/>
        <v>1</v>
      </c>
      <c r="AA50" s="45">
        <f t="shared" si="2"/>
        <v>0.5</v>
      </c>
      <c r="AB50" s="11" t="s">
        <v>235</v>
      </c>
      <c r="AC50" s="11" t="s">
        <v>190</v>
      </c>
      <c r="AD50" s="46">
        <v>1</v>
      </c>
      <c r="AE50" s="27">
        <f t="shared" si="23"/>
        <v>2000000</v>
      </c>
      <c r="AF50" s="27">
        <v>0</v>
      </c>
      <c r="AG50" s="27">
        <v>0</v>
      </c>
      <c r="AH50" s="27">
        <v>0</v>
      </c>
      <c r="AI50" s="27">
        <v>0</v>
      </c>
      <c r="AJ50" s="27">
        <v>0</v>
      </c>
      <c r="AK50" s="27">
        <v>0</v>
      </c>
      <c r="AL50" s="27">
        <v>0</v>
      </c>
      <c r="AM50" s="27">
        <v>2000000</v>
      </c>
      <c r="AN50" s="27">
        <v>0</v>
      </c>
      <c r="AO50" s="27">
        <v>0</v>
      </c>
      <c r="AP50" s="27">
        <v>0</v>
      </c>
      <c r="AQ50" s="27">
        <v>0</v>
      </c>
      <c r="AR50" s="27">
        <v>0</v>
      </c>
      <c r="AS50" s="27">
        <v>0</v>
      </c>
      <c r="AT50" s="27">
        <v>0</v>
      </c>
      <c r="AU50" s="27">
        <v>0</v>
      </c>
      <c r="AV50" s="27">
        <v>0</v>
      </c>
      <c r="AW50" s="27">
        <v>0</v>
      </c>
      <c r="AX50" s="27">
        <v>0</v>
      </c>
      <c r="AY50" s="27">
        <f t="shared" si="24"/>
        <v>2000000</v>
      </c>
      <c r="AZ50" s="12" t="s">
        <v>80</v>
      </c>
      <c r="BA50" s="15">
        <v>30</v>
      </c>
      <c r="BB50" s="11"/>
      <c r="BC50" s="11"/>
      <c r="BD50" s="11"/>
      <c r="BE50" s="11"/>
      <c r="BF50" s="11"/>
      <c r="BG50" s="11"/>
      <c r="BH50" s="11"/>
      <c r="BI50" s="11" t="s">
        <v>155</v>
      </c>
      <c r="BJ50" s="11"/>
      <c r="BK50" s="11"/>
      <c r="BL50" s="11"/>
      <c r="BM50" s="90"/>
      <c r="BN50" s="23"/>
      <c r="BO50" s="23"/>
      <c r="BP50" s="23"/>
    </row>
    <row r="51" spans="2:68" s="30" customFormat="1" ht="166.5" customHeight="1" x14ac:dyDescent="0.3">
      <c r="B51" s="57"/>
      <c r="C51" s="58"/>
      <c r="D51" s="58"/>
      <c r="E51" s="58"/>
      <c r="F51" s="58"/>
      <c r="G51" s="58"/>
      <c r="H51" s="58"/>
      <c r="I51" s="11">
        <v>3</v>
      </c>
      <c r="J51" s="11" t="s">
        <v>151</v>
      </c>
      <c r="K51" s="15">
        <v>2021050310061</v>
      </c>
      <c r="L51" s="15" t="s">
        <v>156</v>
      </c>
      <c r="M51" s="35" t="s">
        <v>103</v>
      </c>
      <c r="N51" s="12" t="s">
        <v>45</v>
      </c>
      <c r="O51" s="13">
        <v>0</v>
      </c>
      <c r="P51" s="17">
        <v>1</v>
      </c>
      <c r="Q51" s="18">
        <v>0.15</v>
      </c>
      <c r="R51" s="49">
        <v>0.28999999999999998</v>
      </c>
      <c r="S51" s="18">
        <v>0.28000000000000003</v>
      </c>
      <c r="T51" s="18">
        <v>0.28000000000000003</v>
      </c>
      <c r="U51" s="48">
        <v>0.15</v>
      </c>
      <c r="V51" s="18">
        <v>0.28999999999999998</v>
      </c>
      <c r="W51" s="15"/>
      <c r="X51" s="15"/>
      <c r="Y51" s="44">
        <f t="shared" si="0"/>
        <v>0.43999999999999995</v>
      </c>
      <c r="Z51" s="45">
        <f t="shared" si="1"/>
        <v>1</v>
      </c>
      <c r="AA51" s="45">
        <f t="shared" si="2"/>
        <v>0.43999999999999995</v>
      </c>
      <c r="AB51" s="11" t="s">
        <v>236</v>
      </c>
      <c r="AC51" s="11" t="s">
        <v>190</v>
      </c>
      <c r="AD51" s="18">
        <v>0.28999999999999998</v>
      </c>
      <c r="AE51" s="27">
        <f t="shared" si="23"/>
        <v>1651975</v>
      </c>
      <c r="AF51" s="27">
        <v>0</v>
      </c>
      <c r="AG51" s="27">
        <v>0</v>
      </c>
      <c r="AH51" s="27">
        <v>0</v>
      </c>
      <c r="AI51" s="27">
        <v>0</v>
      </c>
      <c r="AJ51" s="27">
        <v>0</v>
      </c>
      <c r="AK51" s="27">
        <v>0</v>
      </c>
      <c r="AL51" s="27">
        <v>0</v>
      </c>
      <c r="AM51" s="27">
        <v>1651975</v>
      </c>
      <c r="AN51" s="27">
        <v>0</v>
      </c>
      <c r="AO51" s="27">
        <v>0</v>
      </c>
      <c r="AP51" s="27">
        <v>0</v>
      </c>
      <c r="AQ51" s="27">
        <v>0</v>
      </c>
      <c r="AR51" s="27">
        <v>0</v>
      </c>
      <c r="AS51" s="27">
        <v>0</v>
      </c>
      <c r="AT51" s="27">
        <v>0</v>
      </c>
      <c r="AU51" s="27">
        <v>0</v>
      </c>
      <c r="AV51" s="27">
        <v>0</v>
      </c>
      <c r="AW51" s="27">
        <v>0</v>
      </c>
      <c r="AX51" s="27">
        <v>0</v>
      </c>
      <c r="AY51" s="27">
        <f t="shared" si="24"/>
        <v>1651975</v>
      </c>
      <c r="AZ51" s="12" t="s">
        <v>80</v>
      </c>
      <c r="BA51" s="15">
        <v>330</v>
      </c>
      <c r="BB51" s="11"/>
      <c r="BC51" s="11" t="s">
        <v>155</v>
      </c>
      <c r="BD51" s="11" t="s">
        <v>155</v>
      </c>
      <c r="BE51" s="11" t="s">
        <v>155</v>
      </c>
      <c r="BF51" s="11" t="s">
        <v>155</v>
      </c>
      <c r="BG51" s="11" t="s">
        <v>155</v>
      </c>
      <c r="BH51" s="11" t="s">
        <v>155</v>
      </c>
      <c r="BI51" s="11" t="s">
        <v>155</v>
      </c>
      <c r="BJ51" s="11" t="s">
        <v>155</v>
      </c>
      <c r="BK51" s="11" t="s">
        <v>155</v>
      </c>
      <c r="BL51" s="11" t="s">
        <v>155</v>
      </c>
      <c r="BM51" s="11" t="s">
        <v>155</v>
      </c>
      <c r="BN51" s="23"/>
      <c r="BO51" s="23"/>
      <c r="BP51" s="23"/>
    </row>
    <row r="52" spans="2:68" s="30" customFormat="1" ht="106.8" customHeight="1" x14ac:dyDescent="0.3">
      <c r="B52" s="57"/>
      <c r="C52" s="58"/>
      <c r="D52" s="58"/>
      <c r="E52" s="58"/>
      <c r="F52" s="58"/>
      <c r="G52" s="58"/>
      <c r="H52" s="58"/>
      <c r="I52" s="11">
        <v>4</v>
      </c>
      <c r="J52" s="11" t="s">
        <v>151</v>
      </c>
      <c r="K52" s="15">
        <v>2021050310061</v>
      </c>
      <c r="L52" s="15" t="s">
        <v>156</v>
      </c>
      <c r="M52" s="35" t="s">
        <v>104</v>
      </c>
      <c r="N52" s="12" t="s">
        <v>42</v>
      </c>
      <c r="O52" s="13">
        <v>1</v>
      </c>
      <c r="P52" s="13">
        <v>1</v>
      </c>
      <c r="Q52" s="13">
        <v>0</v>
      </c>
      <c r="R52" s="42">
        <v>1</v>
      </c>
      <c r="S52" s="13">
        <v>0</v>
      </c>
      <c r="T52" s="13">
        <v>0</v>
      </c>
      <c r="U52" s="15">
        <v>0</v>
      </c>
      <c r="V52" s="91">
        <v>0</v>
      </c>
      <c r="W52" s="15"/>
      <c r="X52" s="15"/>
      <c r="Y52" s="44">
        <f t="shared" si="0"/>
        <v>0</v>
      </c>
      <c r="Z52" s="45">
        <f t="shared" si="1"/>
        <v>0</v>
      </c>
      <c r="AA52" s="45">
        <f t="shared" si="2"/>
        <v>0</v>
      </c>
      <c r="AB52" s="11" t="s">
        <v>256</v>
      </c>
      <c r="AC52" s="11" t="s">
        <v>192</v>
      </c>
      <c r="AD52" s="46">
        <v>1</v>
      </c>
      <c r="AE52" s="27">
        <f t="shared" si="23"/>
        <v>0</v>
      </c>
      <c r="AF52" s="27">
        <v>0</v>
      </c>
      <c r="AG52" s="27">
        <v>0</v>
      </c>
      <c r="AH52" s="27">
        <v>0</v>
      </c>
      <c r="AI52" s="27">
        <v>0</v>
      </c>
      <c r="AJ52" s="27">
        <v>0</v>
      </c>
      <c r="AK52" s="27">
        <v>0</v>
      </c>
      <c r="AL52" s="27">
        <v>0</v>
      </c>
      <c r="AM52" s="27">
        <v>0</v>
      </c>
      <c r="AN52" s="27">
        <v>0</v>
      </c>
      <c r="AO52" s="27">
        <v>0</v>
      </c>
      <c r="AP52" s="27">
        <v>0</v>
      </c>
      <c r="AQ52" s="27">
        <v>0</v>
      </c>
      <c r="AR52" s="27">
        <v>0</v>
      </c>
      <c r="AS52" s="27">
        <v>0</v>
      </c>
      <c r="AT52" s="27">
        <v>0</v>
      </c>
      <c r="AU52" s="27">
        <v>0</v>
      </c>
      <c r="AV52" s="27">
        <v>0</v>
      </c>
      <c r="AW52" s="27">
        <v>0</v>
      </c>
      <c r="AX52" s="27">
        <v>0</v>
      </c>
      <c r="AY52" s="27">
        <f t="shared" si="24"/>
        <v>0</v>
      </c>
      <c r="AZ52" s="12" t="s">
        <v>80</v>
      </c>
      <c r="BA52" s="15"/>
      <c r="BB52" s="11"/>
      <c r="BC52" s="11"/>
      <c r="BD52" s="11"/>
      <c r="BE52" s="11"/>
      <c r="BF52" s="11"/>
      <c r="BG52" s="11"/>
      <c r="BH52" s="11"/>
      <c r="BI52" s="11"/>
      <c r="BJ52" s="11"/>
      <c r="BK52" s="11"/>
      <c r="BL52" s="11"/>
      <c r="BM52" s="11"/>
      <c r="BN52" s="23"/>
      <c r="BO52" s="23"/>
      <c r="BP52" s="23"/>
    </row>
    <row r="53" spans="2:68" s="30" customFormat="1" ht="244.2" customHeight="1" x14ac:dyDescent="0.3">
      <c r="B53" s="57"/>
      <c r="C53" s="58"/>
      <c r="D53" s="58"/>
      <c r="E53" s="58"/>
      <c r="F53" s="58"/>
      <c r="G53" s="58"/>
      <c r="H53" s="58"/>
      <c r="I53" s="11">
        <v>5</v>
      </c>
      <c r="J53" s="11" t="s">
        <v>151</v>
      </c>
      <c r="K53" s="15">
        <v>2021050310061</v>
      </c>
      <c r="L53" s="15" t="s">
        <v>156</v>
      </c>
      <c r="M53" s="35" t="s">
        <v>105</v>
      </c>
      <c r="N53" s="12" t="s">
        <v>45</v>
      </c>
      <c r="O53" s="13">
        <v>0</v>
      </c>
      <c r="P53" s="13">
        <v>30</v>
      </c>
      <c r="Q53" s="13">
        <v>4</v>
      </c>
      <c r="R53" s="42">
        <v>9</v>
      </c>
      <c r="S53" s="13">
        <v>9</v>
      </c>
      <c r="T53" s="13">
        <v>8</v>
      </c>
      <c r="U53" s="15">
        <v>4</v>
      </c>
      <c r="V53" s="91">
        <v>4</v>
      </c>
      <c r="W53" s="15"/>
      <c r="X53" s="15"/>
      <c r="Y53" s="44">
        <f t="shared" si="0"/>
        <v>8</v>
      </c>
      <c r="Z53" s="45">
        <f t="shared" si="1"/>
        <v>0.44444444444444442</v>
      </c>
      <c r="AA53" s="45">
        <f t="shared" si="2"/>
        <v>0.26666666666666666</v>
      </c>
      <c r="AB53" s="11" t="s">
        <v>237</v>
      </c>
      <c r="AC53" s="11" t="s">
        <v>192</v>
      </c>
      <c r="AD53" s="46">
        <v>9</v>
      </c>
      <c r="AE53" s="27">
        <f t="shared" si="23"/>
        <v>3200000</v>
      </c>
      <c r="AF53" s="27">
        <v>0</v>
      </c>
      <c r="AG53" s="27">
        <v>0</v>
      </c>
      <c r="AH53" s="27">
        <v>0</v>
      </c>
      <c r="AI53" s="27">
        <v>0</v>
      </c>
      <c r="AJ53" s="27">
        <v>0</v>
      </c>
      <c r="AK53" s="27">
        <v>0</v>
      </c>
      <c r="AL53" s="27">
        <v>0</v>
      </c>
      <c r="AM53" s="27">
        <v>3200000</v>
      </c>
      <c r="AN53" s="27">
        <v>0</v>
      </c>
      <c r="AO53" s="27">
        <v>0</v>
      </c>
      <c r="AP53" s="27">
        <v>0</v>
      </c>
      <c r="AQ53" s="27">
        <v>0</v>
      </c>
      <c r="AR53" s="27">
        <v>0</v>
      </c>
      <c r="AS53" s="27">
        <v>0</v>
      </c>
      <c r="AT53" s="27">
        <v>0</v>
      </c>
      <c r="AU53" s="27">
        <v>0</v>
      </c>
      <c r="AV53" s="27">
        <v>0</v>
      </c>
      <c r="AW53" s="27">
        <v>0</v>
      </c>
      <c r="AX53" s="27">
        <v>0</v>
      </c>
      <c r="AY53" s="27">
        <f t="shared" si="24"/>
        <v>3200000</v>
      </c>
      <c r="AZ53" s="12" t="s">
        <v>80</v>
      </c>
      <c r="BA53" s="15">
        <v>330</v>
      </c>
      <c r="BB53" s="11"/>
      <c r="BC53" s="11" t="s">
        <v>155</v>
      </c>
      <c r="BD53" s="11" t="s">
        <v>155</v>
      </c>
      <c r="BE53" s="11" t="s">
        <v>155</v>
      </c>
      <c r="BF53" s="11" t="s">
        <v>155</v>
      </c>
      <c r="BG53" s="11" t="s">
        <v>155</v>
      </c>
      <c r="BH53" s="11" t="s">
        <v>155</v>
      </c>
      <c r="BI53" s="11" t="s">
        <v>155</v>
      </c>
      <c r="BJ53" s="11" t="s">
        <v>155</v>
      </c>
      <c r="BK53" s="11" t="s">
        <v>155</v>
      </c>
      <c r="BL53" s="11" t="s">
        <v>155</v>
      </c>
      <c r="BM53" s="11" t="s">
        <v>155</v>
      </c>
      <c r="BN53" s="23"/>
      <c r="BO53" s="23"/>
      <c r="BP53" s="23"/>
    </row>
    <row r="54" spans="2:68" s="30" customFormat="1" ht="166.5" customHeight="1" x14ac:dyDescent="0.3">
      <c r="B54" s="57"/>
      <c r="C54" s="58"/>
      <c r="D54" s="58"/>
      <c r="E54" s="58"/>
      <c r="F54" s="58"/>
      <c r="G54" s="58"/>
      <c r="H54" s="58"/>
      <c r="I54" s="11">
        <v>6</v>
      </c>
      <c r="J54" s="11" t="s">
        <v>151</v>
      </c>
      <c r="K54" s="15">
        <v>2021050310061</v>
      </c>
      <c r="L54" s="15" t="s">
        <v>156</v>
      </c>
      <c r="M54" s="35" t="s">
        <v>106</v>
      </c>
      <c r="N54" s="12" t="s">
        <v>45</v>
      </c>
      <c r="O54" s="13">
        <v>1</v>
      </c>
      <c r="P54" s="13">
        <v>2</v>
      </c>
      <c r="Q54" s="13">
        <v>2</v>
      </c>
      <c r="R54" s="42">
        <v>2</v>
      </c>
      <c r="S54" s="13">
        <v>2</v>
      </c>
      <c r="T54" s="13">
        <v>2</v>
      </c>
      <c r="U54" s="15">
        <v>2</v>
      </c>
      <c r="V54" s="91">
        <v>2</v>
      </c>
      <c r="W54" s="15"/>
      <c r="X54" s="15"/>
      <c r="Y54" s="44">
        <f t="shared" si="0"/>
        <v>4</v>
      </c>
      <c r="Z54" s="45">
        <f t="shared" si="1"/>
        <v>1</v>
      </c>
      <c r="AA54" s="54">
        <f t="shared" ref="AA54:AA57" si="25">Y54/SUM(Q54:T54)</f>
        <v>0.5</v>
      </c>
      <c r="AB54" s="11" t="s">
        <v>210</v>
      </c>
      <c r="AC54" s="11" t="s">
        <v>192</v>
      </c>
      <c r="AD54" s="46">
        <v>2</v>
      </c>
      <c r="AE54" s="27">
        <f t="shared" si="23"/>
        <v>2300000</v>
      </c>
      <c r="AF54" s="27">
        <v>0</v>
      </c>
      <c r="AG54" s="27">
        <v>0</v>
      </c>
      <c r="AH54" s="27">
        <v>0</v>
      </c>
      <c r="AI54" s="27">
        <v>0</v>
      </c>
      <c r="AJ54" s="27">
        <v>0</v>
      </c>
      <c r="AK54" s="27">
        <v>0</v>
      </c>
      <c r="AL54" s="27">
        <v>0</v>
      </c>
      <c r="AM54" s="27">
        <v>2300000</v>
      </c>
      <c r="AN54" s="27">
        <v>0</v>
      </c>
      <c r="AO54" s="27">
        <v>0</v>
      </c>
      <c r="AP54" s="27">
        <v>0</v>
      </c>
      <c r="AQ54" s="27">
        <v>0</v>
      </c>
      <c r="AR54" s="27">
        <v>0</v>
      </c>
      <c r="AS54" s="27">
        <v>0</v>
      </c>
      <c r="AT54" s="27">
        <v>0</v>
      </c>
      <c r="AU54" s="27">
        <v>0</v>
      </c>
      <c r="AV54" s="27">
        <v>0</v>
      </c>
      <c r="AW54" s="27">
        <v>0</v>
      </c>
      <c r="AX54" s="27">
        <v>0</v>
      </c>
      <c r="AY54" s="27">
        <f t="shared" si="24"/>
        <v>2300000</v>
      </c>
      <c r="AZ54" s="12" t="s">
        <v>80</v>
      </c>
      <c r="BA54" s="15">
        <v>12</v>
      </c>
      <c r="BB54" s="11"/>
      <c r="BC54" s="11" t="s">
        <v>155</v>
      </c>
      <c r="BD54" s="11"/>
      <c r="BE54" s="11" t="s">
        <v>155</v>
      </c>
      <c r="BF54" s="11"/>
      <c r="BG54" s="11" t="s">
        <v>155</v>
      </c>
      <c r="BH54" s="11"/>
      <c r="BI54" s="11" t="s">
        <v>155</v>
      </c>
      <c r="BJ54" s="11"/>
      <c r="BK54" s="11" t="s">
        <v>155</v>
      </c>
      <c r="BL54" s="11"/>
      <c r="BM54" s="90" t="s">
        <v>155</v>
      </c>
      <c r="BN54" s="23"/>
      <c r="BO54" s="23"/>
      <c r="BP54" s="23"/>
    </row>
    <row r="55" spans="2:68" s="30" customFormat="1" ht="166.5" customHeight="1" x14ac:dyDescent="0.3">
      <c r="B55" s="57"/>
      <c r="C55" s="58"/>
      <c r="D55" s="58"/>
      <c r="E55" s="58"/>
      <c r="F55" s="58"/>
      <c r="G55" s="58"/>
      <c r="H55" s="58"/>
      <c r="I55" s="11">
        <v>7</v>
      </c>
      <c r="J55" s="11" t="s">
        <v>151</v>
      </c>
      <c r="K55" s="15">
        <v>2021050310061</v>
      </c>
      <c r="L55" s="15" t="s">
        <v>156</v>
      </c>
      <c r="M55" s="35" t="s">
        <v>107</v>
      </c>
      <c r="N55" s="12" t="s">
        <v>42</v>
      </c>
      <c r="O55" s="14">
        <v>1</v>
      </c>
      <c r="P55" s="14">
        <v>1</v>
      </c>
      <c r="Q55" s="14">
        <v>1</v>
      </c>
      <c r="R55" s="41">
        <v>1</v>
      </c>
      <c r="S55" s="14">
        <v>1</v>
      </c>
      <c r="T55" s="14">
        <v>1</v>
      </c>
      <c r="U55" s="50">
        <v>1</v>
      </c>
      <c r="V55" s="41">
        <v>1</v>
      </c>
      <c r="W55" s="15"/>
      <c r="X55" s="15"/>
      <c r="Y55" s="44">
        <f t="shared" si="0"/>
        <v>2</v>
      </c>
      <c r="Z55" s="45">
        <f t="shared" si="1"/>
        <v>1</v>
      </c>
      <c r="AA55" s="54">
        <f t="shared" si="25"/>
        <v>0.5</v>
      </c>
      <c r="AB55" s="11" t="s">
        <v>204</v>
      </c>
      <c r="AC55" s="11" t="s">
        <v>192</v>
      </c>
      <c r="AD55" s="14">
        <v>1</v>
      </c>
      <c r="AE55" s="27">
        <f t="shared" si="23"/>
        <v>5652285</v>
      </c>
      <c r="AF55" s="27">
        <v>0</v>
      </c>
      <c r="AG55" s="27">
        <v>0</v>
      </c>
      <c r="AH55" s="27">
        <v>0</v>
      </c>
      <c r="AI55" s="27">
        <v>0</v>
      </c>
      <c r="AJ55" s="27">
        <v>0</v>
      </c>
      <c r="AK55" s="27">
        <v>0</v>
      </c>
      <c r="AL55" s="27">
        <v>0</v>
      </c>
      <c r="AM55" s="27">
        <v>5652285</v>
      </c>
      <c r="AN55" s="27">
        <v>0</v>
      </c>
      <c r="AO55" s="27">
        <v>0</v>
      </c>
      <c r="AP55" s="27">
        <v>0</v>
      </c>
      <c r="AQ55" s="27">
        <v>0</v>
      </c>
      <c r="AR55" s="27">
        <v>0</v>
      </c>
      <c r="AS55" s="27">
        <v>0</v>
      </c>
      <c r="AT55" s="27">
        <v>0</v>
      </c>
      <c r="AU55" s="27">
        <v>0</v>
      </c>
      <c r="AV55" s="27">
        <v>0</v>
      </c>
      <c r="AW55" s="27">
        <v>0</v>
      </c>
      <c r="AX55" s="27">
        <v>0</v>
      </c>
      <c r="AY55" s="27">
        <f t="shared" si="24"/>
        <v>5652285</v>
      </c>
      <c r="AZ55" s="12" t="s">
        <v>80</v>
      </c>
      <c r="BA55" s="15">
        <v>360</v>
      </c>
      <c r="BB55" s="11" t="s">
        <v>155</v>
      </c>
      <c r="BC55" s="11" t="s">
        <v>155</v>
      </c>
      <c r="BD55" s="11" t="s">
        <v>155</v>
      </c>
      <c r="BE55" s="11" t="s">
        <v>155</v>
      </c>
      <c r="BF55" s="11" t="s">
        <v>155</v>
      </c>
      <c r="BG55" s="11" t="s">
        <v>155</v>
      </c>
      <c r="BH55" s="11" t="s">
        <v>155</v>
      </c>
      <c r="BI55" s="11" t="s">
        <v>155</v>
      </c>
      <c r="BJ55" s="11" t="s">
        <v>155</v>
      </c>
      <c r="BK55" s="11" t="s">
        <v>155</v>
      </c>
      <c r="BL55" s="11" t="s">
        <v>155</v>
      </c>
      <c r="BM55" s="11" t="s">
        <v>155</v>
      </c>
      <c r="BN55" s="23"/>
      <c r="BO55" s="23"/>
      <c r="BP55" s="23"/>
    </row>
    <row r="56" spans="2:68" s="30" customFormat="1" ht="166.5" customHeight="1" x14ac:dyDescent="0.3">
      <c r="B56" s="57"/>
      <c r="C56" s="58"/>
      <c r="D56" s="58"/>
      <c r="E56" s="58"/>
      <c r="F56" s="58"/>
      <c r="G56" s="58"/>
      <c r="H56" s="58"/>
      <c r="I56" s="11">
        <v>8</v>
      </c>
      <c r="J56" s="11" t="s">
        <v>151</v>
      </c>
      <c r="K56" s="15">
        <v>2021050310061</v>
      </c>
      <c r="L56" s="15" t="s">
        <v>156</v>
      </c>
      <c r="M56" s="35" t="s">
        <v>108</v>
      </c>
      <c r="N56" s="12" t="s">
        <v>42</v>
      </c>
      <c r="O56" s="14">
        <v>1</v>
      </c>
      <c r="P56" s="14">
        <v>1</v>
      </c>
      <c r="Q56" s="14">
        <v>1</v>
      </c>
      <c r="R56" s="41">
        <v>1</v>
      </c>
      <c r="S56" s="14">
        <v>1</v>
      </c>
      <c r="T56" s="14">
        <v>1</v>
      </c>
      <c r="U56" s="50">
        <v>1</v>
      </c>
      <c r="V56" s="41">
        <v>1</v>
      </c>
      <c r="W56" s="15"/>
      <c r="X56" s="15"/>
      <c r="Y56" s="44">
        <f t="shared" si="0"/>
        <v>2</v>
      </c>
      <c r="Z56" s="45">
        <f t="shared" si="1"/>
        <v>1</v>
      </c>
      <c r="AA56" s="54">
        <f t="shared" si="25"/>
        <v>0.5</v>
      </c>
      <c r="AB56" s="11" t="s">
        <v>238</v>
      </c>
      <c r="AC56" s="11" t="s">
        <v>190</v>
      </c>
      <c r="AD56" s="14">
        <v>1</v>
      </c>
      <c r="AE56" s="27">
        <f t="shared" si="23"/>
        <v>16519760</v>
      </c>
      <c r="AF56" s="27">
        <v>0</v>
      </c>
      <c r="AG56" s="27">
        <v>0</v>
      </c>
      <c r="AH56" s="27">
        <v>0</v>
      </c>
      <c r="AI56" s="27">
        <v>0</v>
      </c>
      <c r="AJ56" s="27">
        <v>0</v>
      </c>
      <c r="AK56" s="27">
        <v>0</v>
      </c>
      <c r="AL56" s="27">
        <v>0</v>
      </c>
      <c r="AM56" s="27">
        <v>16519760</v>
      </c>
      <c r="AN56" s="27">
        <v>0</v>
      </c>
      <c r="AO56" s="27">
        <v>0</v>
      </c>
      <c r="AP56" s="27">
        <v>0</v>
      </c>
      <c r="AQ56" s="27">
        <v>0</v>
      </c>
      <c r="AR56" s="27">
        <v>0</v>
      </c>
      <c r="AS56" s="27">
        <v>0</v>
      </c>
      <c r="AT56" s="27">
        <v>0</v>
      </c>
      <c r="AU56" s="27">
        <v>0</v>
      </c>
      <c r="AV56" s="27">
        <v>0</v>
      </c>
      <c r="AW56" s="27">
        <v>0</v>
      </c>
      <c r="AX56" s="27">
        <v>0</v>
      </c>
      <c r="AY56" s="27">
        <f t="shared" si="24"/>
        <v>16519760</v>
      </c>
      <c r="AZ56" s="12" t="s">
        <v>80</v>
      </c>
      <c r="BA56" s="15">
        <v>360</v>
      </c>
      <c r="BB56" s="11" t="s">
        <v>155</v>
      </c>
      <c r="BC56" s="11" t="s">
        <v>155</v>
      </c>
      <c r="BD56" s="11" t="s">
        <v>155</v>
      </c>
      <c r="BE56" s="11" t="s">
        <v>155</v>
      </c>
      <c r="BF56" s="11" t="s">
        <v>155</v>
      </c>
      <c r="BG56" s="11" t="s">
        <v>155</v>
      </c>
      <c r="BH56" s="11" t="s">
        <v>155</v>
      </c>
      <c r="BI56" s="11" t="s">
        <v>155</v>
      </c>
      <c r="BJ56" s="11" t="s">
        <v>155</v>
      </c>
      <c r="BK56" s="11" t="s">
        <v>155</v>
      </c>
      <c r="BL56" s="11" t="s">
        <v>155</v>
      </c>
      <c r="BM56" s="11" t="s">
        <v>155</v>
      </c>
      <c r="BN56" s="23"/>
      <c r="BO56" s="23"/>
      <c r="BP56" s="23"/>
    </row>
    <row r="57" spans="2:68" s="30" customFormat="1" ht="166.5" customHeight="1" x14ac:dyDescent="0.3">
      <c r="B57" s="57"/>
      <c r="C57" s="58"/>
      <c r="D57" s="58"/>
      <c r="E57" s="58"/>
      <c r="F57" s="58"/>
      <c r="G57" s="58"/>
      <c r="H57" s="58"/>
      <c r="I57" s="11">
        <v>9</v>
      </c>
      <c r="J57" s="11" t="s">
        <v>151</v>
      </c>
      <c r="K57" s="15">
        <v>2021050310061</v>
      </c>
      <c r="L57" s="15" t="s">
        <v>156</v>
      </c>
      <c r="M57" s="35" t="s">
        <v>109</v>
      </c>
      <c r="N57" s="12" t="s">
        <v>42</v>
      </c>
      <c r="O57" s="13">
        <v>1</v>
      </c>
      <c r="P57" s="13">
        <v>1</v>
      </c>
      <c r="Q57" s="13">
        <v>1</v>
      </c>
      <c r="R57" s="42">
        <v>1</v>
      </c>
      <c r="S57" s="13">
        <v>1</v>
      </c>
      <c r="T57" s="13">
        <v>1</v>
      </c>
      <c r="U57" s="15">
        <v>1</v>
      </c>
      <c r="V57" s="91">
        <v>1</v>
      </c>
      <c r="W57" s="15"/>
      <c r="X57" s="15"/>
      <c r="Y57" s="44">
        <f t="shared" si="0"/>
        <v>2</v>
      </c>
      <c r="Z57" s="45">
        <f t="shared" si="1"/>
        <v>1</v>
      </c>
      <c r="AA57" s="54">
        <f t="shared" si="25"/>
        <v>0.5</v>
      </c>
      <c r="AB57" s="11" t="s">
        <v>205</v>
      </c>
      <c r="AC57" s="11" t="s">
        <v>191</v>
      </c>
      <c r="AD57" s="46">
        <v>1</v>
      </c>
      <c r="AE57" s="27">
        <f t="shared" si="23"/>
        <v>16434034</v>
      </c>
      <c r="AF57" s="27">
        <v>0</v>
      </c>
      <c r="AG57" s="27">
        <v>0</v>
      </c>
      <c r="AH57" s="27">
        <v>0</v>
      </c>
      <c r="AI57" s="27">
        <v>0</v>
      </c>
      <c r="AJ57" s="27">
        <v>0</v>
      </c>
      <c r="AK57" s="27">
        <v>0</v>
      </c>
      <c r="AL57" s="27">
        <v>0</v>
      </c>
      <c r="AM57" s="27">
        <v>16434034</v>
      </c>
      <c r="AN57" s="27">
        <v>0</v>
      </c>
      <c r="AO57" s="27">
        <v>0</v>
      </c>
      <c r="AP57" s="27">
        <v>0</v>
      </c>
      <c r="AQ57" s="27">
        <v>0</v>
      </c>
      <c r="AR57" s="27">
        <v>0</v>
      </c>
      <c r="AS57" s="27">
        <v>0</v>
      </c>
      <c r="AT57" s="27">
        <v>0</v>
      </c>
      <c r="AU57" s="27">
        <v>0</v>
      </c>
      <c r="AV57" s="27">
        <v>0</v>
      </c>
      <c r="AW57" s="27">
        <v>0</v>
      </c>
      <c r="AX57" s="27">
        <v>0</v>
      </c>
      <c r="AY57" s="27">
        <f t="shared" si="24"/>
        <v>16434034</v>
      </c>
      <c r="AZ57" s="12" t="s">
        <v>80</v>
      </c>
      <c r="BA57" s="15">
        <v>180</v>
      </c>
      <c r="BB57" s="11"/>
      <c r="BC57" s="11" t="s">
        <v>155</v>
      </c>
      <c r="BD57" s="11"/>
      <c r="BE57" s="11"/>
      <c r="BF57" s="11" t="s">
        <v>155</v>
      </c>
      <c r="BG57" s="11"/>
      <c r="BH57" s="11" t="s">
        <v>155</v>
      </c>
      <c r="BI57" s="11"/>
      <c r="BJ57" s="11" t="s">
        <v>155</v>
      </c>
      <c r="BK57" s="11" t="s">
        <v>155</v>
      </c>
      <c r="BL57" s="11" t="s">
        <v>155</v>
      </c>
      <c r="BM57" s="90"/>
      <c r="BN57" s="23"/>
      <c r="BO57" s="23"/>
      <c r="BP57" s="23"/>
    </row>
    <row r="58" spans="2:68" s="97" customFormat="1" ht="13.8" x14ac:dyDescent="0.3">
      <c r="B58" s="93"/>
      <c r="C58" s="94"/>
      <c r="D58" s="94"/>
      <c r="E58" s="99" t="s">
        <v>34</v>
      </c>
      <c r="F58" s="99"/>
      <c r="G58" s="99"/>
      <c r="H58" s="99"/>
      <c r="I58" s="99"/>
      <c r="J58" s="99"/>
      <c r="K58" s="99"/>
      <c r="L58" s="99"/>
      <c r="M58" s="99"/>
      <c r="N58" s="99"/>
      <c r="O58" s="99"/>
      <c r="P58" s="99"/>
      <c r="Q58" s="99"/>
      <c r="R58" s="99"/>
      <c r="S58" s="99"/>
      <c r="T58" s="99"/>
      <c r="U58" s="22"/>
      <c r="V58" s="34"/>
      <c r="W58" s="22"/>
      <c r="X58" s="22"/>
      <c r="Y58" s="36"/>
      <c r="Z58" s="9">
        <f>AVERAGE(Z49:Z57)</f>
        <v>0.80555555555555558</v>
      </c>
      <c r="AA58" s="9">
        <f>AVERAGE(AA49:AA57)</f>
        <v>0.46740740740740744</v>
      </c>
      <c r="AB58" s="29"/>
      <c r="AC58" s="28"/>
      <c r="AD58" s="29"/>
      <c r="AE58" s="29">
        <f>SUM(AE49:AE57)</f>
        <v>47758054</v>
      </c>
      <c r="AF58" s="29">
        <f t="shared" ref="AF58:AX58" si="26">SUM(AF49:AF57)</f>
        <v>0</v>
      </c>
      <c r="AG58" s="29">
        <f t="shared" si="26"/>
        <v>0</v>
      </c>
      <c r="AH58" s="29">
        <f t="shared" si="26"/>
        <v>0</v>
      </c>
      <c r="AI58" s="29">
        <f t="shared" si="26"/>
        <v>0</v>
      </c>
      <c r="AJ58" s="29">
        <f t="shared" si="26"/>
        <v>0</v>
      </c>
      <c r="AK58" s="29">
        <f t="shared" si="26"/>
        <v>0</v>
      </c>
      <c r="AL58" s="29">
        <f t="shared" si="26"/>
        <v>0</v>
      </c>
      <c r="AM58" s="29">
        <f t="shared" si="26"/>
        <v>47758054</v>
      </c>
      <c r="AN58" s="29">
        <f t="shared" si="26"/>
        <v>0</v>
      </c>
      <c r="AO58" s="29">
        <f t="shared" si="26"/>
        <v>0</v>
      </c>
      <c r="AP58" s="29">
        <f t="shared" si="26"/>
        <v>0</v>
      </c>
      <c r="AQ58" s="29">
        <f t="shared" si="26"/>
        <v>0</v>
      </c>
      <c r="AR58" s="29">
        <f t="shared" si="26"/>
        <v>0</v>
      </c>
      <c r="AS58" s="29">
        <f t="shared" si="26"/>
        <v>0</v>
      </c>
      <c r="AT58" s="29">
        <f t="shared" si="26"/>
        <v>0</v>
      </c>
      <c r="AU58" s="29">
        <f t="shared" si="26"/>
        <v>0</v>
      </c>
      <c r="AV58" s="29">
        <f t="shared" si="26"/>
        <v>0</v>
      </c>
      <c r="AW58" s="29">
        <f t="shared" si="26"/>
        <v>0</v>
      </c>
      <c r="AX58" s="29">
        <f t="shared" si="26"/>
        <v>0</v>
      </c>
      <c r="AY58" s="29">
        <f>SUM(AY49:AY57)</f>
        <v>47758054</v>
      </c>
      <c r="AZ58" s="29"/>
      <c r="BA58" s="29"/>
      <c r="BB58" s="29"/>
      <c r="BC58" s="29"/>
      <c r="BD58" s="29"/>
      <c r="BE58" s="29"/>
      <c r="BF58" s="29"/>
      <c r="BG58" s="29"/>
      <c r="BH58" s="29"/>
      <c r="BI58" s="29"/>
      <c r="BJ58" s="29"/>
      <c r="BK58" s="29"/>
      <c r="BL58" s="29"/>
      <c r="BM58" s="96"/>
      <c r="BN58" s="25"/>
      <c r="BO58" s="25"/>
      <c r="BP58" s="25"/>
    </row>
    <row r="59" spans="2:68" s="30" customFormat="1" ht="139.5" customHeight="1" x14ac:dyDescent="0.3">
      <c r="B59" s="57" t="s">
        <v>94</v>
      </c>
      <c r="C59" s="58" t="s">
        <v>67</v>
      </c>
      <c r="D59" s="58" t="s">
        <v>95</v>
      </c>
      <c r="E59" s="58" t="s">
        <v>46</v>
      </c>
      <c r="F59" s="58" t="s">
        <v>117</v>
      </c>
      <c r="G59" s="58"/>
      <c r="H59" s="58" t="s">
        <v>118</v>
      </c>
      <c r="I59" s="11">
        <v>1</v>
      </c>
      <c r="J59" s="11" t="s">
        <v>213</v>
      </c>
      <c r="K59" s="15">
        <v>2021050310063</v>
      </c>
      <c r="L59" s="15" t="s">
        <v>156</v>
      </c>
      <c r="M59" s="35" t="s">
        <v>110</v>
      </c>
      <c r="N59" s="35" t="s">
        <v>45</v>
      </c>
      <c r="O59" s="51">
        <v>0</v>
      </c>
      <c r="P59" s="51">
        <v>1</v>
      </c>
      <c r="Q59" s="51">
        <v>1</v>
      </c>
      <c r="R59" s="52">
        <v>1</v>
      </c>
      <c r="S59" s="51">
        <v>1</v>
      </c>
      <c r="T59" s="51">
        <v>1</v>
      </c>
      <c r="U59" s="44">
        <v>1</v>
      </c>
      <c r="V59" s="87">
        <v>0</v>
      </c>
      <c r="W59" s="44"/>
      <c r="X59" s="44"/>
      <c r="Y59" s="44">
        <f t="shared" si="0"/>
        <v>1</v>
      </c>
      <c r="Z59" s="45">
        <f t="shared" si="1"/>
        <v>0</v>
      </c>
      <c r="AA59" s="54">
        <f>Y59/SUM(Q59:T59)</f>
        <v>0.25</v>
      </c>
      <c r="AB59" s="11"/>
      <c r="AC59" s="11" t="s">
        <v>190</v>
      </c>
      <c r="AD59" s="46">
        <v>1</v>
      </c>
      <c r="AE59" s="27">
        <f t="shared" ref="AE59:AE61" si="27">+AY59</f>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f t="shared" ref="AY59:AY61" si="28">SUM(AF59:AX59)</f>
        <v>0</v>
      </c>
      <c r="AZ59" s="12" t="s">
        <v>80</v>
      </c>
      <c r="BA59" s="15"/>
      <c r="BB59" s="11"/>
      <c r="BC59" s="11"/>
      <c r="BD59" s="11"/>
      <c r="BE59" s="11"/>
      <c r="BF59" s="11"/>
      <c r="BG59" s="11"/>
      <c r="BH59" s="11"/>
      <c r="BI59" s="11"/>
      <c r="BJ59" s="11"/>
      <c r="BK59" s="11"/>
      <c r="BL59" s="11"/>
      <c r="BM59" s="90"/>
      <c r="BN59" s="23"/>
      <c r="BO59" s="23"/>
      <c r="BP59" s="23"/>
    </row>
    <row r="60" spans="2:68" s="30" customFormat="1" ht="139.5" customHeight="1" x14ac:dyDescent="0.3">
      <c r="B60" s="57"/>
      <c r="C60" s="58"/>
      <c r="D60" s="58"/>
      <c r="E60" s="58"/>
      <c r="F60" s="58"/>
      <c r="G60" s="58"/>
      <c r="H60" s="58"/>
      <c r="I60" s="11">
        <v>2</v>
      </c>
      <c r="J60" s="11" t="s">
        <v>213</v>
      </c>
      <c r="K60" s="15">
        <v>2021050310063</v>
      </c>
      <c r="L60" s="15" t="s">
        <v>156</v>
      </c>
      <c r="M60" s="35" t="s">
        <v>111</v>
      </c>
      <c r="N60" s="35" t="s">
        <v>45</v>
      </c>
      <c r="O60" s="51">
        <v>0</v>
      </c>
      <c r="P60" s="51">
        <v>1</v>
      </c>
      <c r="Q60" s="51">
        <v>1</v>
      </c>
      <c r="R60" s="52">
        <v>1</v>
      </c>
      <c r="S60" s="51">
        <v>1</v>
      </c>
      <c r="T60" s="51">
        <v>1</v>
      </c>
      <c r="U60" s="15">
        <v>1</v>
      </c>
      <c r="V60" s="87">
        <v>1</v>
      </c>
      <c r="W60" s="44"/>
      <c r="X60" s="44"/>
      <c r="Y60" s="44">
        <f t="shared" si="0"/>
        <v>2</v>
      </c>
      <c r="Z60" s="45">
        <f t="shared" si="1"/>
        <v>1</v>
      </c>
      <c r="AA60" s="45">
        <v>0.14583333333333334</v>
      </c>
      <c r="AB60" s="11" t="s">
        <v>239</v>
      </c>
      <c r="AC60" s="11" t="s">
        <v>190</v>
      </c>
      <c r="AD60" s="46">
        <v>1</v>
      </c>
      <c r="AE60" s="27">
        <f t="shared" si="27"/>
        <v>3600000</v>
      </c>
      <c r="AF60" s="27">
        <v>0</v>
      </c>
      <c r="AG60" s="27">
        <v>0</v>
      </c>
      <c r="AH60" s="27">
        <v>0</v>
      </c>
      <c r="AI60" s="27">
        <v>0</v>
      </c>
      <c r="AJ60" s="27">
        <v>0</v>
      </c>
      <c r="AK60" s="27">
        <v>0</v>
      </c>
      <c r="AL60" s="27">
        <v>0</v>
      </c>
      <c r="AM60" s="27">
        <v>3600000</v>
      </c>
      <c r="AN60" s="27">
        <v>0</v>
      </c>
      <c r="AO60" s="27">
        <v>0</v>
      </c>
      <c r="AP60" s="27">
        <v>0</v>
      </c>
      <c r="AQ60" s="27">
        <v>0</v>
      </c>
      <c r="AR60" s="27">
        <v>0</v>
      </c>
      <c r="AS60" s="27">
        <v>0</v>
      </c>
      <c r="AT60" s="27">
        <v>0</v>
      </c>
      <c r="AU60" s="27">
        <v>0</v>
      </c>
      <c r="AV60" s="27">
        <v>0</v>
      </c>
      <c r="AW60" s="27">
        <v>0</v>
      </c>
      <c r="AX60" s="27">
        <v>0</v>
      </c>
      <c r="AY60" s="27">
        <f t="shared" si="28"/>
        <v>3600000</v>
      </c>
      <c r="AZ60" s="12" t="s">
        <v>80</v>
      </c>
      <c r="BA60" s="15">
        <v>165</v>
      </c>
      <c r="BB60" s="11"/>
      <c r="BC60" s="11" t="s">
        <v>155</v>
      </c>
      <c r="BD60" s="11" t="s">
        <v>155</v>
      </c>
      <c r="BE60" s="11" t="s">
        <v>155</v>
      </c>
      <c r="BF60" s="11" t="s">
        <v>155</v>
      </c>
      <c r="BG60" s="11" t="s">
        <v>155</v>
      </c>
      <c r="BH60" s="11"/>
      <c r="BI60" s="11"/>
      <c r="BJ60" s="11"/>
      <c r="BK60" s="11"/>
      <c r="BL60" s="11"/>
      <c r="BM60" s="90"/>
      <c r="BN60" s="23"/>
      <c r="BO60" s="23"/>
      <c r="BP60" s="23"/>
    </row>
    <row r="61" spans="2:68" s="30" customFormat="1" ht="139.5" customHeight="1" x14ac:dyDescent="0.3">
      <c r="B61" s="57"/>
      <c r="C61" s="58"/>
      <c r="D61" s="58"/>
      <c r="E61" s="58"/>
      <c r="F61" s="58"/>
      <c r="G61" s="58"/>
      <c r="H61" s="58"/>
      <c r="I61" s="11">
        <v>3</v>
      </c>
      <c r="J61" s="11" t="s">
        <v>213</v>
      </c>
      <c r="K61" s="15">
        <v>2021050310063</v>
      </c>
      <c r="L61" s="15" t="s">
        <v>156</v>
      </c>
      <c r="M61" s="35" t="s">
        <v>112</v>
      </c>
      <c r="N61" s="35" t="s">
        <v>45</v>
      </c>
      <c r="O61" s="51">
        <v>0</v>
      </c>
      <c r="P61" s="51">
        <v>4</v>
      </c>
      <c r="Q61" s="51">
        <v>1</v>
      </c>
      <c r="R61" s="52">
        <v>1</v>
      </c>
      <c r="S61" s="51">
        <v>1</v>
      </c>
      <c r="T61" s="51">
        <v>1</v>
      </c>
      <c r="U61" s="15">
        <v>1</v>
      </c>
      <c r="V61" s="91">
        <v>1</v>
      </c>
      <c r="W61" s="15"/>
      <c r="X61" s="15"/>
      <c r="Y61" s="44">
        <f t="shared" si="0"/>
        <v>2</v>
      </c>
      <c r="Z61" s="45">
        <f t="shared" si="1"/>
        <v>1</v>
      </c>
      <c r="AA61" s="45">
        <f t="shared" si="2"/>
        <v>0.5</v>
      </c>
      <c r="AB61" s="100" t="s">
        <v>211</v>
      </c>
      <c r="AC61" s="11" t="s">
        <v>190</v>
      </c>
      <c r="AD61" s="46">
        <v>1</v>
      </c>
      <c r="AE61" s="27">
        <f t="shared" si="27"/>
        <v>2100000</v>
      </c>
      <c r="AF61" s="27">
        <v>0</v>
      </c>
      <c r="AG61" s="27">
        <v>0</v>
      </c>
      <c r="AH61" s="27">
        <v>0</v>
      </c>
      <c r="AI61" s="27">
        <v>0</v>
      </c>
      <c r="AJ61" s="27">
        <v>0</v>
      </c>
      <c r="AK61" s="27">
        <v>0</v>
      </c>
      <c r="AL61" s="27">
        <v>0</v>
      </c>
      <c r="AM61" s="27">
        <v>2100000</v>
      </c>
      <c r="AN61" s="27">
        <v>0</v>
      </c>
      <c r="AO61" s="27">
        <v>0</v>
      </c>
      <c r="AP61" s="27">
        <v>0</v>
      </c>
      <c r="AQ61" s="27">
        <v>0</v>
      </c>
      <c r="AR61" s="27">
        <v>0</v>
      </c>
      <c r="AS61" s="27">
        <v>0</v>
      </c>
      <c r="AT61" s="27">
        <v>0</v>
      </c>
      <c r="AU61" s="27">
        <v>0</v>
      </c>
      <c r="AV61" s="27">
        <v>0</v>
      </c>
      <c r="AW61" s="27">
        <v>0</v>
      </c>
      <c r="AX61" s="27">
        <v>0</v>
      </c>
      <c r="AY61" s="27">
        <f t="shared" si="28"/>
        <v>2100000</v>
      </c>
      <c r="AZ61" s="12" t="s">
        <v>80</v>
      </c>
      <c r="BA61" s="15">
        <v>1</v>
      </c>
      <c r="BB61" s="11"/>
      <c r="BC61" s="11"/>
      <c r="BD61" s="11"/>
      <c r="BE61" s="11"/>
      <c r="BF61" s="11" t="s">
        <v>155</v>
      </c>
      <c r="BG61" s="11"/>
      <c r="BH61" s="11"/>
      <c r="BI61" s="11"/>
      <c r="BJ61" s="11"/>
      <c r="BK61" s="11"/>
      <c r="BL61" s="11"/>
      <c r="BM61" s="90"/>
      <c r="BN61" s="23"/>
      <c r="BO61" s="23"/>
      <c r="BP61" s="23"/>
    </row>
    <row r="62" spans="2:68" s="97" customFormat="1" ht="12" customHeight="1" x14ac:dyDescent="0.3">
      <c r="B62" s="93"/>
      <c r="C62" s="94"/>
      <c r="D62" s="94"/>
      <c r="E62" s="99" t="s">
        <v>34</v>
      </c>
      <c r="F62" s="99"/>
      <c r="G62" s="99"/>
      <c r="H62" s="99"/>
      <c r="I62" s="99"/>
      <c r="J62" s="99"/>
      <c r="K62" s="99"/>
      <c r="L62" s="99"/>
      <c r="M62" s="99"/>
      <c r="N62" s="99"/>
      <c r="O62" s="99"/>
      <c r="P62" s="99"/>
      <c r="Q62" s="99"/>
      <c r="R62" s="99"/>
      <c r="S62" s="99"/>
      <c r="T62" s="99"/>
      <c r="U62" s="22"/>
      <c r="V62" s="34"/>
      <c r="W62" s="22"/>
      <c r="X62" s="22"/>
      <c r="Y62" s="36"/>
      <c r="Z62" s="9">
        <f>AVERAGE(Z59:Z61)</f>
        <v>0.66666666666666663</v>
      </c>
      <c r="AA62" s="9">
        <f>AVERAGE(AA59:AA61)</f>
        <v>0.2986111111111111</v>
      </c>
      <c r="AB62" s="29"/>
      <c r="AC62" s="28"/>
      <c r="AD62" s="29"/>
      <c r="AE62" s="29">
        <f>SUM(AE59:AE61)</f>
        <v>5700000</v>
      </c>
      <c r="AF62" s="29">
        <f t="shared" ref="AF62:AX62" si="29">SUM(AF59:AF61)</f>
        <v>0</v>
      </c>
      <c r="AG62" s="29">
        <f t="shared" si="29"/>
        <v>0</v>
      </c>
      <c r="AH62" s="29">
        <f t="shared" si="29"/>
        <v>0</v>
      </c>
      <c r="AI62" s="29">
        <f t="shared" si="29"/>
        <v>0</v>
      </c>
      <c r="AJ62" s="29">
        <f t="shared" si="29"/>
        <v>0</v>
      </c>
      <c r="AK62" s="29">
        <f t="shared" si="29"/>
        <v>0</v>
      </c>
      <c r="AL62" s="29">
        <f t="shared" si="29"/>
        <v>0</v>
      </c>
      <c r="AM62" s="29">
        <f t="shared" si="29"/>
        <v>5700000</v>
      </c>
      <c r="AN62" s="29">
        <f t="shared" si="29"/>
        <v>0</v>
      </c>
      <c r="AO62" s="29">
        <f t="shared" si="29"/>
        <v>0</v>
      </c>
      <c r="AP62" s="29">
        <f t="shared" si="29"/>
        <v>0</v>
      </c>
      <c r="AQ62" s="29">
        <f t="shared" si="29"/>
        <v>0</v>
      </c>
      <c r="AR62" s="29">
        <f t="shared" si="29"/>
        <v>0</v>
      </c>
      <c r="AS62" s="29">
        <f t="shared" si="29"/>
        <v>0</v>
      </c>
      <c r="AT62" s="29">
        <f t="shared" si="29"/>
        <v>0</v>
      </c>
      <c r="AU62" s="29">
        <f t="shared" si="29"/>
        <v>0</v>
      </c>
      <c r="AV62" s="29">
        <f t="shared" si="29"/>
        <v>0</v>
      </c>
      <c r="AW62" s="29">
        <f t="shared" si="29"/>
        <v>0</v>
      </c>
      <c r="AX62" s="29">
        <f t="shared" si="29"/>
        <v>0</v>
      </c>
      <c r="AY62" s="29">
        <f>SUM(AX59:AY61)</f>
        <v>5700000</v>
      </c>
      <c r="AZ62" s="29"/>
      <c r="BA62" s="29"/>
      <c r="BB62" s="29"/>
      <c r="BC62" s="29"/>
      <c r="BD62" s="29"/>
      <c r="BE62" s="29"/>
      <c r="BF62" s="29"/>
      <c r="BG62" s="29"/>
      <c r="BH62" s="29"/>
      <c r="BI62" s="29"/>
      <c r="BJ62" s="29"/>
      <c r="BK62" s="29"/>
      <c r="BL62" s="29"/>
      <c r="BM62" s="96"/>
      <c r="BN62" s="25"/>
      <c r="BO62" s="25"/>
      <c r="BP62" s="25"/>
    </row>
    <row r="63" spans="2:68" s="30" customFormat="1" ht="146.25" customHeight="1" x14ac:dyDescent="0.3">
      <c r="B63" s="57" t="s">
        <v>94</v>
      </c>
      <c r="C63" s="58" t="s">
        <v>67</v>
      </c>
      <c r="D63" s="58" t="s">
        <v>119</v>
      </c>
      <c r="E63" s="58" t="s">
        <v>43</v>
      </c>
      <c r="F63" s="58" t="s">
        <v>120</v>
      </c>
      <c r="G63" s="58"/>
      <c r="H63" s="58" t="s">
        <v>122</v>
      </c>
      <c r="I63" s="11">
        <v>1</v>
      </c>
      <c r="J63" s="11" t="s">
        <v>152</v>
      </c>
      <c r="K63" s="15">
        <v>2020050310013</v>
      </c>
      <c r="L63" s="15" t="s">
        <v>156</v>
      </c>
      <c r="M63" s="35" t="s">
        <v>124</v>
      </c>
      <c r="N63" s="35" t="s">
        <v>47</v>
      </c>
      <c r="O63" s="51">
        <v>38</v>
      </c>
      <c r="P63" s="51">
        <v>38</v>
      </c>
      <c r="Q63" s="51">
        <v>38</v>
      </c>
      <c r="R63" s="52">
        <v>38</v>
      </c>
      <c r="S63" s="51">
        <v>38</v>
      </c>
      <c r="T63" s="51">
        <v>38</v>
      </c>
      <c r="U63" s="44">
        <v>38</v>
      </c>
      <c r="V63" s="87">
        <v>38</v>
      </c>
      <c r="W63" s="44"/>
      <c r="X63" s="44"/>
      <c r="Y63" s="44">
        <f t="shared" si="0"/>
        <v>76</v>
      </c>
      <c r="Z63" s="45">
        <f t="shared" si="1"/>
        <v>1</v>
      </c>
      <c r="AA63" s="54">
        <f t="shared" ref="AA63:AA64" si="30">Y63/SUM(Q63:T63)</f>
        <v>0.5</v>
      </c>
      <c r="AB63" s="19" t="s">
        <v>206</v>
      </c>
      <c r="AC63" s="11" t="s">
        <v>190</v>
      </c>
      <c r="AD63" s="46">
        <v>38</v>
      </c>
      <c r="AE63" s="27">
        <f t="shared" ref="AE63:AE65" si="31">+AY63</f>
        <v>156000000</v>
      </c>
      <c r="AF63" s="27">
        <v>0</v>
      </c>
      <c r="AG63" s="27">
        <v>0</v>
      </c>
      <c r="AH63" s="27">
        <v>0</v>
      </c>
      <c r="AI63" s="27">
        <v>0</v>
      </c>
      <c r="AJ63" s="27">
        <v>156000000</v>
      </c>
      <c r="AK63" s="27">
        <v>0</v>
      </c>
      <c r="AL63" s="27">
        <v>0</v>
      </c>
      <c r="AM63" s="27">
        <v>0</v>
      </c>
      <c r="AN63" s="27">
        <v>0</v>
      </c>
      <c r="AO63" s="27">
        <v>0</v>
      </c>
      <c r="AP63" s="27">
        <v>0</v>
      </c>
      <c r="AQ63" s="27">
        <v>0</v>
      </c>
      <c r="AR63" s="27">
        <v>0</v>
      </c>
      <c r="AS63" s="27">
        <v>0</v>
      </c>
      <c r="AT63" s="27">
        <v>0</v>
      </c>
      <c r="AU63" s="27">
        <v>0</v>
      </c>
      <c r="AV63" s="27">
        <v>0</v>
      </c>
      <c r="AW63" s="27">
        <v>0</v>
      </c>
      <c r="AX63" s="27">
        <v>0</v>
      </c>
      <c r="AY63" s="27">
        <f t="shared" ref="AY63:AY65" si="32">SUM(AF63:AX63)</f>
        <v>156000000</v>
      </c>
      <c r="AZ63" s="12" t="s">
        <v>80</v>
      </c>
      <c r="BA63" s="15">
        <v>360</v>
      </c>
      <c r="BB63" s="11" t="s">
        <v>155</v>
      </c>
      <c r="BC63" s="11" t="s">
        <v>155</v>
      </c>
      <c r="BD63" s="11" t="s">
        <v>155</v>
      </c>
      <c r="BE63" s="11" t="s">
        <v>155</v>
      </c>
      <c r="BF63" s="11" t="s">
        <v>155</v>
      </c>
      <c r="BG63" s="11" t="s">
        <v>155</v>
      </c>
      <c r="BH63" s="11" t="s">
        <v>155</v>
      </c>
      <c r="BI63" s="11" t="s">
        <v>155</v>
      </c>
      <c r="BJ63" s="11" t="s">
        <v>155</v>
      </c>
      <c r="BK63" s="11" t="s">
        <v>155</v>
      </c>
      <c r="BL63" s="11" t="s">
        <v>155</v>
      </c>
      <c r="BM63" s="11" t="s">
        <v>155</v>
      </c>
      <c r="BN63" s="23"/>
      <c r="BO63" s="23"/>
      <c r="BP63" s="23"/>
    </row>
    <row r="64" spans="2:68" s="30" customFormat="1" ht="146.25" customHeight="1" x14ac:dyDescent="0.3">
      <c r="B64" s="57"/>
      <c r="C64" s="58"/>
      <c r="D64" s="58"/>
      <c r="E64" s="58"/>
      <c r="F64" s="58"/>
      <c r="G64" s="58"/>
      <c r="H64" s="58"/>
      <c r="I64" s="11">
        <v>2</v>
      </c>
      <c r="J64" s="11" t="s">
        <v>152</v>
      </c>
      <c r="K64" s="15">
        <v>2020050310013</v>
      </c>
      <c r="L64" s="15" t="s">
        <v>156</v>
      </c>
      <c r="M64" s="35" t="s">
        <v>125</v>
      </c>
      <c r="N64" s="35" t="s">
        <v>47</v>
      </c>
      <c r="O64" s="51">
        <v>1</v>
      </c>
      <c r="P64" s="51">
        <v>1</v>
      </c>
      <c r="Q64" s="51">
        <v>1</v>
      </c>
      <c r="R64" s="52">
        <v>1</v>
      </c>
      <c r="S64" s="51">
        <v>1</v>
      </c>
      <c r="T64" s="51">
        <v>1</v>
      </c>
      <c r="U64" s="15">
        <v>1</v>
      </c>
      <c r="V64" s="87">
        <v>1</v>
      </c>
      <c r="W64" s="44"/>
      <c r="X64" s="44"/>
      <c r="Y64" s="44">
        <f t="shared" si="0"/>
        <v>2</v>
      </c>
      <c r="Z64" s="45">
        <f t="shared" si="1"/>
        <v>1</v>
      </c>
      <c r="AA64" s="54">
        <f t="shared" si="30"/>
        <v>0.5</v>
      </c>
      <c r="AB64" s="19" t="s">
        <v>207</v>
      </c>
      <c r="AC64" s="11" t="s">
        <v>191</v>
      </c>
      <c r="AD64" s="46">
        <v>1</v>
      </c>
      <c r="AE64" s="27">
        <f t="shared" si="31"/>
        <v>4360000</v>
      </c>
      <c r="AF64" s="27">
        <v>0</v>
      </c>
      <c r="AG64" s="27">
        <v>0</v>
      </c>
      <c r="AH64" s="27">
        <v>0</v>
      </c>
      <c r="AI64" s="27">
        <v>0</v>
      </c>
      <c r="AJ64" s="27">
        <v>0</v>
      </c>
      <c r="AK64" s="27">
        <v>0</v>
      </c>
      <c r="AL64" s="27">
        <v>0</v>
      </c>
      <c r="AM64" s="27">
        <f>2120000+1600000+640000</f>
        <v>4360000</v>
      </c>
      <c r="AN64" s="27">
        <v>0</v>
      </c>
      <c r="AO64" s="27">
        <v>0</v>
      </c>
      <c r="AP64" s="27">
        <v>0</v>
      </c>
      <c r="AQ64" s="27">
        <v>0</v>
      </c>
      <c r="AR64" s="27">
        <v>0</v>
      </c>
      <c r="AS64" s="27">
        <v>0</v>
      </c>
      <c r="AT64" s="27">
        <v>0</v>
      </c>
      <c r="AU64" s="27">
        <v>0</v>
      </c>
      <c r="AV64" s="27">
        <v>0</v>
      </c>
      <c r="AW64" s="27">
        <v>0</v>
      </c>
      <c r="AX64" s="27">
        <v>0</v>
      </c>
      <c r="AY64" s="27">
        <f t="shared" si="32"/>
        <v>4360000</v>
      </c>
      <c r="AZ64" s="12" t="s">
        <v>80</v>
      </c>
      <c r="BA64" s="15">
        <v>360</v>
      </c>
      <c r="BB64" s="11" t="s">
        <v>155</v>
      </c>
      <c r="BC64" s="11" t="s">
        <v>155</v>
      </c>
      <c r="BD64" s="11" t="s">
        <v>155</v>
      </c>
      <c r="BE64" s="11" t="s">
        <v>155</v>
      </c>
      <c r="BF64" s="11" t="s">
        <v>155</v>
      </c>
      <c r="BG64" s="11" t="s">
        <v>155</v>
      </c>
      <c r="BH64" s="11" t="s">
        <v>155</v>
      </c>
      <c r="BI64" s="11" t="s">
        <v>155</v>
      </c>
      <c r="BJ64" s="11" t="s">
        <v>155</v>
      </c>
      <c r="BK64" s="11" t="s">
        <v>155</v>
      </c>
      <c r="BL64" s="11" t="s">
        <v>155</v>
      </c>
      <c r="BM64" s="89" t="s">
        <v>155</v>
      </c>
      <c r="BN64" s="23"/>
      <c r="BO64" s="23"/>
      <c r="BP64" s="23"/>
    </row>
    <row r="65" spans="2:68" s="30" customFormat="1" ht="146.25" customHeight="1" x14ac:dyDescent="0.3">
      <c r="B65" s="57"/>
      <c r="C65" s="58"/>
      <c r="D65" s="58"/>
      <c r="E65" s="58"/>
      <c r="F65" s="58"/>
      <c r="G65" s="58"/>
      <c r="H65" s="58"/>
      <c r="I65" s="11">
        <v>3</v>
      </c>
      <c r="J65" s="11" t="s">
        <v>152</v>
      </c>
      <c r="K65" s="15">
        <v>2020050310013</v>
      </c>
      <c r="L65" s="15" t="s">
        <v>156</v>
      </c>
      <c r="M65" s="35" t="s">
        <v>126</v>
      </c>
      <c r="N65" s="35" t="s">
        <v>47</v>
      </c>
      <c r="O65" s="51">
        <v>4</v>
      </c>
      <c r="P65" s="51">
        <v>4</v>
      </c>
      <c r="Q65" s="51">
        <v>1</v>
      </c>
      <c r="R65" s="52">
        <v>1</v>
      </c>
      <c r="S65" s="51">
        <v>1</v>
      </c>
      <c r="T65" s="51">
        <v>1</v>
      </c>
      <c r="U65" s="15">
        <v>1</v>
      </c>
      <c r="V65" s="91">
        <v>1</v>
      </c>
      <c r="W65" s="15"/>
      <c r="X65" s="15"/>
      <c r="Y65" s="44">
        <f t="shared" si="0"/>
        <v>2</v>
      </c>
      <c r="Z65" s="45">
        <f t="shared" si="1"/>
        <v>1</v>
      </c>
      <c r="AA65" s="45">
        <f t="shared" si="2"/>
        <v>0.5</v>
      </c>
      <c r="AB65" s="19" t="s">
        <v>208</v>
      </c>
      <c r="AC65" s="11" t="s">
        <v>190</v>
      </c>
      <c r="AD65" s="46">
        <v>1</v>
      </c>
      <c r="AE65" s="27">
        <f t="shared" si="31"/>
        <v>10000000</v>
      </c>
      <c r="AF65" s="27">
        <v>0</v>
      </c>
      <c r="AG65" s="27">
        <v>0</v>
      </c>
      <c r="AH65" s="27">
        <v>0</v>
      </c>
      <c r="AI65" s="27">
        <v>0</v>
      </c>
      <c r="AJ65" s="27">
        <v>0</v>
      </c>
      <c r="AK65" s="27">
        <v>0</v>
      </c>
      <c r="AL65" s="27">
        <v>0</v>
      </c>
      <c r="AM65" s="27">
        <v>10000000</v>
      </c>
      <c r="AN65" s="27">
        <v>0</v>
      </c>
      <c r="AO65" s="27">
        <v>0</v>
      </c>
      <c r="AP65" s="27">
        <v>0</v>
      </c>
      <c r="AQ65" s="27">
        <v>0</v>
      </c>
      <c r="AR65" s="27">
        <v>0</v>
      </c>
      <c r="AS65" s="27">
        <v>0</v>
      </c>
      <c r="AT65" s="27">
        <v>0</v>
      </c>
      <c r="AU65" s="27">
        <v>0</v>
      </c>
      <c r="AV65" s="27">
        <v>0</v>
      </c>
      <c r="AW65" s="27">
        <v>0</v>
      </c>
      <c r="AX65" s="27">
        <v>0</v>
      </c>
      <c r="AY65" s="27">
        <f t="shared" si="32"/>
        <v>10000000</v>
      </c>
      <c r="AZ65" s="12" t="s">
        <v>80</v>
      </c>
      <c r="BA65" s="15">
        <v>360</v>
      </c>
      <c r="BB65" s="11" t="s">
        <v>155</v>
      </c>
      <c r="BC65" s="11" t="s">
        <v>155</v>
      </c>
      <c r="BD65" s="11" t="s">
        <v>155</v>
      </c>
      <c r="BE65" s="11" t="s">
        <v>155</v>
      </c>
      <c r="BF65" s="11" t="s">
        <v>155</v>
      </c>
      <c r="BG65" s="11" t="s">
        <v>155</v>
      </c>
      <c r="BH65" s="11" t="s">
        <v>155</v>
      </c>
      <c r="BI65" s="11" t="s">
        <v>155</v>
      </c>
      <c r="BJ65" s="11" t="s">
        <v>155</v>
      </c>
      <c r="BK65" s="11" t="s">
        <v>155</v>
      </c>
      <c r="BL65" s="11" t="s">
        <v>155</v>
      </c>
      <c r="BM65" s="11" t="s">
        <v>155</v>
      </c>
      <c r="BN65" s="23"/>
      <c r="BO65" s="23"/>
      <c r="BP65" s="23"/>
    </row>
    <row r="66" spans="2:68" s="97" customFormat="1" ht="13.8" x14ac:dyDescent="0.3">
      <c r="B66" s="93"/>
      <c r="C66" s="94"/>
      <c r="D66" s="94"/>
      <c r="E66" s="99" t="s">
        <v>34</v>
      </c>
      <c r="F66" s="99"/>
      <c r="G66" s="99"/>
      <c r="H66" s="99"/>
      <c r="I66" s="99"/>
      <c r="J66" s="99"/>
      <c r="K66" s="99"/>
      <c r="L66" s="99"/>
      <c r="M66" s="99"/>
      <c r="N66" s="99"/>
      <c r="O66" s="99"/>
      <c r="P66" s="99"/>
      <c r="Q66" s="99"/>
      <c r="R66" s="99"/>
      <c r="S66" s="99"/>
      <c r="T66" s="99"/>
      <c r="U66" s="22"/>
      <c r="V66" s="34"/>
      <c r="W66" s="22"/>
      <c r="X66" s="22"/>
      <c r="Y66" s="36"/>
      <c r="Z66" s="9">
        <f>AVERAGE(Z63:Z65)</f>
        <v>1</v>
      </c>
      <c r="AA66" s="9">
        <f>AVERAGE(AA63:AA65)</f>
        <v>0.5</v>
      </c>
      <c r="AB66" s="29"/>
      <c r="AC66" s="28"/>
      <c r="AD66" s="29"/>
      <c r="AE66" s="29">
        <f>SUM(AE63:AE65)</f>
        <v>170360000</v>
      </c>
      <c r="AF66" s="29">
        <f t="shared" ref="AF66:AX66" si="33">SUM(AF63:AF65)</f>
        <v>0</v>
      </c>
      <c r="AG66" s="29">
        <f t="shared" si="33"/>
        <v>0</v>
      </c>
      <c r="AH66" s="29">
        <f t="shared" si="33"/>
        <v>0</v>
      </c>
      <c r="AI66" s="29">
        <f t="shared" si="33"/>
        <v>0</v>
      </c>
      <c r="AJ66" s="29">
        <f t="shared" si="33"/>
        <v>156000000</v>
      </c>
      <c r="AK66" s="29">
        <f t="shared" si="33"/>
        <v>0</v>
      </c>
      <c r="AL66" s="29">
        <f t="shared" si="33"/>
        <v>0</v>
      </c>
      <c r="AM66" s="29">
        <f t="shared" si="33"/>
        <v>14360000</v>
      </c>
      <c r="AN66" s="29">
        <f t="shared" si="33"/>
        <v>0</v>
      </c>
      <c r="AO66" s="29">
        <f t="shared" si="33"/>
        <v>0</v>
      </c>
      <c r="AP66" s="29">
        <f t="shared" si="33"/>
        <v>0</v>
      </c>
      <c r="AQ66" s="29">
        <f t="shared" si="33"/>
        <v>0</v>
      </c>
      <c r="AR66" s="29">
        <f t="shared" si="33"/>
        <v>0</v>
      </c>
      <c r="AS66" s="29">
        <f t="shared" si="33"/>
        <v>0</v>
      </c>
      <c r="AT66" s="29">
        <f t="shared" si="33"/>
        <v>0</v>
      </c>
      <c r="AU66" s="29">
        <f t="shared" si="33"/>
        <v>0</v>
      </c>
      <c r="AV66" s="29">
        <f t="shared" si="33"/>
        <v>0</v>
      </c>
      <c r="AW66" s="29">
        <f t="shared" si="33"/>
        <v>0</v>
      </c>
      <c r="AX66" s="29">
        <f t="shared" si="33"/>
        <v>0</v>
      </c>
      <c r="AY66" s="29">
        <f>SUM(AY63:AY65)</f>
        <v>170360000</v>
      </c>
      <c r="AZ66" s="29"/>
      <c r="BA66" s="29"/>
      <c r="BB66" s="29"/>
      <c r="BC66" s="29"/>
      <c r="BD66" s="29"/>
      <c r="BE66" s="29"/>
      <c r="BF66" s="29"/>
      <c r="BG66" s="29"/>
      <c r="BH66" s="29"/>
      <c r="BI66" s="29"/>
      <c r="BJ66" s="29"/>
      <c r="BK66" s="29"/>
      <c r="BL66" s="29"/>
      <c r="BM66" s="96"/>
      <c r="BN66" s="25"/>
      <c r="BO66" s="25"/>
      <c r="BP66" s="25"/>
    </row>
    <row r="67" spans="2:68" s="30" customFormat="1" ht="156" customHeight="1" x14ac:dyDescent="0.3">
      <c r="B67" s="57" t="s">
        <v>94</v>
      </c>
      <c r="C67" s="58" t="s">
        <v>67</v>
      </c>
      <c r="D67" s="58" t="s">
        <v>119</v>
      </c>
      <c r="E67" s="58" t="s">
        <v>44</v>
      </c>
      <c r="F67" s="58" t="s">
        <v>123</v>
      </c>
      <c r="G67" s="58"/>
      <c r="H67" s="58" t="s">
        <v>121</v>
      </c>
      <c r="I67" s="11">
        <v>1</v>
      </c>
      <c r="J67" s="11" t="s">
        <v>214</v>
      </c>
      <c r="K67" s="15">
        <v>2021050310060</v>
      </c>
      <c r="L67" s="15" t="s">
        <v>156</v>
      </c>
      <c r="M67" s="35" t="s">
        <v>127</v>
      </c>
      <c r="N67" s="35" t="s">
        <v>40</v>
      </c>
      <c r="O67" s="51">
        <v>1</v>
      </c>
      <c r="P67" s="51">
        <v>4</v>
      </c>
      <c r="Q67" s="51">
        <v>1</v>
      </c>
      <c r="R67" s="52">
        <v>2</v>
      </c>
      <c r="S67" s="51">
        <v>1</v>
      </c>
      <c r="T67" s="51">
        <v>1</v>
      </c>
      <c r="U67" s="44">
        <v>0</v>
      </c>
      <c r="V67" s="87">
        <v>2</v>
      </c>
      <c r="W67" s="44"/>
      <c r="X67" s="44"/>
      <c r="Y67" s="44">
        <f t="shared" si="0"/>
        <v>2</v>
      </c>
      <c r="Z67" s="45">
        <f t="shared" si="1"/>
        <v>1</v>
      </c>
      <c r="AA67" s="45">
        <f t="shared" si="2"/>
        <v>0.5</v>
      </c>
      <c r="AB67" s="11" t="s">
        <v>241</v>
      </c>
      <c r="AC67" s="11" t="s">
        <v>191</v>
      </c>
      <c r="AD67" s="46">
        <v>2</v>
      </c>
      <c r="AE67" s="27">
        <f t="shared" ref="AE67:AE69" si="34">+AY67</f>
        <v>4215709</v>
      </c>
      <c r="AF67" s="27">
        <v>0</v>
      </c>
      <c r="AG67" s="27">
        <v>0</v>
      </c>
      <c r="AH67" s="27">
        <v>0</v>
      </c>
      <c r="AI67" s="27">
        <v>0</v>
      </c>
      <c r="AJ67" s="27">
        <f>800000+3415709</f>
        <v>4215709</v>
      </c>
      <c r="AK67" s="27">
        <v>0</v>
      </c>
      <c r="AL67" s="27">
        <v>0</v>
      </c>
      <c r="AM67" s="27">
        <v>0</v>
      </c>
      <c r="AN67" s="27">
        <v>0</v>
      </c>
      <c r="AO67" s="27">
        <v>0</v>
      </c>
      <c r="AP67" s="27">
        <v>0</v>
      </c>
      <c r="AQ67" s="27">
        <v>0</v>
      </c>
      <c r="AR67" s="27">
        <v>0</v>
      </c>
      <c r="AS67" s="27">
        <v>0</v>
      </c>
      <c r="AT67" s="27">
        <v>0</v>
      </c>
      <c r="AU67" s="27">
        <v>0</v>
      </c>
      <c r="AV67" s="27">
        <v>0</v>
      </c>
      <c r="AW67" s="27">
        <v>0</v>
      </c>
      <c r="AX67" s="27">
        <v>0</v>
      </c>
      <c r="AY67" s="27">
        <f t="shared" ref="AY67:AY69" si="35">SUM(AF67:AX67)</f>
        <v>4215709</v>
      </c>
      <c r="AZ67" s="12" t="s">
        <v>80</v>
      </c>
      <c r="BA67" s="15">
        <v>60</v>
      </c>
      <c r="BB67" s="11"/>
      <c r="BC67" s="11"/>
      <c r="BD67" s="11"/>
      <c r="BE67" s="11"/>
      <c r="BF67" s="11"/>
      <c r="BG67" s="11" t="s">
        <v>155</v>
      </c>
      <c r="BH67" s="11"/>
      <c r="BI67" s="11"/>
      <c r="BJ67" s="11"/>
      <c r="BK67" s="11" t="s">
        <v>155</v>
      </c>
      <c r="BL67" s="11"/>
      <c r="BM67" s="89"/>
      <c r="BN67" s="23"/>
      <c r="BO67" s="23"/>
      <c r="BP67" s="23"/>
    </row>
    <row r="68" spans="2:68" s="30" customFormat="1" ht="156" customHeight="1" x14ac:dyDescent="0.3">
      <c r="B68" s="57"/>
      <c r="C68" s="58"/>
      <c r="D68" s="58"/>
      <c r="E68" s="58"/>
      <c r="F68" s="58"/>
      <c r="G68" s="58"/>
      <c r="H68" s="58"/>
      <c r="I68" s="11">
        <v>2</v>
      </c>
      <c r="J68" s="11" t="s">
        <v>214</v>
      </c>
      <c r="K68" s="15">
        <v>2021050310060</v>
      </c>
      <c r="L68" s="15" t="s">
        <v>163</v>
      </c>
      <c r="M68" s="35" t="s">
        <v>128</v>
      </c>
      <c r="N68" s="35" t="s">
        <v>47</v>
      </c>
      <c r="O68" s="51">
        <v>16</v>
      </c>
      <c r="P68" s="51">
        <v>16</v>
      </c>
      <c r="Q68" s="51">
        <v>1</v>
      </c>
      <c r="R68" s="52">
        <v>5</v>
      </c>
      <c r="S68" s="51">
        <v>5</v>
      </c>
      <c r="T68" s="51">
        <v>5</v>
      </c>
      <c r="U68" s="15">
        <v>1</v>
      </c>
      <c r="V68" s="87">
        <v>5</v>
      </c>
      <c r="W68" s="44"/>
      <c r="X68" s="44"/>
      <c r="Y68" s="44">
        <f t="shared" si="0"/>
        <v>6</v>
      </c>
      <c r="Z68" s="45">
        <f t="shared" si="1"/>
        <v>1</v>
      </c>
      <c r="AA68" s="45">
        <f t="shared" si="2"/>
        <v>0.375</v>
      </c>
      <c r="AB68" s="19" t="s">
        <v>254</v>
      </c>
      <c r="AC68" s="11" t="s">
        <v>190</v>
      </c>
      <c r="AD68" s="46">
        <v>5</v>
      </c>
      <c r="AE68" s="27">
        <f t="shared" si="34"/>
        <v>8000000</v>
      </c>
      <c r="AF68" s="27">
        <v>0</v>
      </c>
      <c r="AG68" s="27">
        <v>0</v>
      </c>
      <c r="AH68" s="27">
        <v>0</v>
      </c>
      <c r="AI68" s="27">
        <v>0</v>
      </c>
      <c r="AJ68" s="27">
        <v>8000000</v>
      </c>
      <c r="AK68" s="27">
        <v>0</v>
      </c>
      <c r="AL68" s="27">
        <v>0</v>
      </c>
      <c r="AM68" s="27">
        <v>0</v>
      </c>
      <c r="AN68" s="27">
        <v>0</v>
      </c>
      <c r="AO68" s="27">
        <v>0</v>
      </c>
      <c r="AP68" s="27">
        <v>0</v>
      </c>
      <c r="AQ68" s="27">
        <v>0</v>
      </c>
      <c r="AR68" s="27">
        <v>0</v>
      </c>
      <c r="AS68" s="27">
        <v>0</v>
      </c>
      <c r="AT68" s="27">
        <v>0</v>
      </c>
      <c r="AU68" s="27">
        <v>0</v>
      </c>
      <c r="AV68" s="27">
        <v>0</v>
      </c>
      <c r="AW68" s="27">
        <v>0</v>
      </c>
      <c r="AX68" s="27">
        <v>0</v>
      </c>
      <c r="AY68" s="27">
        <f t="shared" si="35"/>
        <v>8000000</v>
      </c>
      <c r="AZ68" s="12" t="s">
        <v>80</v>
      </c>
      <c r="BA68" s="15">
        <v>360</v>
      </c>
      <c r="BB68" s="11"/>
      <c r="BC68" s="11"/>
      <c r="BD68" s="11"/>
      <c r="BE68" s="11"/>
      <c r="BF68" s="11" t="s">
        <v>155</v>
      </c>
      <c r="BG68" s="11" t="s">
        <v>155</v>
      </c>
      <c r="BH68" s="11" t="s">
        <v>155</v>
      </c>
      <c r="BI68" s="11" t="s">
        <v>155</v>
      </c>
      <c r="BJ68" s="11"/>
      <c r="BK68" s="11" t="s">
        <v>155</v>
      </c>
      <c r="BL68" s="11"/>
      <c r="BM68" s="90"/>
      <c r="BN68" s="23"/>
      <c r="BO68" s="23"/>
      <c r="BP68" s="23"/>
    </row>
    <row r="69" spans="2:68" s="30" customFormat="1" ht="156" customHeight="1" x14ac:dyDescent="0.3">
      <c r="B69" s="57"/>
      <c r="C69" s="58"/>
      <c r="D69" s="58"/>
      <c r="E69" s="58"/>
      <c r="F69" s="58"/>
      <c r="G69" s="58"/>
      <c r="H69" s="58"/>
      <c r="I69" s="11">
        <v>3</v>
      </c>
      <c r="J69" s="11" t="s">
        <v>214</v>
      </c>
      <c r="K69" s="15">
        <v>2021050310060</v>
      </c>
      <c r="L69" s="15" t="s">
        <v>156</v>
      </c>
      <c r="M69" s="35" t="s">
        <v>129</v>
      </c>
      <c r="N69" s="35" t="s">
        <v>40</v>
      </c>
      <c r="O69" s="51">
        <v>135</v>
      </c>
      <c r="P69" s="51">
        <v>1000</v>
      </c>
      <c r="Q69" s="51">
        <v>100</v>
      </c>
      <c r="R69" s="52">
        <v>300</v>
      </c>
      <c r="S69" s="51">
        <v>300</v>
      </c>
      <c r="T69" s="51">
        <v>300</v>
      </c>
      <c r="U69" s="15">
        <v>70</v>
      </c>
      <c r="V69" s="91">
        <f>23+60+15+47+25+111</f>
        <v>281</v>
      </c>
      <c r="W69" s="15"/>
      <c r="X69" s="15"/>
      <c r="Y69" s="44">
        <f t="shared" si="0"/>
        <v>351</v>
      </c>
      <c r="Z69" s="45">
        <f t="shared" si="1"/>
        <v>0.93666666666666665</v>
      </c>
      <c r="AA69" s="45">
        <f t="shared" si="2"/>
        <v>0.35099999999999998</v>
      </c>
      <c r="AB69" s="19" t="s">
        <v>229</v>
      </c>
      <c r="AC69" s="11" t="s">
        <v>190</v>
      </c>
      <c r="AD69" s="46">
        <v>300</v>
      </c>
      <c r="AE69" s="27">
        <f t="shared" si="34"/>
        <v>10000000</v>
      </c>
      <c r="AF69" s="27">
        <v>0</v>
      </c>
      <c r="AG69" s="27">
        <v>0</v>
      </c>
      <c r="AH69" s="27">
        <v>0</v>
      </c>
      <c r="AI69" s="27">
        <v>0</v>
      </c>
      <c r="AJ69" s="27">
        <v>0</v>
      </c>
      <c r="AK69" s="27">
        <v>0</v>
      </c>
      <c r="AL69" s="27">
        <v>0</v>
      </c>
      <c r="AM69" s="27">
        <v>10000000</v>
      </c>
      <c r="AN69" s="27">
        <v>0</v>
      </c>
      <c r="AO69" s="27">
        <v>0</v>
      </c>
      <c r="AP69" s="27">
        <v>0</v>
      </c>
      <c r="AQ69" s="27">
        <v>0</v>
      </c>
      <c r="AR69" s="27">
        <v>0</v>
      </c>
      <c r="AS69" s="27">
        <v>0</v>
      </c>
      <c r="AT69" s="27">
        <v>0</v>
      </c>
      <c r="AU69" s="27">
        <v>0</v>
      </c>
      <c r="AV69" s="27">
        <v>0</v>
      </c>
      <c r="AW69" s="27">
        <v>0</v>
      </c>
      <c r="AX69" s="27">
        <v>0</v>
      </c>
      <c r="AY69" s="27">
        <f t="shared" si="35"/>
        <v>10000000</v>
      </c>
      <c r="AZ69" s="12" t="s">
        <v>80</v>
      </c>
      <c r="BA69" s="15">
        <v>270</v>
      </c>
      <c r="BB69" s="11"/>
      <c r="BC69" s="11" t="s">
        <v>155</v>
      </c>
      <c r="BD69" s="11" t="s">
        <v>155</v>
      </c>
      <c r="BE69" s="11" t="s">
        <v>155</v>
      </c>
      <c r="BF69" s="11" t="s">
        <v>155</v>
      </c>
      <c r="BG69" s="11" t="s">
        <v>155</v>
      </c>
      <c r="BH69" s="11" t="s">
        <v>155</v>
      </c>
      <c r="BI69" s="11" t="s">
        <v>155</v>
      </c>
      <c r="BJ69" s="11" t="s">
        <v>155</v>
      </c>
      <c r="BK69" s="11" t="s">
        <v>155</v>
      </c>
      <c r="BL69" s="11"/>
      <c r="BM69" s="90"/>
      <c r="BN69" s="23"/>
      <c r="BO69" s="23"/>
      <c r="BP69" s="23"/>
    </row>
    <row r="70" spans="2:68" s="97" customFormat="1" ht="13.8" x14ac:dyDescent="0.3">
      <c r="B70" s="93"/>
      <c r="C70" s="94"/>
      <c r="D70" s="94"/>
      <c r="E70" s="99" t="s">
        <v>34</v>
      </c>
      <c r="F70" s="99"/>
      <c r="G70" s="99"/>
      <c r="H70" s="99"/>
      <c r="I70" s="99"/>
      <c r="J70" s="99"/>
      <c r="K70" s="99"/>
      <c r="L70" s="99"/>
      <c r="M70" s="99"/>
      <c r="N70" s="99"/>
      <c r="O70" s="99"/>
      <c r="P70" s="99"/>
      <c r="Q70" s="99"/>
      <c r="R70" s="99"/>
      <c r="S70" s="99"/>
      <c r="T70" s="99"/>
      <c r="U70" s="22"/>
      <c r="V70" s="34"/>
      <c r="W70" s="22"/>
      <c r="X70" s="22"/>
      <c r="Y70" s="36"/>
      <c r="Z70" s="9">
        <f>AVERAGE(Z67:Z69)</f>
        <v>0.97888888888888881</v>
      </c>
      <c r="AA70" s="9">
        <f>AVERAGE(AA67:AA69)</f>
        <v>0.40866666666666668</v>
      </c>
      <c r="AB70" s="29"/>
      <c r="AC70" s="28"/>
      <c r="AD70" s="29"/>
      <c r="AE70" s="29">
        <f>SUM(AE67:AE69)</f>
        <v>22215709</v>
      </c>
      <c r="AF70" s="29">
        <f t="shared" ref="AF70:AX70" si="36">SUM(AF67:AF69)</f>
        <v>0</v>
      </c>
      <c r="AG70" s="29">
        <f t="shared" si="36"/>
        <v>0</v>
      </c>
      <c r="AH70" s="29">
        <f t="shared" si="36"/>
        <v>0</v>
      </c>
      <c r="AI70" s="29">
        <f t="shared" si="36"/>
        <v>0</v>
      </c>
      <c r="AJ70" s="29">
        <f t="shared" si="36"/>
        <v>12215709</v>
      </c>
      <c r="AK70" s="29">
        <f t="shared" si="36"/>
        <v>0</v>
      </c>
      <c r="AL70" s="29">
        <f t="shared" si="36"/>
        <v>0</v>
      </c>
      <c r="AM70" s="29">
        <f t="shared" si="36"/>
        <v>10000000</v>
      </c>
      <c r="AN70" s="29">
        <f t="shared" si="36"/>
        <v>0</v>
      </c>
      <c r="AO70" s="29">
        <f t="shared" si="36"/>
        <v>0</v>
      </c>
      <c r="AP70" s="29">
        <f t="shared" si="36"/>
        <v>0</v>
      </c>
      <c r="AQ70" s="29">
        <f t="shared" si="36"/>
        <v>0</v>
      </c>
      <c r="AR70" s="29">
        <f t="shared" si="36"/>
        <v>0</v>
      </c>
      <c r="AS70" s="29">
        <f t="shared" si="36"/>
        <v>0</v>
      </c>
      <c r="AT70" s="29">
        <f t="shared" si="36"/>
        <v>0</v>
      </c>
      <c r="AU70" s="29">
        <f t="shared" si="36"/>
        <v>0</v>
      </c>
      <c r="AV70" s="29">
        <f t="shared" si="36"/>
        <v>0</v>
      </c>
      <c r="AW70" s="29">
        <f t="shared" si="36"/>
        <v>0</v>
      </c>
      <c r="AX70" s="29">
        <f t="shared" si="36"/>
        <v>0</v>
      </c>
      <c r="AY70" s="29">
        <f>SUM(AY67:AY69)</f>
        <v>22215709</v>
      </c>
      <c r="AZ70" s="29"/>
      <c r="BA70" s="29"/>
      <c r="BB70" s="29"/>
      <c r="BC70" s="29"/>
      <c r="BD70" s="29"/>
      <c r="BE70" s="29"/>
      <c r="BF70" s="29"/>
      <c r="BG70" s="29"/>
      <c r="BH70" s="29"/>
      <c r="BI70" s="29"/>
      <c r="BJ70" s="29"/>
      <c r="BK70" s="29"/>
      <c r="BL70" s="29"/>
      <c r="BM70" s="96"/>
      <c r="BN70" s="25"/>
      <c r="BO70" s="25"/>
      <c r="BP70" s="25"/>
    </row>
    <row r="71" spans="2:68" s="101" customFormat="1" ht="352.95" customHeight="1" x14ac:dyDescent="0.3">
      <c r="B71" s="55" t="s">
        <v>130</v>
      </c>
      <c r="C71" s="56" t="s">
        <v>131</v>
      </c>
      <c r="D71" s="56" t="s">
        <v>132</v>
      </c>
      <c r="E71" s="56" t="s">
        <v>43</v>
      </c>
      <c r="F71" s="56" t="s">
        <v>133</v>
      </c>
      <c r="G71" s="56"/>
      <c r="H71" s="56" t="s">
        <v>134</v>
      </c>
      <c r="I71" s="19">
        <v>1</v>
      </c>
      <c r="J71" s="19" t="s">
        <v>154</v>
      </c>
      <c r="K71" s="20">
        <v>2021050310064</v>
      </c>
      <c r="L71" s="15" t="s">
        <v>156</v>
      </c>
      <c r="M71" s="35" t="s">
        <v>135</v>
      </c>
      <c r="N71" s="51" t="s">
        <v>47</v>
      </c>
      <c r="O71" s="51">
        <v>66</v>
      </c>
      <c r="P71" s="51">
        <v>66</v>
      </c>
      <c r="Q71" s="51">
        <v>66</v>
      </c>
      <c r="R71" s="52">
        <v>66</v>
      </c>
      <c r="S71" s="51">
        <v>66</v>
      </c>
      <c r="T71" s="51">
        <v>66</v>
      </c>
      <c r="U71" s="44">
        <v>66</v>
      </c>
      <c r="V71" s="87">
        <v>66</v>
      </c>
      <c r="W71" s="44"/>
      <c r="X71" s="44"/>
      <c r="Y71" s="44">
        <f t="shared" si="0"/>
        <v>132</v>
      </c>
      <c r="Z71" s="45">
        <f t="shared" si="1"/>
        <v>1</v>
      </c>
      <c r="AA71" s="54">
        <f>Y71/SUM(Q71:T71)</f>
        <v>0.5</v>
      </c>
      <c r="AB71" s="19" t="s">
        <v>244</v>
      </c>
      <c r="AC71" s="19" t="s">
        <v>192</v>
      </c>
      <c r="AD71" s="47">
        <v>66</v>
      </c>
      <c r="AE71" s="27">
        <f t="shared" ref="AE71:AE73" si="37">+AY71</f>
        <v>160739229</v>
      </c>
      <c r="AF71" s="27">
        <v>0</v>
      </c>
      <c r="AG71" s="27">
        <v>17000000</v>
      </c>
      <c r="AH71" s="27">
        <v>0</v>
      </c>
      <c r="AI71" s="27">
        <v>0</v>
      </c>
      <c r="AJ71" s="27">
        <v>30000000</v>
      </c>
      <c r="AK71" s="27">
        <v>0</v>
      </c>
      <c r="AL71" s="27">
        <v>0</v>
      </c>
      <c r="AM71" s="27">
        <v>113739229</v>
      </c>
      <c r="AN71" s="27">
        <v>0</v>
      </c>
      <c r="AO71" s="27">
        <v>0</v>
      </c>
      <c r="AP71" s="27">
        <v>0</v>
      </c>
      <c r="AQ71" s="27">
        <v>0</v>
      </c>
      <c r="AR71" s="27">
        <v>0</v>
      </c>
      <c r="AS71" s="27">
        <v>0</v>
      </c>
      <c r="AT71" s="27">
        <v>0</v>
      </c>
      <c r="AU71" s="27">
        <v>0</v>
      </c>
      <c r="AV71" s="27">
        <v>0</v>
      </c>
      <c r="AW71" s="27">
        <v>0</v>
      </c>
      <c r="AX71" s="27">
        <v>0</v>
      </c>
      <c r="AY71" s="27">
        <f t="shared" ref="AY71:AY73" si="38">SUM(AF71:AX71)</f>
        <v>160739229</v>
      </c>
      <c r="AZ71" s="12" t="s">
        <v>195</v>
      </c>
      <c r="BA71" s="20">
        <v>330</v>
      </c>
      <c r="BB71" s="19"/>
      <c r="BC71" s="19" t="s">
        <v>155</v>
      </c>
      <c r="BD71" s="19" t="s">
        <v>155</v>
      </c>
      <c r="BE71" s="19" t="s">
        <v>155</v>
      </c>
      <c r="BF71" s="19" t="s">
        <v>155</v>
      </c>
      <c r="BG71" s="19" t="s">
        <v>155</v>
      </c>
      <c r="BH71" s="19" t="s">
        <v>155</v>
      </c>
      <c r="BI71" s="19" t="s">
        <v>155</v>
      </c>
      <c r="BJ71" s="19" t="s">
        <v>155</v>
      </c>
      <c r="BK71" s="19" t="s">
        <v>155</v>
      </c>
      <c r="BL71" s="19" t="s">
        <v>155</v>
      </c>
      <c r="BM71" s="19" t="s">
        <v>155</v>
      </c>
      <c r="BN71" s="26"/>
      <c r="BO71" s="26"/>
      <c r="BP71" s="26"/>
    </row>
    <row r="72" spans="2:68" s="101" customFormat="1" ht="309.75" customHeight="1" x14ac:dyDescent="0.3">
      <c r="B72" s="55"/>
      <c r="C72" s="56"/>
      <c r="D72" s="56"/>
      <c r="E72" s="56"/>
      <c r="F72" s="56"/>
      <c r="G72" s="56"/>
      <c r="H72" s="56"/>
      <c r="I72" s="19">
        <v>2</v>
      </c>
      <c r="J72" s="19" t="s">
        <v>154</v>
      </c>
      <c r="K72" s="20">
        <v>2021050310064</v>
      </c>
      <c r="L72" s="15" t="s">
        <v>156</v>
      </c>
      <c r="M72" s="35" t="s">
        <v>136</v>
      </c>
      <c r="N72" s="51" t="s">
        <v>40</v>
      </c>
      <c r="O72" s="51">
        <v>0</v>
      </c>
      <c r="P72" s="51">
        <v>20</v>
      </c>
      <c r="Q72" s="51">
        <v>5</v>
      </c>
      <c r="R72" s="52">
        <v>5</v>
      </c>
      <c r="S72" s="51">
        <v>5</v>
      </c>
      <c r="T72" s="51">
        <v>5</v>
      </c>
      <c r="U72" s="15">
        <v>5</v>
      </c>
      <c r="V72" s="87">
        <v>5</v>
      </c>
      <c r="W72" s="44"/>
      <c r="X72" s="44"/>
      <c r="Y72" s="44">
        <f t="shared" si="0"/>
        <v>10</v>
      </c>
      <c r="Z72" s="45">
        <f t="shared" si="1"/>
        <v>1</v>
      </c>
      <c r="AA72" s="45">
        <f t="shared" si="2"/>
        <v>0.5</v>
      </c>
      <c r="AB72" s="19" t="s">
        <v>245</v>
      </c>
      <c r="AC72" s="19" t="s">
        <v>192</v>
      </c>
      <c r="AD72" s="47">
        <v>5</v>
      </c>
      <c r="AE72" s="27">
        <f t="shared" si="37"/>
        <v>23670000</v>
      </c>
      <c r="AF72" s="27">
        <v>0</v>
      </c>
      <c r="AG72" s="27">
        <v>0</v>
      </c>
      <c r="AH72" s="27">
        <v>0</v>
      </c>
      <c r="AI72" s="27">
        <v>0</v>
      </c>
      <c r="AJ72" s="27">
        <v>0</v>
      </c>
      <c r="AK72" s="27">
        <v>0</v>
      </c>
      <c r="AL72" s="27">
        <v>0</v>
      </c>
      <c r="AM72" s="27">
        <v>23670000</v>
      </c>
      <c r="AN72" s="27">
        <v>0</v>
      </c>
      <c r="AO72" s="27">
        <v>0</v>
      </c>
      <c r="AP72" s="27">
        <v>0</v>
      </c>
      <c r="AQ72" s="27">
        <v>0</v>
      </c>
      <c r="AR72" s="27">
        <v>0</v>
      </c>
      <c r="AS72" s="27">
        <v>0</v>
      </c>
      <c r="AT72" s="27">
        <v>0</v>
      </c>
      <c r="AU72" s="27">
        <v>0</v>
      </c>
      <c r="AV72" s="27">
        <v>0</v>
      </c>
      <c r="AW72" s="27">
        <v>0</v>
      </c>
      <c r="AX72" s="27">
        <v>0</v>
      </c>
      <c r="AY72" s="27">
        <f t="shared" si="38"/>
        <v>23670000</v>
      </c>
      <c r="AZ72" s="12" t="s">
        <v>195</v>
      </c>
      <c r="BA72" s="20">
        <v>330</v>
      </c>
      <c r="BB72" s="19"/>
      <c r="BC72" s="19" t="s">
        <v>155</v>
      </c>
      <c r="BD72" s="19" t="s">
        <v>155</v>
      </c>
      <c r="BE72" s="19" t="s">
        <v>155</v>
      </c>
      <c r="BF72" s="19" t="s">
        <v>155</v>
      </c>
      <c r="BG72" s="19" t="s">
        <v>155</v>
      </c>
      <c r="BH72" s="19" t="s">
        <v>155</v>
      </c>
      <c r="BI72" s="19" t="s">
        <v>155</v>
      </c>
      <c r="BJ72" s="19" t="s">
        <v>155</v>
      </c>
      <c r="BK72" s="19" t="s">
        <v>155</v>
      </c>
      <c r="BL72" s="19" t="s">
        <v>155</v>
      </c>
      <c r="BM72" s="102" t="s">
        <v>155</v>
      </c>
      <c r="BN72" s="26"/>
      <c r="BO72" s="26"/>
      <c r="BP72" s="26"/>
    </row>
    <row r="73" spans="2:68" s="101" customFormat="1" ht="238.95" customHeight="1" x14ac:dyDescent="0.3">
      <c r="B73" s="55"/>
      <c r="C73" s="56"/>
      <c r="D73" s="56"/>
      <c r="E73" s="56"/>
      <c r="F73" s="56"/>
      <c r="G73" s="56"/>
      <c r="H73" s="56"/>
      <c r="I73" s="19">
        <v>3</v>
      </c>
      <c r="J73" s="19" t="s">
        <v>154</v>
      </c>
      <c r="K73" s="20">
        <v>2021050310064</v>
      </c>
      <c r="L73" s="15" t="s">
        <v>156</v>
      </c>
      <c r="M73" s="35" t="s">
        <v>137</v>
      </c>
      <c r="N73" s="51" t="s">
        <v>40</v>
      </c>
      <c r="O73" s="51">
        <v>300</v>
      </c>
      <c r="P73" s="51">
        <v>1000</v>
      </c>
      <c r="Q73" s="51">
        <v>100</v>
      </c>
      <c r="R73" s="52">
        <v>234</v>
      </c>
      <c r="S73" s="51">
        <v>333</v>
      </c>
      <c r="T73" s="51">
        <v>333</v>
      </c>
      <c r="U73" s="15">
        <v>100</v>
      </c>
      <c r="V73" s="103">
        <v>234</v>
      </c>
      <c r="W73" s="20"/>
      <c r="X73" s="20"/>
      <c r="Y73" s="44">
        <f t="shared" si="0"/>
        <v>334</v>
      </c>
      <c r="Z73" s="45">
        <f t="shared" si="1"/>
        <v>1</v>
      </c>
      <c r="AA73" s="45">
        <f t="shared" si="2"/>
        <v>0.33400000000000002</v>
      </c>
      <c r="AB73" s="19" t="s">
        <v>246</v>
      </c>
      <c r="AC73" s="19" t="s">
        <v>192</v>
      </c>
      <c r="AD73" s="47">
        <v>234</v>
      </c>
      <c r="AE73" s="27">
        <f t="shared" si="37"/>
        <v>7000000</v>
      </c>
      <c r="AF73" s="27">
        <v>0</v>
      </c>
      <c r="AG73" s="27">
        <v>0</v>
      </c>
      <c r="AH73" s="27">
        <v>0</v>
      </c>
      <c r="AI73" s="27">
        <v>0</v>
      </c>
      <c r="AJ73" s="27">
        <v>0</v>
      </c>
      <c r="AK73" s="27">
        <v>0</v>
      </c>
      <c r="AL73" s="27">
        <v>0</v>
      </c>
      <c r="AM73" s="27">
        <v>7000000</v>
      </c>
      <c r="AN73" s="27">
        <v>0</v>
      </c>
      <c r="AO73" s="27">
        <v>0</v>
      </c>
      <c r="AP73" s="27">
        <v>0</v>
      </c>
      <c r="AQ73" s="27">
        <v>0</v>
      </c>
      <c r="AR73" s="27">
        <v>0</v>
      </c>
      <c r="AS73" s="27">
        <v>0</v>
      </c>
      <c r="AT73" s="27">
        <v>0</v>
      </c>
      <c r="AU73" s="27">
        <v>0</v>
      </c>
      <c r="AV73" s="27">
        <v>0</v>
      </c>
      <c r="AW73" s="27">
        <v>0</v>
      </c>
      <c r="AX73" s="27">
        <v>0</v>
      </c>
      <c r="AY73" s="27">
        <f t="shared" si="38"/>
        <v>7000000</v>
      </c>
      <c r="AZ73" s="12" t="s">
        <v>195</v>
      </c>
      <c r="BA73" s="20">
        <v>150</v>
      </c>
      <c r="BB73" s="19"/>
      <c r="BC73" s="19"/>
      <c r="BD73" s="19" t="s">
        <v>155</v>
      </c>
      <c r="BE73" s="19"/>
      <c r="BF73" s="19"/>
      <c r="BG73" s="19" t="s">
        <v>155</v>
      </c>
      <c r="BH73" s="19"/>
      <c r="BI73" s="19" t="s">
        <v>155</v>
      </c>
      <c r="BJ73" s="19"/>
      <c r="BK73" s="19" t="s">
        <v>155</v>
      </c>
      <c r="BL73" s="19"/>
      <c r="BM73" s="19" t="s">
        <v>155</v>
      </c>
      <c r="BN73" s="26"/>
      <c r="BO73" s="26"/>
      <c r="BP73" s="26"/>
    </row>
    <row r="74" spans="2:68" s="97" customFormat="1" ht="18.75" customHeight="1" x14ac:dyDescent="0.3">
      <c r="B74" s="93"/>
      <c r="C74" s="94"/>
      <c r="D74" s="94"/>
      <c r="E74" s="99" t="s">
        <v>34</v>
      </c>
      <c r="F74" s="99"/>
      <c r="G74" s="99"/>
      <c r="H74" s="99"/>
      <c r="I74" s="99"/>
      <c r="J74" s="99"/>
      <c r="K74" s="99"/>
      <c r="L74" s="99"/>
      <c r="M74" s="99"/>
      <c r="N74" s="99"/>
      <c r="O74" s="99"/>
      <c r="P74" s="99"/>
      <c r="Q74" s="99"/>
      <c r="R74" s="99"/>
      <c r="S74" s="99"/>
      <c r="T74" s="99"/>
      <c r="U74" s="22"/>
      <c r="V74" s="34"/>
      <c r="W74" s="22"/>
      <c r="X74" s="22"/>
      <c r="Y74" s="36"/>
      <c r="Z74" s="10">
        <f>AVERAGE(Z71:Z73)</f>
        <v>1</v>
      </c>
      <c r="AA74" s="10">
        <f>AVERAGE(AA71:AA73)</f>
        <v>0.44466666666666671</v>
      </c>
      <c r="AB74" s="29"/>
      <c r="AC74" s="28"/>
      <c r="AD74" s="29"/>
      <c r="AE74" s="29">
        <f>SUM(AE71:AE73)</f>
        <v>191409229</v>
      </c>
      <c r="AF74" s="29">
        <f t="shared" ref="AF74:AX74" si="39">SUM(AF71:AF73)</f>
        <v>0</v>
      </c>
      <c r="AG74" s="29">
        <f t="shared" si="39"/>
        <v>17000000</v>
      </c>
      <c r="AH74" s="29">
        <f t="shared" si="39"/>
        <v>0</v>
      </c>
      <c r="AI74" s="29">
        <f t="shared" si="39"/>
        <v>0</v>
      </c>
      <c r="AJ74" s="29">
        <f t="shared" si="39"/>
        <v>30000000</v>
      </c>
      <c r="AK74" s="29">
        <f t="shared" si="39"/>
        <v>0</v>
      </c>
      <c r="AL74" s="29">
        <f t="shared" si="39"/>
        <v>0</v>
      </c>
      <c r="AM74" s="29">
        <f t="shared" si="39"/>
        <v>144409229</v>
      </c>
      <c r="AN74" s="29">
        <f t="shared" si="39"/>
        <v>0</v>
      </c>
      <c r="AO74" s="29">
        <f t="shared" si="39"/>
        <v>0</v>
      </c>
      <c r="AP74" s="29">
        <f t="shared" si="39"/>
        <v>0</v>
      </c>
      <c r="AQ74" s="29">
        <f t="shared" si="39"/>
        <v>0</v>
      </c>
      <c r="AR74" s="29">
        <f t="shared" si="39"/>
        <v>0</v>
      </c>
      <c r="AS74" s="29">
        <f t="shared" si="39"/>
        <v>0</v>
      </c>
      <c r="AT74" s="29">
        <f t="shared" si="39"/>
        <v>0</v>
      </c>
      <c r="AU74" s="29">
        <f t="shared" si="39"/>
        <v>0</v>
      </c>
      <c r="AV74" s="29">
        <f t="shared" si="39"/>
        <v>0</v>
      </c>
      <c r="AW74" s="29">
        <f t="shared" si="39"/>
        <v>0</v>
      </c>
      <c r="AX74" s="29">
        <f t="shared" si="39"/>
        <v>0</v>
      </c>
      <c r="AY74" s="29">
        <f>SUM(AY71:AY73)</f>
        <v>191409229</v>
      </c>
      <c r="AZ74" s="29"/>
      <c r="BA74" s="29"/>
      <c r="BB74" s="29"/>
      <c r="BC74" s="29"/>
      <c r="BD74" s="29"/>
      <c r="BE74" s="29"/>
      <c r="BF74" s="29"/>
      <c r="BG74" s="29"/>
      <c r="BH74" s="29"/>
      <c r="BI74" s="29"/>
      <c r="BJ74" s="29"/>
      <c r="BK74" s="29"/>
      <c r="BL74" s="29"/>
      <c r="BM74" s="96"/>
      <c r="BN74" s="25"/>
      <c r="BO74" s="25"/>
      <c r="BP74" s="25"/>
    </row>
    <row r="75" spans="2:68" s="101" customFormat="1" ht="189" customHeight="1" x14ac:dyDescent="0.3">
      <c r="B75" s="55" t="s">
        <v>130</v>
      </c>
      <c r="C75" s="56" t="s">
        <v>131</v>
      </c>
      <c r="D75" s="56" t="s">
        <v>132</v>
      </c>
      <c r="E75" s="56" t="s">
        <v>44</v>
      </c>
      <c r="F75" s="56" t="s">
        <v>145</v>
      </c>
      <c r="G75" s="56"/>
      <c r="H75" s="56" t="s">
        <v>146</v>
      </c>
      <c r="I75" s="19">
        <v>1</v>
      </c>
      <c r="J75" s="19" t="s">
        <v>215</v>
      </c>
      <c r="K75" s="20">
        <v>2021050310065</v>
      </c>
      <c r="L75" s="15" t="s">
        <v>156</v>
      </c>
      <c r="M75" s="35" t="s">
        <v>138</v>
      </c>
      <c r="N75" s="51" t="s">
        <v>40</v>
      </c>
      <c r="O75" s="51">
        <v>0</v>
      </c>
      <c r="P75" s="51">
        <v>1</v>
      </c>
      <c r="Q75" s="51">
        <v>1</v>
      </c>
      <c r="R75" s="52">
        <v>0</v>
      </c>
      <c r="S75" s="51">
        <v>0</v>
      </c>
      <c r="T75" s="51">
        <v>0</v>
      </c>
      <c r="U75" s="44">
        <v>1</v>
      </c>
      <c r="V75" s="87">
        <v>0</v>
      </c>
      <c r="W75" s="44"/>
      <c r="X75" s="44"/>
      <c r="Y75" s="44">
        <f t="shared" si="0"/>
        <v>1</v>
      </c>
      <c r="Z75" s="45" t="str">
        <f t="shared" si="1"/>
        <v/>
      </c>
      <c r="AA75" s="54">
        <f>Y75/SUM(Q75:T75)</f>
        <v>1</v>
      </c>
      <c r="AB75" s="11" t="s">
        <v>255</v>
      </c>
      <c r="AC75" s="19" t="s">
        <v>192</v>
      </c>
      <c r="AD75" s="47">
        <v>0</v>
      </c>
      <c r="AE75" s="27">
        <f t="shared" ref="AE75:AE78" si="40">+AY75</f>
        <v>0</v>
      </c>
      <c r="AF75" s="27">
        <v>0</v>
      </c>
      <c r="AG75" s="27">
        <v>0</v>
      </c>
      <c r="AH75" s="27">
        <v>0</v>
      </c>
      <c r="AI75" s="27">
        <v>0</v>
      </c>
      <c r="AJ75" s="27">
        <v>0</v>
      </c>
      <c r="AK75" s="27">
        <v>0</v>
      </c>
      <c r="AL75" s="27">
        <v>0</v>
      </c>
      <c r="AM75" s="27">
        <v>0</v>
      </c>
      <c r="AN75" s="27">
        <v>0</v>
      </c>
      <c r="AO75" s="27">
        <v>0</v>
      </c>
      <c r="AP75" s="27">
        <v>0</v>
      </c>
      <c r="AQ75" s="27">
        <v>0</v>
      </c>
      <c r="AR75" s="27">
        <v>0</v>
      </c>
      <c r="AS75" s="27">
        <v>0</v>
      </c>
      <c r="AT75" s="27">
        <v>0</v>
      </c>
      <c r="AU75" s="27">
        <v>0</v>
      </c>
      <c r="AV75" s="27">
        <v>0</v>
      </c>
      <c r="AW75" s="27">
        <v>0</v>
      </c>
      <c r="AX75" s="27">
        <v>0</v>
      </c>
      <c r="AY75" s="27">
        <f t="shared" ref="AY75:AY78" si="41">SUM(AF75:AX75)</f>
        <v>0</v>
      </c>
      <c r="AZ75" s="12" t="s">
        <v>195</v>
      </c>
      <c r="BA75" s="20"/>
      <c r="BB75" s="19"/>
      <c r="BC75" s="19"/>
      <c r="BD75" s="19"/>
      <c r="BE75" s="19"/>
      <c r="BF75" s="19"/>
      <c r="BG75" s="19"/>
      <c r="BH75" s="19"/>
      <c r="BI75" s="19"/>
      <c r="BJ75" s="19"/>
      <c r="BK75" s="19"/>
      <c r="BL75" s="19"/>
      <c r="BM75" s="104"/>
      <c r="BN75" s="26"/>
      <c r="BO75" s="26"/>
      <c r="BP75" s="26"/>
    </row>
    <row r="76" spans="2:68" s="101" customFormat="1" ht="189" customHeight="1" x14ac:dyDescent="0.3">
      <c r="B76" s="55"/>
      <c r="C76" s="56"/>
      <c r="D76" s="56"/>
      <c r="E76" s="56"/>
      <c r="F76" s="56"/>
      <c r="G76" s="56"/>
      <c r="H76" s="56"/>
      <c r="I76" s="19">
        <v>2</v>
      </c>
      <c r="J76" s="19" t="s">
        <v>215</v>
      </c>
      <c r="K76" s="20">
        <v>2021050310065</v>
      </c>
      <c r="L76" s="15" t="s">
        <v>156</v>
      </c>
      <c r="M76" s="35" t="s">
        <v>139</v>
      </c>
      <c r="N76" s="51" t="s">
        <v>40</v>
      </c>
      <c r="O76" s="51">
        <v>0</v>
      </c>
      <c r="P76" s="51">
        <v>3</v>
      </c>
      <c r="Q76" s="51">
        <v>0</v>
      </c>
      <c r="R76" s="52">
        <v>1</v>
      </c>
      <c r="S76" s="51">
        <v>1</v>
      </c>
      <c r="T76" s="51">
        <v>1</v>
      </c>
      <c r="U76" s="15">
        <v>0</v>
      </c>
      <c r="V76" s="87">
        <v>1</v>
      </c>
      <c r="W76" s="44"/>
      <c r="X76" s="44"/>
      <c r="Y76" s="44">
        <f t="shared" ref="Y76:Y82" si="42">SUM(U76:X76)</f>
        <v>1</v>
      </c>
      <c r="Z76" s="45">
        <f t="shared" si="1"/>
        <v>1</v>
      </c>
      <c r="AA76" s="45">
        <f t="shared" ref="AA76:AA78" si="43">IF(ISERROR(Y76/P76),"",Y76/P76)</f>
        <v>0.33333333333333331</v>
      </c>
      <c r="AB76" s="105" t="s">
        <v>247</v>
      </c>
      <c r="AC76" s="19"/>
      <c r="AD76" s="47">
        <v>1</v>
      </c>
      <c r="AE76" s="27">
        <f t="shared" si="40"/>
        <v>23523500</v>
      </c>
      <c r="AF76" s="27">
        <v>0</v>
      </c>
      <c r="AG76" s="27">
        <v>0</v>
      </c>
      <c r="AH76" s="27">
        <v>0</v>
      </c>
      <c r="AI76" s="27">
        <v>0</v>
      </c>
      <c r="AJ76" s="27">
        <v>0</v>
      </c>
      <c r="AK76" s="27">
        <v>0</v>
      </c>
      <c r="AL76" s="27">
        <v>0</v>
      </c>
      <c r="AM76" s="27">
        <v>23523500</v>
      </c>
      <c r="AN76" s="27">
        <v>0</v>
      </c>
      <c r="AO76" s="27">
        <v>0</v>
      </c>
      <c r="AP76" s="27">
        <v>0</v>
      </c>
      <c r="AQ76" s="27">
        <v>0</v>
      </c>
      <c r="AR76" s="27">
        <v>0</v>
      </c>
      <c r="AS76" s="27">
        <v>0</v>
      </c>
      <c r="AT76" s="27">
        <v>0</v>
      </c>
      <c r="AU76" s="27">
        <v>0</v>
      </c>
      <c r="AV76" s="27">
        <v>0</v>
      </c>
      <c r="AW76" s="27">
        <v>0</v>
      </c>
      <c r="AX76" s="27">
        <v>0</v>
      </c>
      <c r="AY76" s="27">
        <f t="shared" si="41"/>
        <v>23523500</v>
      </c>
      <c r="AZ76" s="12" t="s">
        <v>195</v>
      </c>
      <c r="BA76" s="20">
        <v>150</v>
      </c>
      <c r="BB76" s="19"/>
      <c r="BC76" s="19" t="s">
        <v>155</v>
      </c>
      <c r="BD76" s="19" t="s">
        <v>155</v>
      </c>
      <c r="BE76" s="19" t="s">
        <v>155</v>
      </c>
      <c r="BF76" s="19" t="s">
        <v>155</v>
      </c>
      <c r="BG76" s="19" t="s">
        <v>155</v>
      </c>
      <c r="BH76" s="19"/>
      <c r="BI76" s="19"/>
      <c r="BJ76" s="19"/>
      <c r="BK76" s="19"/>
      <c r="BL76" s="19"/>
      <c r="BM76" s="102"/>
      <c r="BN76" s="26"/>
      <c r="BO76" s="26"/>
      <c r="BP76" s="26"/>
    </row>
    <row r="77" spans="2:68" s="101" customFormat="1" ht="189" customHeight="1" x14ac:dyDescent="0.3">
      <c r="B77" s="55"/>
      <c r="C77" s="56"/>
      <c r="D77" s="56"/>
      <c r="E77" s="56"/>
      <c r="F77" s="56"/>
      <c r="G77" s="56"/>
      <c r="H77" s="56"/>
      <c r="I77" s="19">
        <v>3</v>
      </c>
      <c r="J77" s="19" t="s">
        <v>215</v>
      </c>
      <c r="K77" s="20">
        <v>2021050310065</v>
      </c>
      <c r="L77" s="15" t="s">
        <v>156</v>
      </c>
      <c r="M77" s="35" t="s">
        <v>140</v>
      </c>
      <c r="N77" s="51" t="s">
        <v>40</v>
      </c>
      <c r="O77" s="51">
        <v>0</v>
      </c>
      <c r="P77" s="51">
        <v>66</v>
      </c>
      <c r="Q77" s="51">
        <v>1</v>
      </c>
      <c r="R77" s="52">
        <v>20</v>
      </c>
      <c r="S77" s="51">
        <v>20</v>
      </c>
      <c r="T77" s="51">
        <v>25</v>
      </c>
      <c r="U77" s="15">
        <v>0</v>
      </c>
      <c r="V77" s="103">
        <v>0</v>
      </c>
      <c r="W77" s="20"/>
      <c r="X77" s="20"/>
      <c r="Y77" s="44">
        <f t="shared" si="42"/>
        <v>0</v>
      </c>
      <c r="Z77" s="45">
        <f t="shared" si="1"/>
        <v>0</v>
      </c>
      <c r="AA77" s="45">
        <f t="shared" si="43"/>
        <v>0</v>
      </c>
      <c r="AB77" s="19" t="s">
        <v>256</v>
      </c>
      <c r="AC77" s="19" t="s">
        <v>191</v>
      </c>
      <c r="AD77" s="47">
        <v>20</v>
      </c>
      <c r="AE77" s="27">
        <f t="shared" si="40"/>
        <v>0</v>
      </c>
      <c r="AF77" s="27">
        <v>0</v>
      </c>
      <c r="AG77" s="27">
        <v>0</v>
      </c>
      <c r="AH77" s="27">
        <v>0</v>
      </c>
      <c r="AI77" s="27">
        <v>0</v>
      </c>
      <c r="AJ77" s="27">
        <v>0</v>
      </c>
      <c r="AK77" s="27">
        <v>0</v>
      </c>
      <c r="AL77" s="27">
        <v>0</v>
      </c>
      <c r="AM77" s="27">
        <v>0</v>
      </c>
      <c r="AN77" s="27">
        <v>0</v>
      </c>
      <c r="AO77" s="27">
        <v>0</v>
      </c>
      <c r="AP77" s="27">
        <v>0</v>
      </c>
      <c r="AQ77" s="27">
        <v>0</v>
      </c>
      <c r="AR77" s="27">
        <v>0</v>
      </c>
      <c r="AS77" s="27">
        <v>0</v>
      </c>
      <c r="AT77" s="27">
        <v>0</v>
      </c>
      <c r="AU77" s="27">
        <v>0</v>
      </c>
      <c r="AV77" s="27">
        <v>0</v>
      </c>
      <c r="AW77" s="27">
        <v>0</v>
      </c>
      <c r="AX77" s="27">
        <v>0</v>
      </c>
      <c r="AY77" s="27">
        <f t="shared" si="41"/>
        <v>0</v>
      </c>
      <c r="AZ77" s="12" t="s">
        <v>195</v>
      </c>
      <c r="BA77" s="20"/>
      <c r="BB77" s="19"/>
      <c r="BC77" s="19"/>
      <c r="BD77" s="19"/>
      <c r="BE77" s="19"/>
      <c r="BF77" s="19"/>
      <c r="BG77" s="19"/>
      <c r="BH77" s="19"/>
      <c r="BI77" s="19"/>
      <c r="BJ77" s="19"/>
      <c r="BK77" s="19"/>
      <c r="BL77" s="19"/>
      <c r="BM77" s="102"/>
      <c r="BN77" s="26"/>
      <c r="BO77" s="26"/>
      <c r="BP77" s="26"/>
    </row>
    <row r="78" spans="2:68" s="101" customFormat="1" ht="189" customHeight="1" x14ac:dyDescent="0.3">
      <c r="B78" s="55"/>
      <c r="C78" s="56"/>
      <c r="D78" s="56"/>
      <c r="E78" s="56"/>
      <c r="F78" s="56"/>
      <c r="G78" s="56"/>
      <c r="H78" s="56"/>
      <c r="I78" s="19">
        <v>4</v>
      </c>
      <c r="J78" s="19" t="s">
        <v>215</v>
      </c>
      <c r="K78" s="20">
        <v>2021050310065</v>
      </c>
      <c r="L78" s="15" t="s">
        <v>156</v>
      </c>
      <c r="M78" s="35" t="s">
        <v>141</v>
      </c>
      <c r="N78" s="51" t="s">
        <v>40</v>
      </c>
      <c r="O78" s="51">
        <v>0</v>
      </c>
      <c r="P78" s="51">
        <v>3</v>
      </c>
      <c r="Q78" s="51">
        <v>0</v>
      </c>
      <c r="R78" s="52">
        <v>1</v>
      </c>
      <c r="S78" s="51">
        <v>1</v>
      </c>
      <c r="T78" s="51">
        <v>1</v>
      </c>
      <c r="U78" s="15">
        <v>0</v>
      </c>
      <c r="V78" s="103"/>
      <c r="W78" s="20"/>
      <c r="X78" s="20"/>
      <c r="Y78" s="44">
        <f t="shared" si="42"/>
        <v>0</v>
      </c>
      <c r="Z78" s="45">
        <f t="shared" si="1"/>
        <v>0</v>
      </c>
      <c r="AA78" s="45">
        <f t="shared" si="43"/>
        <v>0</v>
      </c>
      <c r="AB78" s="19" t="s">
        <v>256</v>
      </c>
      <c r="AC78" s="19" t="s">
        <v>191</v>
      </c>
      <c r="AD78" s="47">
        <v>1</v>
      </c>
      <c r="AE78" s="27">
        <f t="shared" si="40"/>
        <v>0</v>
      </c>
      <c r="AF78" s="27">
        <v>0</v>
      </c>
      <c r="AG78" s="27">
        <v>0</v>
      </c>
      <c r="AH78" s="27">
        <v>0</v>
      </c>
      <c r="AI78" s="27">
        <v>0</v>
      </c>
      <c r="AJ78" s="27">
        <v>0</v>
      </c>
      <c r="AK78" s="27">
        <v>0</v>
      </c>
      <c r="AL78" s="27">
        <v>0</v>
      </c>
      <c r="AM78" s="27">
        <v>0</v>
      </c>
      <c r="AN78" s="27">
        <v>0</v>
      </c>
      <c r="AO78" s="27">
        <v>0</v>
      </c>
      <c r="AP78" s="27">
        <v>0</v>
      </c>
      <c r="AQ78" s="27">
        <v>0</v>
      </c>
      <c r="AR78" s="27">
        <v>0</v>
      </c>
      <c r="AS78" s="27">
        <v>0</v>
      </c>
      <c r="AT78" s="27">
        <v>0</v>
      </c>
      <c r="AU78" s="27">
        <v>0</v>
      </c>
      <c r="AV78" s="27">
        <v>0</v>
      </c>
      <c r="AW78" s="27">
        <v>0</v>
      </c>
      <c r="AX78" s="27">
        <v>0</v>
      </c>
      <c r="AY78" s="27">
        <f t="shared" si="41"/>
        <v>0</v>
      </c>
      <c r="AZ78" s="12" t="s">
        <v>195</v>
      </c>
      <c r="BA78" s="20"/>
      <c r="BB78" s="19"/>
      <c r="BC78" s="19"/>
      <c r="BD78" s="19"/>
      <c r="BE78" s="19"/>
      <c r="BF78" s="19"/>
      <c r="BG78" s="19"/>
      <c r="BH78" s="19"/>
      <c r="BI78" s="19"/>
      <c r="BJ78" s="19"/>
      <c r="BK78" s="19"/>
      <c r="BL78" s="19"/>
      <c r="BM78" s="102"/>
      <c r="BN78" s="26"/>
      <c r="BO78" s="26"/>
      <c r="BP78" s="26"/>
    </row>
    <row r="79" spans="2:68" s="97" customFormat="1" ht="17.25" customHeight="1" x14ac:dyDescent="0.3">
      <c r="B79" s="93"/>
      <c r="C79" s="94"/>
      <c r="D79" s="94"/>
      <c r="E79" s="99" t="s">
        <v>34</v>
      </c>
      <c r="F79" s="99"/>
      <c r="G79" s="99"/>
      <c r="H79" s="99"/>
      <c r="I79" s="99"/>
      <c r="J79" s="99"/>
      <c r="K79" s="99"/>
      <c r="L79" s="99"/>
      <c r="M79" s="99"/>
      <c r="N79" s="99"/>
      <c r="O79" s="99"/>
      <c r="P79" s="99"/>
      <c r="Q79" s="99"/>
      <c r="R79" s="99"/>
      <c r="S79" s="99"/>
      <c r="T79" s="99"/>
      <c r="U79" s="22"/>
      <c r="V79" s="34"/>
      <c r="W79" s="22"/>
      <c r="X79" s="22"/>
      <c r="Y79" s="36"/>
      <c r="Z79" s="10">
        <f>AVERAGE(Z75:Z78)</f>
        <v>0.33333333333333331</v>
      </c>
      <c r="AA79" s="10">
        <f>AVERAGE(AA75:AA78)</f>
        <v>0.33333333333333331</v>
      </c>
      <c r="AB79" s="29"/>
      <c r="AC79" s="28"/>
      <c r="AD79" s="29"/>
      <c r="AE79" s="29">
        <f>SUM(AE75:AE78)</f>
        <v>23523500</v>
      </c>
      <c r="AF79" s="29">
        <f t="shared" ref="AF79:AM79" si="44">SUM(AF75:AF78)</f>
        <v>0</v>
      </c>
      <c r="AG79" s="29">
        <f t="shared" si="44"/>
        <v>0</v>
      </c>
      <c r="AH79" s="29">
        <f t="shared" si="44"/>
        <v>0</v>
      </c>
      <c r="AI79" s="29">
        <f t="shared" si="44"/>
        <v>0</v>
      </c>
      <c r="AJ79" s="29">
        <f t="shared" si="44"/>
        <v>0</v>
      </c>
      <c r="AK79" s="29">
        <f t="shared" si="44"/>
        <v>0</v>
      </c>
      <c r="AL79" s="29">
        <f t="shared" si="44"/>
        <v>0</v>
      </c>
      <c r="AM79" s="29">
        <f t="shared" si="44"/>
        <v>23523500</v>
      </c>
      <c r="AN79" s="29">
        <f t="shared" ref="AN79:AX79" si="45">SUM(AN75:AN77)</f>
        <v>0</v>
      </c>
      <c r="AO79" s="29">
        <f t="shared" si="45"/>
        <v>0</v>
      </c>
      <c r="AP79" s="29">
        <f t="shared" si="45"/>
        <v>0</v>
      </c>
      <c r="AQ79" s="29">
        <f t="shared" si="45"/>
        <v>0</v>
      </c>
      <c r="AR79" s="29">
        <f t="shared" si="45"/>
        <v>0</v>
      </c>
      <c r="AS79" s="29">
        <f t="shared" si="45"/>
        <v>0</v>
      </c>
      <c r="AT79" s="29">
        <f t="shared" si="45"/>
        <v>0</v>
      </c>
      <c r="AU79" s="29">
        <f t="shared" si="45"/>
        <v>0</v>
      </c>
      <c r="AV79" s="29">
        <f t="shared" si="45"/>
        <v>0</v>
      </c>
      <c r="AW79" s="29">
        <f t="shared" si="45"/>
        <v>0</v>
      </c>
      <c r="AX79" s="29">
        <f t="shared" si="45"/>
        <v>0</v>
      </c>
      <c r="AY79" s="29">
        <f>SUM(AY75:AY78)</f>
        <v>23523500</v>
      </c>
      <c r="AZ79" s="29"/>
      <c r="BA79" s="29"/>
      <c r="BB79" s="29"/>
      <c r="BC79" s="29"/>
      <c r="BD79" s="29"/>
      <c r="BE79" s="29"/>
      <c r="BF79" s="29"/>
      <c r="BG79" s="29"/>
      <c r="BH79" s="29"/>
      <c r="BI79" s="29"/>
      <c r="BJ79" s="29"/>
      <c r="BK79" s="29"/>
      <c r="BL79" s="29"/>
      <c r="BM79" s="96"/>
      <c r="BN79" s="25"/>
      <c r="BO79" s="25"/>
      <c r="BP79" s="25"/>
    </row>
    <row r="80" spans="2:68" s="101" customFormat="1" ht="175.5" customHeight="1" x14ac:dyDescent="0.3">
      <c r="B80" s="55" t="s">
        <v>130</v>
      </c>
      <c r="C80" s="56" t="s">
        <v>131</v>
      </c>
      <c r="D80" s="56" t="s">
        <v>132</v>
      </c>
      <c r="E80" s="56" t="s">
        <v>46</v>
      </c>
      <c r="F80" s="56" t="s">
        <v>147</v>
      </c>
      <c r="G80" s="56"/>
      <c r="H80" s="56" t="s">
        <v>148</v>
      </c>
      <c r="I80" s="19">
        <v>1</v>
      </c>
      <c r="J80" s="19" t="s">
        <v>216</v>
      </c>
      <c r="K80" s="20">
        <v>2021050310066</v>
      </c>
      <c r="L80" s="20" t="s">
        <v>156</v>
      </c>
      <c r="M80" s="12" t="s">
        <v>142</v>
      </c>
      <c r="N80" s="13" t="s">
        <v>40</v>
      </c>
      <c r="O80" s="13">
        <v>0</v>
      </c>
      <c r="P80" s="13">
        <v>10</v>
      </c>
      <c r="Q80" s="13">
        <v>1</v>
      </c>
      <c r="R80" s="42">
        <v>3</v>
      </c>
      <c r="S80" s="13">
        <v>3</v>
      </c>
      <c r="T80" s="13">
        <v>3</v>
      </c>
      <c r="U80" s="44">
        <v>0</v>
      </c>
      <c r="V80" s="87">
        <v>3</v>
      </c>
      <c r="W80" s="44"/>
      <c r="X80" s="44"/>
      <c r="Y80" s="44">
        <f t="shared" si="42"/>
        <v>3</v>
      </c>
      <c r="Z80" s="45">
        <f t="shared" si="1"/>
        <v>1</v>
      </c>
      <c r="AA80" s="45">
        <f t="shared" ref="AA80:AA82" si="46">IF(ISERROR(Y80/P80),"",Y80/P80)</f>
        <v>0.3</v>
      </c>
      <c r="AB80" s="19" t="s">
        <v>243</v>
      </c>
      <c r="AC80" s="19" t="s">
        <v>190</v>
      </c>
      <c r="AD80" s="47">
        <v>3</v>
      </c>
      <c r="AE80" s="27">
        <f t="shared" ref="AE80:AE82" si="47">+AY80</f>
        <v>9000000</v>
      </c>
      <c r="AF80" s="27">
        <v>0</v>
      </c>
      <c r="AG80" s="27">
        <v>0</v>
      </c>
      <c r="AH80" s="27">
        <v>0</v>
      </c>
      <c r="AI80" s="27">
        <v>0</v>
      </c>
      <c r="AJ80" s="27">
        <v>0</v>
      </c>
      <c r="AK80" s="27">
        <v>0</v>
      </c>
      <c r="AL80" s="27">
        <v>0</v>
      </c>
      <c r="AM80" s="27">
        <v>9000000</v>
      </c>
      <c r="AN80" s="27">
        <v>0</v>
      </c>
      <c r="AO80" s="27">
        <v>0</v>
      </c>
      <c r="AP80" s="27">
        <v>0</v>
      </c>
      <c r="AQ80" s="27">
        <v>0</v>
      </c>
      <c r="AR80" s="27">
        <v>0</v>
      </c>
      <c r="AS80" s="27">
        <v>0</v>
      </c>
      <c r="AT80" s="27">
        <v>0</v>
      </c>
      <c r="AU80" s="27">
        <v>0</v>
      </c>
      <c r="AV80" s="27">
        <v>0</v>
      </c>
      <c r="AW80" s="27">
        <v>0</v>
      </c>
      <c r="AX80" s="27">
        <v>0</v>
      </c>
      <c r="AY80" s="27">
        <f t="shared" ref="AY80:AY82" si="48">SUM(AF80:AX80)</f>
        <v>9000000</v>
      </c>
      <c r="AZ80" s="12" t="s">
        <v>195</v>
      </c>
      <c r="BA80" s="20">
        <v>60</v>
      </c>
      <c r="BB80" s="19"/>
      <c r="BC80" s="19"/>
      <c r="BD80" s="19" t="s">
        <v>155</v>
      </c>
      <c r="BE80" s="19"/>
      <c r="BF80" s="19"/>
      <c r="BG80" s="19" t="s">
        <v>155</v>
      </c>
      <c r="BH80" s="19"/>
      <c r="BI80" s="19"/>
      <c r="BJ80" s="19"/>
      <c r="BK80" s="19"/>
      <c r="BL80" s="19"/>
      <c r="BM80" s="104"/>
      <c r="BN80" s="26"/>
      <c r="BO80" s="26"/>
      <c r="BP80" s="26"/>
    </row>
    <row r="81" spans="2:68" s="101" customFormat="1" ht="175.5" customHeight="1" x14ac:dyDescent="0.3">
      <c r="B81" s="55"/>
      <c r="C81" s="56"/>
      <c r="D81" s="56"/>
      <c r="E81" s="56"/>
      <c r="F81" s="56"/>
      <c r="G81" s="56"/>
      <c r="H81" s="56"/>
      <c r="I81" s="19">
        <v>2</v>
      </c>
      <c r="J81" s="19" t="s">
        <v>216</v>
      </c>
      <c r="K81" s="20">
        <v>2021050310066</v>
      </c>
      <c r="L81" s="20" t="s">
        <v>156</v>
      </c>
      <c r="M81" s="12" t="s">
        <v>143</v>
      </c>
      <c r="N81" s="13" t="s">
        <v>40</v>
      </c>
      <c r="O81" s="13">
        <v>0</v>
      </c>
      <c r="P81" s="13">
        <v>1</v>
      </c>
      <c r="Q81" s="13">
        <v>1</v>
      </c>
      <c r="R81" s="42">
        <v>1</v>
      </c>
      <c r="S81" s="13">
        <v>0</v>
      </c>
      <c r="T81" s="13">
        <v>0</v>
      </c>
      <c r="U81" s="20">
        <v>0</v>
      </c>
      <c r="V81" s="87">
        <v>1</v>
      </c>
      <c r="W81" s="44"/>
      <c r="X81" s="44"/>
      <c r="Y81" s="44">
        <f t="shared" si="42"/>
        <v>1</v>
      </c>
      <c r="Z81" s="45">
        <f t="shared" si="1"/>
        <v>1</v>
      </c>
      <c r="AA81" s="45">
        <f t="shared" si="46"/>
        <v>1</v>
      </c>
      <c r="AB81" s="19" t="s">
        <v>248</v>
      </c>
      <c r="AC81" s="19" t="s">
        <v>190</v>
      </c>
      <c r="AD81" s="47">
        <v>1</v>
      </c>
      <c r="AE81" s="27">
        <f t="shared" si="47"/>
        <v>9133320</v>
      </c>
      <c r="AF81" s="27">
        <v>0</v>
      </c>
      <c r="AG81" s="27">
        <v>0</v>
      </c>
      <c r="AH81" s="27">
        <v>0</v>
      </c>
      <c r="AI81" s="27">
        <v>0</v>
      </c>
      <c r="AJ81" s="27">
        <v>0</v>
      </c>
      <c r="AK81" s="27">
        <v>0</v>
      </c>
      <c r="AL81" s="27">
        <v>0</v>
      </c>
      <c r="AM81" s="27">
        <v>9133320</v>
      </c>
      <c r="AN81" s="27">
        <v>0</v>
      </c>
      <c r="AO81" s="27">
        <v>0</v>
      </c>
      <c r="AP81" s="27">
        <v>0</v>
      </c>
      <c r="AQ81" s="27">
        <v>0</v>
      </c>
      <c r="AR81" s="27">
        <v>0</v>
      </c>
      <c r="AS81" s="27">
        <v>0</v>
      </c>
      <c r="AT81" s="27">
        <v>0</v>
      </c>
      <c r="AU81" s="27">
        <v>0</v>
      </c>
      <c r="AV81" s="27">
        <v>0</v>
      </c>
      <c r="AW81" s="27">
        <v>0</v>
      </c>
      <c r="AX81" s="27">
        <v>0</v>
      </c>
      <c r="AY81" s="27">
        <f t="shared" si="48"/>
        <v>9133320</v>
      </c>
      <c r="AZ81" s="12" t="s">
        <v>195</v>
      </c>
      <c r="BA81" s="20">
        <v>30</v>
      </c>
      <c r="BB81" s="19"/>
      <c r="BC81" s="19"/>
      <c r="BD81" s="19"/>
      <c r="BE81" s="19"/>
      <c r="BF81" s="19" t="s">
        <v>155</v>
      </c>
      <c r="BG81" s="19"/>
      <c r="BH81" s="19"/>
      <c r="BI81" s="19"/>
      <c r="BJ81" s="19"/>
      <c r="BK81" s="19"/>
      <c r="BL81" s="19"/>
      <c r="BM81" s="102"/>
      <c r="BN81" s="26"/>
      <c r="BO81" s="26"/>
      <c r="BP81" s="26"/>
    </row>
    <row r="82" spans="2:68" s="101" customFormat="1" ht="175.5" customHeight="1" x14ac:dyDescent="0.3">
      <c r="B82" s="55"/>
      <c r="C82" s="56"/>
      <c r="D82" s="56"/>
      <c r="E82" s="56"/>
      <c r="F82" s="56"/>
      <c r="G82" s="56"/>
      <c r="H82" s="56"/>
      <c r="I82" s="19">
        <v>3</v>
      </c>
      <c r="J82" s="19" t="s">
        <v>216</v>
      </c>
      <c r="K82" s="20">
        <v>2021050310066</v>
      </c>
      <c r="L82" s="20" t="s">
        <v>156</v>
      </c>
      <c r="M82" s="12" t="s">
        <v>144</v>
      </c>
      <c r="N82" s="13" t="s">
        <v>40</v>
      </c>
      <c r="O82" s="13">
        <v>0</v>
      </c>
      <c r="P82" s="13">
        <v>8</v>
      </c>
      <c r="Q82" s="13">
        <v>1</v>
      </c>
      <c r="R82" s="42">
        <v>2</v>
      </c>
      <c r="S82" s="13">
        <v>2</v>
      </c>
      <c r="T82" s="13">
        <v>3</v>
      </c>
      <c r="U82" s="20">
        <v>0</v>
      </c>
      <c r="V82" s="103">
        <v>2</v>
      </c>
      <c r="W82" s="20"/>
      <c r="X82" s="20"/>
      <c r="Y82" s="44">
        <f t="shared" si="42"/>
        <v>2</v>
      </c>
      <c r="Z82" s="45">
        <f t="shared" si="1"/>
        <v>1</v>
      </c>
      <c r="AA82" s="45">
        <f t="shared" si="46"/>
        <v>0.25</v>
      </c>
      <c r="AB82" s="19" t="s">
        <v>249</v>
      </c>
      <c r="AC82" s="19" t="s">
        <v>190</v>
      </c>
      <c r="AD82" s="47">
        <v>2</v>
      </c>
      <c r="AE82" s="27">
        <f t="shared" si="47"/>
        <v>18486840</v>
      </c>
      <c r="AF82" s="27">
        <v>0</v>
      </c>
      <c r="AG82" s="27">
        <v>0</v>
      </c>
      <c r="AH82" s="27">
        <v>0</v>
      </c>
      <c r="AI82" s="27">
        <v>0</v>
      </c>
      <c r="AJ82" s="27">
        <v>0</v>
      </c>
      <c r="AK82" s="27">
        <v>0</v>
      </c>
      <c r="AL82" s="27">
        <v>0</v>
      </c>
      <c r="AM82" s="27">
        <v>18486840</v>
      </c>
      <c r="AN82" s="27">
        <v>0</v>
      </c>
      <c r="AO82" s="27">
        <v>0</v>
      </c>
      <c r="AP82" s="27">
        <v>0</v>
      </c>
      <c r="AQ82" s="27">
        <v>0</v>
      </c>
      <c r="AR82" s="27">
        <v>0</v>
      </c>
      <c r="AS82" s="27">
        <v>0</v>
      </c>
      <c r="AT82" s="27">
        <v>0</v>
      </c>
      <c r="AU82" s="27">
        <v>0</v>
      </c>
      <c r="AV82" s="27">
        <v>0</v>
      </c>
      <c r="AW82" s="27">
        <v>0</v>
      </c>
      <c r="AX82" s="27">
        <v>0</v>
      </c>
      <c r="AY82" s="27">
        <f t="shared" si="48"/>
        <v>18486840</v>
      </c>
      <c r="AZ82" s="12" t="s">
        <v>195</v>
      </c>
      <c r="BA82" s="20">
        <v>60</v>
      </c>
      <c r="BB82" s="19"/>
      <c r="BC82" s="19"/>
      <c r="BD82" s="19" t="s">
        <v>155</v>
      </c>
      <c r="BE82" s="19"/>
      <c r="BF82" s="19"/>
      <c r="BG82" s="19"/>
      <c r="BH82" s="19"/>
      <c r="BI82" s="19"/>
      <c r="BJ82" s="19" t="s">
        <v>155</v>
      </c>
      <c r="BK82" s="19"/>
      <c r="BL82" s="19"/>
      <c r="BM82" s="102"/>
      <c r="BN82" s="26"/>
      <c r="BO82" s="26"/>
      <c r="BP82" s="26"/>
    </row>
    <row r="83" spans="2:68" s="97" customFormat="1" ht="14.4" thickBot="1" x14ac:dyDescent="0.35">
      <c r="B83" s="106"/>
      <c r="C83" s="107"/>
      <c r="D83" s="107"/>
      <c r="E83" s="108" t="s">
        <v>34</v>
      </c>
      <c r="F83" s="108"/>
      <c r="G83" s="108"/>
      <c r="H83" s="108"/>
      <c r="I83" s="108"/>
      <c r="J83" s="108"/>
      <c r="K83" s="108"/>
      <c r="L83" s="108"/>
      <c r="M83" s="108"/>
      <c r="N83" s="108"/>
      <c r="O83" s="108"/>
      <c r="P83" s="108"/>
      <c r="Q83" s="108"/>
      <c r="R83" s="108"/>
      <c r="S83" s="108"/>
      <c r="T83" s="108"/>
      <c r="U83" s="53"/>
      <c r="V83" s="109"/>
      <c r="W83" s="53"/>
      <c r="X83" s="53"/>
      <c r="Y83" s="37"/>
      <c r="Z83" s="38">
        <f>AVERAGE(Z80:Z82)</f>
        <v>1</v>
      </c>
      <c r="AA83" s="38">
        <f>AVERAGE(AA80:AA82)</f>
        <v>0.51666666666666672</v>
      </c>
      <c r="AB83" s="40"/>
      <c r="AC83" s="39"/>
      <c r="AD83" s="40"/>
      <c r="AE83" s="40">
        <f>SUM(AE80:AE82)</f>
        <v>36620160</v>
      </c>
      <c r="AF83" s="40">
        <f t="shared" ref="AF83:AX83" si="49">SUM(AF80:AF82)</f>
        <v>0</v>
      </c>
      <c r="AG83" s="40">
        <f t="shared" si="49"/>
        <v>0</v>
      </c>
      <c r="AH83" s="40">
        <f t="shared" si="49"/>
        <v>0</v>
      </c>
      <c r="AI83" s="40">
        <f t="shared" si="49"/>
        <v>0</v>
      </c>
      <c r="AJ83" s="40">
        <f t="shared" si="49"/>
        <v>0</v>
      </c>
      <c r="AK83" s="40">
        <f t="shared" si="49"/>
        <v>0</v>
      </c>
      <c r="AL83" s="40">
        <f t="shared" si="49"/>
        <v>0</v>
      </c>
      <c r="AM83" s="40">
        <f t="shared" si="49"/>
        <v>36620160</v>
      </c>
      <c r="AN83" s="40">
        <f t="shared" si="49"/>
        <v>0</v>
      </c>
      <c r="AO83" s="40">
        <f t="shared" si="49"/>
        <v>0</v>
      </c>
      <c r="AP83" s="40">
        <f t="shared" si="49"/>
        <v>0</v>
      </c>
      <c r="AQ83" s="40">
        <f t="shared" si="49"/>
        <v>0</v>
      </c>
      <c r="AR83" s="40">
        <f t="shared" si="49"/>
        <v>0</v>
      </c>
      <c r="AS83" s="40">
        <f t="shared" si="49"/>
        <v>0</v>
      </c>
      <c r="AT83" s="40">
        <f t="shared" si="49"/>
        <v>0</v>
      </c>
      <c r="AU83" s="40">
        <f t="shared" si="49"/>
        <v>0</v>
      </c>
      <c r="AV83" s="40">
        <f t="shared" si="49"/>
        <v>0</v>
      </c>
      <c r="AW83" s="40">
        <f t="shared" si="49"/>
        <v>0</v>
      </c>
      <c r="AX83" s="40">
        <f t="shared" si="49"/>
        <v>0</v>
      </c>
      <c r="AY83" s="40">
        <f>SUM(AY80:AY82)</f>
        <v>36620160</v>
      </c>
      <c r="AZ83" s="40"/>
      <c r="BA83" s="40"/>
      <c r="BB83" s="40"/>
      <c r="BC83" s="40"/>
      <c r="BD83" s="40"/>
      <c r="BE83" s="40"/>
      <c r="BF83" s="40"/>
      <c r="BG83" s="40"/>
      <c r="BH83" s="40"/>
      <c r="BI83" s="40"/>
      <c r="BJ83" s="40"/>
      <c r="BK83" s="40"/>
      <c r="BL83" s="40"/>
      <c r="BM83" s="110"/>
      <c r="BN83" s="25"/>
      <c r="BO83" s="25"/>
      <c r="BP83" s="25"/>
    </row>
    <row r="84" spans="2:68" ht="18" customHeight="1" x14ac:dyDescent="0.3">
      <c r="AY84" s="30"/>
      <c r="AZ84" s="30"/>
    </row>
  </sheetData>
  <sheetProtection algorithmName="SHA-512" hashValue="wjKUXWR5BmM8ehqQruHGBTIcHRUBGimfyLzcstPsorVMkqcVN62LbhBNUVHrs7bmWy3UV/Xp50CxfVIliNZa6Q==" saltValue="u3NUm87z5+tqk/U0hxv3Lg==" spinCount="100000" sheet="1" objects="1" scenarios="1"/>
  <mergeCells count="180">
    <mergeCell ref="B1:BM1"/>
    <mergeCell ref="B2:BM2"/>
    <mergeCell ref="B3:BM3"/>
    <mergeCell ref="E4:BM4"/>
    <mergeCell ref="B6:C7"/>
    <mergeCell ref="D6:D9"/>
    <mergeCell ref="E6:F7"/>
    <mergeCell ref="G6:G7"/>
    <mergeCell ref="H6:H9"/>
    <mergeCell ref="I6:J7"/>
    <mergeCell ref="B8:B9"/>
    <mergeCell ref="C8:C9"/>
    <mergeCell ref="E8:E9"/>
    <mergeCell ref="F8:F9"/>
    <mergeCell ref="G8:G9"/>
    <mergeCell ref="I8:I9"/>
    <mergeCell ref="BB6:BM7"/>
    <mergeCell ref="U7:U9"/>
    <mergeCell ref="V7:V9"/>
    <mergeCell ref="W7:W9"/>
    <mergeCell ref="X7:X9"/>
    <mergeCell ref="Y7:Y9"/>
    <mergeCell ref="Z7:AA8"/>
    <mergeCell ref="AZ6:AZ9"/>
    <mergeCell ref="BA6:BA9"/>
    <mergeCell ref="AL8:AL9"/>
    <mergeCell ref="AM8:AM9"/>
    <mergeCell ref="AR8:AR9"/>
    <mergeCell ref="AS8:AS9"/>
    <mergeCell ref="AT8:AT9"/>
    <mergeCell ref="AU8:AU9"/>
    <mergeCell ref="E83:T83"/>
    <mergeCell ref="K6:K9"/>
    <mergeCell ref="L6:L7"/>
    <mergeCell ref="M6:M9"/>
    <mergeCell ref="N6:N9"/>
    <mergeCell ref="O6:O9"/>
    <mergeCell ref="P6:P9"/>
    <mergeCell ref="AJ8:AJ9"/>
    <mergeCell ref="AK8:AK9"/>
    <mergeCell ref="AC6:AD7"/>
    <mergeCell ref="AE6:AE9"/>
    <mergeCell ref="AI8:AI9"/>
    <mergeCell ref="AF6:AF9"/>
    <mergeCell ref="AG6:AY7"/>
    <mergeCell ref="L8:L9"/>
    <mergeCell ref="AC8:AC9"/>
    <mergeCell ref="AD8:AD9"/>
    <mergeCell ref="AG8:AG9"/>
    <mergeCell ref="AH8:AH9"/>
    <mergeCell ref="AN8:AN9"/>
    <mergeCell ref="AO8:AO9"/>
    <mergeCell ref="Q6:Q9"/>
    <mergeCell ref="R6:R9"/>
    <mergeCell ref="S6:S9"/>
    <mergeCell ref="T6:T9"/>
    <mergeCell ref="U6:AA6"/>
    <mergeCell ref="AB6:AB9"/>
    <mergeCell ref="BJ8:BJ9"/>
    <mergeCell ref="BK8:BK9"/>
    <mergeCell ref="BL8:BL9"/>
    <mergeCell ref="BM8:BM9"/>
    <mergeCell ref="B10:B17"/>
    <mergeCell ref="C10:C17"/>
    <mergeCell ref="D10:D17"/>
    <mergeCell ref="E10:E17"/>
    <mergeCell ref="F10:F17"/>
    <mergeCell ref="BD8:BD9"/>
    <mergeCell ref="BE8:BE9"/>
    <mergeCell ref="BF8:BF9"/>
    <mergeCell ref="BG8:BG9"/>
    <mergeCell ref="BH8:BH9"/>
    <mergeCell ref="BI8:BI9"/>
    <mergeCell ref="AV8:AV9"/>
    <mergeCell ref="AW8:AW9"/>
    <mergeCell ref="AX8:AX9"/>
    <mergeCell ref="AY8:AY9"/>
    <mergeCell ref="BB8:BB9"/>
    <mergeCell ref="BC8:BC9"/>
    <mergeCell ref="AP8:AP9"/>
    <mergeCell ref="AQ8:AQ9"/>
    <mergeCell ref="J8:J9"/>
    <mergeCell ref="E22:T22"/>
    <mergeCell ref="B23:B30"/>
    <mergeCell ref="C23:C30"/>
    <mergeCell ref="D23:D30"/>
    <mergeCell ref="E23:E30"/>
    <mergeCell ref="F23:F30"/>
    <mergeCell ref="G23:G30"/>
    <mergeCell ref="H23:H30"/>
    <mergeCell ref="G10:G17"/>
    <mergeCell ref="H10:H17"/>
    <mergeCell ref="E18:T18"/>
    <mergeCell ref="B19:B21"/>
    <mergeCell ref="C19:C21"/>
    <mergeCell ref="D19:D21"/>
    <mergeCell ref="E19:E21"/>
    <mergeCell ref="F19:F21"/>
    <mergeCell ref="G19:G21"/>
    <mergeCell ref="H19:H21"/>
    <mergeCell ref="E37:T37"/>
    <mergeCell ref="B38:B41"/>
    <mergeCell ref="C38:C41"/>
    <mergeCell ref="D38:D41"/>
    <mergeCell ref="E38:E41"/>
    <mergeCell ref="F38:F41"/>
    <mergeCell ref="G38:G41"/>
    <mergeCell ref="H38:H41"/>
    <mergeCell ref="E31:T31"/>
    <mergeCell ref="B32:B36"/>
    <mergeCell ref="C32:C36"/>
    <mergeCell ref="D32:D36"/>
    <mergeCell ref="E32:E36"/>
    <mergeCell ref="F32:F36"/>
    <mergeCell ref="G32:G36"/>
    <mergeCell ref="H32:H36"/>
    <mergeCell ref="E48:T48"/>
    <mergeCell ref="B49:B57"/>
    <mergeCell ref="C49:C57"/>
    <mergeCell ref="D49:D57"/>
    <mergeCell ref="E49:E57"/>
    <mergeCell ref="F49:F57"/>
    <mergeCell ref="G49:G57"/>
    <mergeCell ref="H49:H57"/>
    <mergeCell ref="E42:T42"/>
    <mergeCell ref="B43:B47"/>
    <mergeCell ref="C43:C47"/>
    <mergeCell ref="D43:D47"/>
    <mergeCell ref="E43:E47"/>
    <mergeCell ref="F43:F47"/>
    <mergeCell ref="G43:G47"/>
    <mergeCell ref="H43:H47"/>
    <mergeCell ref="E62:T62"/>
    <mergeCell ref="B63:B65"/>
    <mergeCell ref="C63:C65"/>
    <mergeCell ref="D63:D65"/>
    <mergeCell ref="E63:E65"/>
    <mergeCell ref="F63:F65"/>
    <mergeCell ref="G63:G65"/>
    <mergeCell ref="H63:H65"/>
    <mergeCell ref="E58:T58"/>
    <mergeCell ref="B59:B61"/>
    <mergeCell ref="C59:C61"/>
    <mergeCell ref="D59:D61"/>
    <mergeCell ref="E59:E61"/>
    <mergeCell ref="F59:F61"/>
    <mergeCell ref="G59:G61"/>
    <mergeCell ref="H59:H61"/>
    <mergeCell ref="E70:T70"/>
    <mergeCell ref="E66:T66"/>
    <mergeCell ref="B67:B69"/>
    <mergeCell ref="C67:C69"/>
    <mergeCell ref="D67:D69"/>
    <mergeCell ref="E67:E69"/>
    <mergeCell ref="F67:F69"/>
    <mergeCell ref="G67:G69"/>
    <mergeCell ref="H67:H69"/>
    <mergeCell ref="E79:T79"/>
    <mergeCell ref="B80:B82"/>
    <mergeCell ref="C80:C82"/>
    <mergeCell ref="D80:D82"/>
    <mergeCell ref="E80:E82"/>
    <mergeCell ref="F80:F82"/>
    <mergeCell ref="G80:G82"/>
    <mergeCell ref="H80:H82"/>
    <mergeCell ref="B71:B73"/>
    <mergeCell ref="C71:C73"/>
    <mergeCell ref="D71:D73"/>
    <mergeCell ref="E71:E73"/>
    <mergeCell ref="F71:F73"/>
    <mergeCell ref="G71:G73"/>
    <mergeCell ref="H71:H73"/>
    <mergeCell ref="E74:T74"/>
    <mergeCell ref="B75:B78"/>
    <mergeCell ref="C75:C78"/>
    <mergeCell ref="D75:D78"/>
    <mergeCell ref="E75:E78"/>
    <mergeCell ref="F75:F78"/>
    <mergeCell ref="G75:G78"/>
    <mergeCell ref="H75:H78"/>
  </mergeCells>
  <conditionalFormatting sqref="Z18:AA18">
    <cfRule type="cellIs" dxfId="334" priority="959" stopIfTrue="1" operator="lessThanOrEqual">
      <formula>0.4</formula>
    </cfRule>
    <cfRule type="cellIs" dxfId="333" priority="960" stopIfTrue="1" operator="greaterThanOrEqual">
      <formula>0.8</formula>
    </cfRule>
    <cfRule type="cellIs" dxfId="332" priority="961" stopIfTrue="1" operator="between">
      <formula>0.4</formula>
      <formula>0.8</formula>
    </cfRule>
  </conditionalFormatting>
  <conditionalFormatting sqref="Z10:Z17">
    <cfRule type="cellIs" dxfId="331" priority="956" operator="between">
      <formula>0.76</formula>
      <formula>1</formula>
    </cfRule>
    <cfRule type="cellIs" dxfId="330" priority="957" operator="between">
      <formula>0.51</formula>
      <formula>0.75</formula>
    </cfRule>
    <cfRule type="cellIs" dxfId="329" priority="958" operator="between">
      <formula>0</formula>
      <formula>0.5</formula>
    </cfRule>
  </conditionalFormatting>
  <conditionalFormatting sqref="AA10">
    <cfRule type="cellIs" dxfId="328" priority="952" operator="between">
      <formula>0.76</formula>
      <formula>1</formula>
    </cfRule>
    <cfRule type="cellIs" dxfId="327" priority="953" operator="between">
      <formula>0.51</formula>
      <formula>0.75</formula>
    </cfRule>
    <cfRule type="cellIs" dxfId="326" priority="954" operator="between">
      <formula>0</formula>
      <formula>0.5</formula>
    </cfRule>
  </conditionalFormatting>
  <conditionalFormatting sqref="Z10:Z17">
    <cfRule type="cellIs" dxfId="325" priority="955" operator="greaterThan">
      <formula>1</formula>
    </cfRule>
  </conditionalFormatting>
  <conditionalFormatting sqref="AA10">
    <cfRule type="cellIs" dxfId="324" priority="951" operator="greaterThan">
      <formula>1</formula>
    </cfRule>
  </conditionalFormatting>
  <conditionalFormatting sqref="Z22:AA22">
    <cfRule type="cellIs" dxfId="323" priority="940" stopIfTrue="1" operator="lessThanOrEqual">
      <formula>0.4</formula>
    </cfRule>
    <cfRule type="cellIs" dxfId="322" priority="941" stopIfTrue="1" operator="greaterThanOrEqual">
      <formula>0.8</formula>
    </cfRule>
    <cfRule type="cellIs" dxfId="321" priority="942" stopIfTrue="1" operator="between">
      <formula>0.4</formula>
      <formula>0.8</formula>
    </cfRule>
  </conditionalFormatting>
  <conditionalFormatting sqref="Z31:AA31">
    <cfRule type="cellIs" dxfId="320" priority="921" stopIfTrue="1" operator="lessThanOrEqual">
      <formula>0.4</formula>
    </cfRule>
    <cfRule type="cellIs" dxfId="319" priority="922" stopIfTrue="1" operator="greaterThanOrEqual">
      <formula>0.8</formula>
    </cfRule>
    <cfRule type="cellIs" dxfId="318" priority="923" stopIfTrue="1" operator="between">
      <formula>0.4</formula>
      <formula>0.8</formula>
    </cfRule>
  </conditionalFormatting>
  <conditionalFormatting sqref="Z37:AA37">
    <cfRule type="cellIs" dxfId="317" priority="902" stopIfTrue="1" operator="lessThanOrEqual">
      <formula>0.4</formula>
    </cfRule>
    <cfRule type="cellIs" dxfId="316" priority="903" stopIfTrue="1" operator="greaterThanOrEqual">
      <formula>0.8</formula>
    </cfRule>
    <cfRule type="cellIs" dxfId="315" priority="904" stopIfTrue="1" operator="between">
      <formula>0.4</formula>
      <formula>0.8</formula>
    </cfRule>
  </conditionalFormatting>
  <conditionalFormatting sqref="Z42:AA42">
    <cfRule type="cellIs" dxfId="314" priority="883" stopIfTrue="1" operator="lessThanOrEqual">
      <formula>0.4</formula>
    </cfRule>
    <cfRule type="cellIs" dxfId="313" priority="884" stopIfTrue="1" operator="greaterThanOrEqual">
      <formula>0.8</formula>
    </cfRule>
    <cfRule type="cellIs" dxfId="312" priority="885" stopIfTrue="1" operator="between">
      <formula>0.4</formula>
      <formula>0.8</formula>
    </cfRule>
  </conditionalFormatting>
  <conditionalFormatting sqref="Z48:AA48">
    <cfRule type="cellIs" dxfId="311" priority="864" stopIfTrue="1" operator="lessThanOrEqual">
      <formula>0.4</formula>
    </cfRule>
    <cfRule type="cellIs" dxfId="310" priority="865" stopIfTrue="1" operator="greaterThanOrEqual">
      <formula>0.8</formula>
    </cfRule>
    <cfRule type="cellIs" dxfId="309" priority="866" stopIfTrue="1" operator="between">
      <formula>0.4</formula>
      <formula>0.8</formula>
    </cfRule>
  </conditionalFormatting>
  <conditionalFormatting sqref="Z58:AA58">
    <cfRule type="cellIs" dxfId="308" priority="845" stopIfTrue="1" operator="lessThanOrEqual">
      <formula>0.4</formula>
    </cfRule>
    <cfRule type="cellIs" dxfId="307" priority="846" stopIfTrue="1" operator="greaterThanOrEqual">
      <formula>0.8</formula>
    </cfRule>
    <cfRule type="cellIs" dxfId="306" priority="847" stopIfTrue="1" operator="between">
      <formula>0.4</formula>
      <formula>0.8</formula>
    </cfRule>
  </conditionalFormatting>
  <conditionalFormatting sqref="Z62:AA62">
    <cfRule type="cellIs" dxfId="305" priority="826" stopIfTrue="1" operator="lessThanOrEqual">
      <formula>0.4</formula>
    </cfRule>
    <cfRule type="cellIs" dxfId="304" priority="827" stopIfTrue="1" operator="greaterThanOrEqual">
      <formula>0.8</formula>
    </cfRule>
    <cfRule type="cellIs" dxfId="303" priority="828" stopIfTrue="1" operator="between">
      <formula>0.4</formula>
      <formula>0.8</formula>
    </cfRule>
  </conditionalFormatting>
  <conditionalFormatting sqref="Z66:AA66">
    <cfRule type="cellIs" dxfId="302" priority="807" stopIfTrue="1" operator="lessThanOrEqual">
      <formula>0.4</formula>
    </cfRule>
    <cfRule type="cellIs" dxfId="301" priority="808" stopIfTrue="1" operator="greaterThanOrEqual">
      <formula>0.8</formula>
    </cfRule>
    <cfRule type="cellIs" dxfId="300" priority="809" stopIfTrue="1" operator="between">
      <formula>0.4</formula>
      <formula>0.8</formula>
    </cfRule>
  </conditionalFormatting>
  <conditionalFormatting sqref="Z70:AA70">
    <cfRule type="cellIs" dxfId="299" priority="788" stopIfTrue="1" operator="lessThanOrEqual">
      <formula>0.4</formula>
    </cfRule>
    <cfRule type="cellIs" dxfId="298" priority="789" stopIfTrue="1" operator="greaterThanOrEqual">
      <formula>0.8</formula>
    </cfRule>
    <cfRule type="cellIs" dxfId="297" priority="790" stopIfTrue="1" operator="between">
      <formula>0.4</formula>
      <formula>0.8</formula>
    </cfRule>
  </conditionalFormatting>
  <conditionalFormatting sqref="Z74:AA74">
    <cfRule type="cellIs" dxfId="296" priority="731" stopIfTrue="1" operator="lessThanOrEqual">
      <formula>0.4</formula>
    </cfRule>
    <cfRule type="cellIs" dxfId="295" priority="732" stopIfTrue="1" operator="greaterThanOrEqual">
      <formula>0.8</formula>
    </cfRule>
    <cfRule type="cellIs" dxfId="294" priority="733" stopIfTrue="1" operator="between">
      <formula>0.4</formula>
      <formula>0.8</formula>
    </cfRule>
  </conditionalFormatting>
  <conditionalFormatting sqref="Z79:AA79">
    <cfRule type="cellIs" dxfId="293" priority="720" stopIfTrue="1" operator="lessThanOrEqual">
      <formula>0.4</formula>
    </cfRule>
    <cfRule type="cellIs" dxfId="292" priority="721" stopIfTrue="1" operator="greaterThanOrEqual">
      <formula>0.8</formula>
    </cfRule>
    <cfRule type="cellIs" dxfId="291" priority="722" stopIfTrue="1" operator="between">
      <formula>0.4</formula>
      <formula>0.8</formula>
    </cfRule>
  </conditionalFormatting>
  <conditionalFormatting sqref="Z83:AA83">
    <cfRule type="cellIs" dxfId="290" priority="701" stopIfTrue="1" operator="lessThanOrEqual">
      <formula>0.4</formula>
    </cfRule>
    <cfRule type="cellIs" dxfId="289" priority="702" stopIfTrue="1" operator="greaterThanOrEqual">
      <formula>0.8</formula>
    </cfRule>
    <cfRule type="cellIs" dxfId="288" priority="703" stopIfTrue="1" operator="between">
      <formula>0.4</formula>
      <formula>0.8</formula>
    </cfRule>
  </conditionalFormatting>
  <conditionalFormatting sqref="Z19:Z21">
    <cfRule type="cellIs" dxfId="287" priority="506" operator="between">
      <formula>0.76</formula>
      <formula>1</formula>
    </cfRule>
    <cfRule type="cellIs" dxfId="286" priority="507" operator="between">
      <formula>0.51</formula>
      <formula>0.75</formula>
    </cfRule>
    <cfRule type="cellIs" dxfId="285" priority="508" operator="between">
      <formula>0</formula>
      <formula>0.5</formula>
    </cfRule>
  </conditionalFormatting>
  <conditionalFormatting sqref="Z19:Z21">
    <cfRule type="cellIs" dxfId="284" priority="505" operator="greaterThan">
      <formula>1</formula>
    </cfRule>
  </conditionalFormatting>
  <conditionalFormatting sqref="Z23:Z30">
    <cfRule type="cellIs" dxfId="283" priority="482" operator="between">
      <formula>0.76</formula>
      <formula>1</formula>
    </cfRule>
    <cfRule type="cellIs" dxfId="282" priority="483" operator="between">
      <formula>0.51</formula>
      <formula>0.75</formula>
    </cfRule>
    <cfRule type="cellIs" dxfId="281" priority="484" operator="between">
      <formula>0</formula>
      <formula>0.5</formula>
    </cfRule>
  </conditionalFormatting>
  <conditionalFormatting sqref="Z23:Z30">
    <cfRule type="cellIs" dxfId="280" priority="481" operator="greaterThan">
      <formula>1</formula>
    </cfRule>
  </conditionalFormatting>
  <conditionalFormatting sqref="Z38:Z40">
    <cfRule type="cellIs" dxfId="279" priority="470" operator="between">
      <formula>0.76</formula>
      <formula>1</formula>
    </cfRule>
    <cfRule type="cellIs" dxfId="278" priority="471" operator="between">
      <formula>0.51</formula>
      <formula>0.75</formula>
    </cfRule>
    <cfRule type="cellIs" dxfId="277" priority="472" operator="between">
      <formula>0</formula>
      <formula>0.5</formula>
    </cfRule>
  </conditionalFormatting>
  <conditionalFormatting sqref="Z38:Z40">
    <cfRule type="cellIs" dxfId="276" priority="469" operator="greaterThan">
      <formula>1</formula>
    </cfRule>
  </conditionalFormatting>
  <conditionalFormatting sqref="AA45">
    <cfRule type="cellIs" dxfId="275" priority="458" operator="between">
      <formula>0.76</formula>
      <formula>1</formula>
    </cfRule>
    <cfRule type="cellIs" dxfId="274" priority="459" operator="between">
      <formula>0.51</formula>
      <formula>0.75</formula>
    </cfRule>
    <cfRule type="cellIs" dxfId="273" priority="460" operator="between">
      <formula>0</formula>
      <formula>0.5</formula>
    </cfRule>
  </conditionalFormatting>
  <conditionalFormatting sqref="AA45">
    <cfRule type="cellIs" dxfId="272" priority="457" operator="greaterThan">
      <formula>1</formula>
    </cfRule>
  </conditionalFormatting>
  <conditionalFormatting sqref="AA60">
    <cfRule type="cellIs" dxfId="271" priority="442" operator="between">
      <formula>0.76</formula>
      <formula>1</formula>
    </cfRule>
    <cfRule type="cellIs" dxfId="270" priority="443" operator="between">
      <formula>0.51</formula>
      <formula>0.75</formula>
    </cfRule>
    <cfRule type="cellIs" dxfId="269" priority="444" operator="between">
      <formula>0</formula>
      <formula>0.5</formula>
    </cfRule>
  </conditionalFormatting>
  <conditionalFormatting sqref="AA60">
    <cfRule type="cellIs" dxfId="268" priority="441" operator="greaterThan">
      <formula>1</formula>
    </cfRule>
  </conditionalFormatting>
  <conditionalFormatting sqref="Z32">
    <cfRule type="cellIs" dxfId="267" priority="386" operator="between">
      <formula>0.76</formula>
      <formula>1</formula>
    </cfRule>
    <cfRule type="cellIs" dxfId="266" priority="387" operator="between">
      <formula>0.51</formula>
      <formula>0.75</formula>
    </cfRule>
    <cfRule type="cellIs" dxfId="265" priority="388" operator="between">
      <formula>0</formula>
      <formula>0.5</formula>
    </cfRule>
  </conditionalFormatting>
  <conditionalFormatting sqref="Z32">
    <cfRule type="cellIs" dxfId="264" priority="385" operator="greaterThan">
      <formula>1</formula>
    </cfRule>
  </conditionalFormatting>
  <conditionalFormatting sqref="Z33">
    <cfRule type="cellIs" dxfId="263" priority="382" operator="between">
      <formula>0.76</formula>
      <formula>1</formula>
    </cfRule>
    <cfRule type="cellIs" dxfId="262" priority="383" operator="between">
      <formula>0.51</formula>
      <formula>0.75</formula>
    </cfRule>
    <cfRule type="cellIs" dxfId="261" priority="384" operator="between">
      <formula>0</formula>
      <formula>0.5</formula>
    </cfRule>
  </conditionalFormatting>
  <conditionalFormatting sqref="Z33">
    <cfRule type="cellIs" dxfId="260" priority="381" operator="greaterThan">
      <formula>1</formula>
    </cfRule>
  </conditionalFormatting>
  <conditionalFormatting sqref="Z34">
    <cfRule type="cellIs" dxfId="259" priority="378" operator="between">
      <formula>0.76</formula>
      <formula>1</formula>
    </cfRule>
    <cfRule type="cellIs" dxfId="258" priority="379" operator="between">
      <formula>0.51</formula>
      <formula>0.75</formula>
    </cfRule>
    <cfRule type="cellIs" dxfId="257" priority="380" operator="between">
      <formula>0</formula>
      <formula>0.5</formula>
    </cfRule>
  </conditionalFormatting>
  <conditionalFormatting sqref="Z34">
    <cfRule type="cellIs" dxfId="256" priority="377" operator="greaterThan">
      <formula>1</formula>
    </cfRule>
  </conditionalFormatting>
  <conditionalFormatting sqref="Z35">
    <cfRule type="cellIs" dxfId="255" priority="374" operator="between">
      <formula>0.76</formula>
      <formula>1</formula>
    </cfRule>
    <cfRule type="cellIs" dxfId="254" priority="375" operator="between">
      <formula>0.51</formula>
      <formula>0.75</formula>
    </cfRule>
    <cfRule type="cellIs" dxfId="253" priority="376" operator="between">
      <formula>0</formula>
      <formula>0.5</formula>
    </cfRule>
  </conditionalFormatting>
  <conditionalFormatting sqref="Z35">
    <cfRule type="cellIs" dxfId="252" priority="373" operator="greaterThan">
      <formula>1</formula>
    </cfRule>
  </conditionalFormatting>
  <conditionalFormatting sqref="Z36">
    <cfRule type="cellIs" dxfId="251" priority="370" operator="between">
      <formula>0.76</formula>
      <formula>1</formula>
    </cfRule>
    <cfRule type="cellIs" dxfId="250" priority="371" operator="between">
      <formula>0.51</formula>
      <formula>0.75</formula>
    </cfRule>
    <cfRule type="cellIs" dxfId="249" priority="372" operator="between">
      <formula>0</formula>
      <formula>0.5</formula>
    </cfRule>
  </conditionalFormatting>
  <conditionalFormatting sqref="Z36">
    <cfRule type="cellIs" dxfId="248" priority="369" operator="greaterThan">
      <formula>1</formula>
    </cfRule>
  </conditionalFormatting>
  <conditionalFormatting sqref="Z43">
    <cfRule type="cellIs" dxfId="247" priority="366" operator="between">
      <formula>0.76</formula>
      <formula>1</formula>
    </cfRule>
    <cfRule type="cellIs" dxfId="246" priority="367" operator="between">
      <formula>0.51</formula>
      <formula>0.75</formula>
    </cfRule>
    <cfRule type="cellIs" dxfId="245" priority="368" operator="between">
      <formula>0</formula>
      <formula>0.5</formula>
    </cfRule>
  </conditionalFormatting>
  <conditionalFormatting sqref="Z43">
    <cfRule type="cellIs" dxfId="244" priority="365" operator="greaterThan">
      <formula>1</formula>
    </cfRule>
  </conditionalFormatting>
  <conditionalFormatting sqref="Z44">
    <cfRule type="cellIs" dxfId="243" priority="362" operator="between">
      <formula>0.76</formula>
      <formula>1</formula>
    </cfRule>
    <cfRule type="cellIs" dxfId="242" priority="363" operator="between">
      <formula>0.51</formula>
      <formula>0.75</formula>
    </cfRule>
    <cfRule type="cellIs" dxfId="241" priority="364" operator="between">
      <formula>0</formula>
      <formula>0.5</formula>
    </cfRule>
  </conditionalFormatting>
  <conditionalFormatting sqref="Z44">
    <cfRule type="cellIs" dxfId="240" priority="361" operator="greaterThan">
      <formula>1</formula>
    </cfRule>
  </conditionalFormatting>
  <conditionalFormatting sqref="Z45">
    <cfRule type="cellIs" dxfId="239" priority="358" operator="between">
      <formula>0.76</formula>
      <formula>1</formula>
    </cfRule>
    <cfRule type="cellIs" dxfId="238" priority="359" operator="between">
      <formula>0.51</formula>
      <formula>0.75</formula>
    </cfRule>
    <cfRule type="cellIs" dxfId="237" priority="360" operator="between">
      <formula>0</formula>
      <formula>0.5</formula>
    </cfRule>
  </conditionalFormatting>
  <conditionalFormatting sqref="Z45">
    <cfRule type="cellIs" dxfId="236" priority="357" operator="greaterThan">
      <formula>1</formula>
    </cfRule>
  </conditionalFormatting>
  <conditionalFormatting sqref="Z46">
    <cfRule type="cellIs" dxfId="235" priority="354" operator="between">
      <formula>0.76</formula>
      <formula>1</formula>
    </cfRule>
    <cfRule type="cellIs" dxfId="234" priority="355" operator="between">
      <formula>0.51</formula>
      <formula>0.75</formula>
    </cfRule>
    <cfRule type="cellIs" dxfId="233" priority="356" operator="between">
      <formula>0</formula>
      <formula>0.5</formula>
    </cfRule>
  </conditionalFormatting>
  <conditionalFormatting sqref="Z46">
    <cfRule type="cellIs" dxfId="232" priority="353" operator="greaterThan">
      <formula>1</formula>
    </cfRule>
  </conditionalFormatting>
  <conditionalFormatting sqref="Z47">
    <cfRule type="cellIs" dxfId="231" priority="350" operator="between">
      <formula>0.76</formula>
      <formula>1</formula>
    </cfRule>
    <cfRule type="cellIs" dxfId="230" priority="351" operator="between">
      <formula>0.51</formula>
      <formula>0.75</formula>
    </cfRule>
    <cfRule type="cellIs" dxfId="229" priority="352" operator="between">
      <formula>0</formula>
      <formula>0.5</formula>
    </cfRule>
  </conditionalFormatting>
  <conditionalFormatting sqref="Z47">
    <cfRule type="cellIs" dxfId="228" priority="349" operator="greaterThan">
      <formula>1</formula>
    </cfRule>
  </conditionalFormatting>
  <conditionalFormatting sqref="Z49">
    <cfRule type="cellIs" dxfId="227" priority="346" operator="between">
      <formula>0.76</formula>
      <formula>1</formula>
    </cfRule>
    <cfRule type="cellIs" dxfId="226" priority="347" operator="between">
      <formula>0.51</formula>
      <formula>0.75</formula>
    </cfRule>
    <cfRule type="cellIs" dxfId="225" priority="348" operator="between">
      <formula>0</formula>
      <formula>0.5</formula>
    </cfRule>
  </conditionalFormatting>
  <conditionalFormatting sqref="Z49">
    <cfRule type="cellIs" dxfId="224" priority="345" operator="greaterThan">
      <formula>1</formula>
    </cfRule>
  </conditionalFormatting>
  <conditionalFormatting sqref="Z50">
    <cfRule type="cellIs" dxfId="223" priority="342" operator="between">
      <formula>0.76</formula>
      <formula>1</formula>
    </cfRule>
    <cfRule type="cellIs" dxfId="222" priority="343" operator="between">
      <formula>0.51</formula>
      <formula>0.75</formula>
    </cfRule>
    <cfRule type="cellIs" dxfId="221" priority="344" operator="between">
      <formula>0</formula>
      <formula>0.5</formula>
    </cfRule>
  </conditionalFormatting>
  <conditionalFormatting sqref="Z50">
    <cfRule type="cellIs" dxfId="220" priority="341" operator="greaterThan">
      <formula>1</formula>
    </cfRule>
  </conditionalFormatting>
  <conditionalFormatting sqref="Z51">
    <cfRule type="cellIs" dxfId="219" priority="338" operator="between">
      <formula>0.76</formula>
      <formula>1</formula>
    </cfRule>
    <cfRule type="cellIs" dxfId="218" priority="339" operator="between">
      <formula>0.51</formula>
      <formula>0.75</formula>
    </cfRule>
    <cfRule type="cellIs" dxfId="217" priority="340" operator="between">
      <formula>0</formula>
      <formula>0.5</formula>
    </cfRule>
  </conditionalFormatting>
  <conditionalFormatting sqref="Z51">
    <cfRule type="cellIs" dxfId="216" priority="337" operator="greaterThan">
      <formula>1</formula>
    </cfRule>
  </conditionalFormatting>
  <conditionalFormatting sqref="Z52">
    <cfRule type="cellIs" dxfId="215" priority="334" operator="between">
      <formula>0.76</formula>
      <formula>1</formula>
    </cfRule>
    <cfRule type="cellIs" dxfId="214" priority="335" operator="between">
      <formula>0.51</formula>
      <formula>0.75</formula>
    </cfRule>
    <cfRule type="cellIs" dxfId="213" priority="336" operator="between">
      <formula>0</formula>
      <formula>0.5</formula>
    </cfRule>
  </conditionalFormatting>
  <conditionalFormatting sqref="Z52">
    <cfRule type="cellIs" dxfId="212" priority="333" operator="greaterThan">
      <formula>1</formula>
    </cfRule>
  </conditionalFormatting>
  <conditionalFormatting sqref="Z53">
    <cfRule type="cellIs" dxfId="211" priority="330" operator="between">
      <formula>0.76</formula>
      <formula>1</formula>
    </cfRule>
    <cfRule type="cellIs" dxfId="210" priority="331" operator="between">
      <formula>0.51</formula>
      <formula>0.75</formula>
    </cfRule>
    <cfRule type="cellIs" dxfId="209" priority="332" operator="between">
      <formula>0</formula>
      <formula>0.5</formula>
    </cfRule>
  </conditionalFormatting>
  <conditionalFormatting sqref="Z53">
    <cfRule type="cellIs" dxfId="208" priority="329" operator="greaterThan">
      <formula>1</formula>
    </cfRule>
  </conditionalFormatting>
  <conditionalFormatting sqref="Z54">
    <cfRule type="cellIs" dxfId="207" priority="326" operator="between">
      <formula>0.76</formula>
      <formula>1</formula>
    </cfRule>
    <cfRule type="cellIs" dxfId="206" priority="327" operator="between">
      <formula>0.51</formula>
      <formula>0.75</formula>
    </cfRule>
    <cfRule type="cellIs" dxfId="205" priority="328" operator="between">
      <formula>0</formula>
      <formula>0.5</formula>
    </cfRule>
  </conditionalFormatting>
  <conditionalFormatting sqref="Z54">
    <cfRule type="cellIs" dxfId="204" priority="325" operator="greaterThan">
      <formula>1</formula>
    </cfRule>
  </conditionalFormatting>
  <conditionalFormatting sqref="Z55">
    <cfRule type="cellIs" dxfId="203" priority="322" operator="between">
      <formula>0.76</formula>
      <formula>1</formula>
    </cfRule>
    <cfRule type="cellIs" dxfId="202" priority="323" operator="between">
      <formula>0.51</formula>
      <formula>0.75</formula>
    </cfRule>
    <cfRule type="cellIs" dxfId="201" priority="324" operator="between">
      <formula>0</formula>
      <formula>0.5</formula>
    </cfRule>
  </conditionalFormatting>
  <conditionalFormatting sqref="Z55">
    <cfRule type="cellIs" dxfId="200" priority="321" operator="greaterThan">
      <formula>1</formula>
    </cfRule>
  </conditionalFormatting>
  <conditionalFormatting sqref="Z56">
    <cfRule type="cellIs" dxfId="199" priority="318" operator="between">
      <formula>0.76</formula>
      <formula>1</formula>
    </cfRule>
    <cfRule type="cellIs" dxfId="198" priority="319" operator="between">
      <formula>0.51</formula>
      <formula>0.75</formula>
    </cfRule>
    <cfRule type="cellIs" dxfId="197" priority="320" operator="between">
      <formula>0</formula>
      <formula>0.5</formula>
    </cfRule>
  </conditionalFormatting>
  <conditionalFormatting sqref="Z56">
    <cfRule type="cellIs" dxfId="196" priority="317" operator="greaterThan">
      <formula>1</formula>
    </cfRule>
  </conditionalFormatting>
  <conditionalFormatting sqref="Z57">
    <cfRule type="cellIs" dxfId="195" priority="314" operator="between">
      <formula>0.76</formula>
      <formula>1</formula>
    </cfRule>
    <cfRule type="cellIs" dxfId="194" priority="315" operator="between">
      <formula>0.51</formula>
      <formula>0.75</formula>
    </cfRule>
    <cfRule type="cellIs" dxfId="193" priority="316" operator="between">
      <formula>0</formula>
      <formula>0.5</formula>
    </cfRule>
  </conditionalFormatting>
  <conditionalFormatting sqref="Z57">
    <cfRule type="cellIs" dxfId="192" priority="313" operator="greaterThan">
      <formula>1</formula>
    </cfRule>
  </conditionalFormatting>
  <conditionalFormatting sqref="Z59">
    <cfRule type="cellIs" dxfId="191" priority="310" operator="between">
      <formula>0.76</formula>
      <formula>1</formula>
    </cfRule>
    <cfRule type="cellIs" dxfId="190" priority="311" operator="between">
      <formula>0.51</formula>
      <formula>0.75</formula>
    </cfRule>
    <cfRule type="cellIs" dxfId="189" priority="312" operator="between">
      <formula>0</formula>
      <formula>0.5</formula>
    </cfRule>
  </conditionalFormatting>
  <conditionalFormatting sqref="Z59">
    <cfRule type="cellIs" dxfId="188" priority="309" operator="greaterThan">
      <formula>1</formula>
    </cfRule>
  </conditionalFormatting>
  <conditionalFormatting sqref="Z60">
    <cfRule type="cellIs" dxfId="187" priority="306" operator="between">
      <formula>0.76</formula>
      <formula>1</formula>
    </cfRule>
    <cfRule type="cellIs" dxfId="186" priority="307" operator="between">
      <formula>0.51</formula>
      <formula>0.75</formula>
    </cfRule>
    <cfRule type="cellIs" dxfId="185" priority="308" operator="between">
      <formula>0</formula>
      <formula>0.5</formula>
    </cfRule>
  </conditionalFormatting>
  <conditionalFormatting sqref="Z60">
    <cfRule type="cellIs" dxfId="184" priority="305" operator="greaterThan">
      <formula>1</formula>
    </cfRule>
  </conditionalFormatting>
  <conditionalFormatting sqref="Z61">
    <cfRule type="cellIs" dxfId="183" priority="302" operator="between">
      <formula>0.76</formula>
      <formula>1</formula>
    </cfRule>
    <cfRule type="cellIs" dxfId="182" priority="303" operator="between">
      <formula>0.51</formula>
      <formula>0.75</formula>
    </cfRule>
    <cfRule type="cellIs" dxfId="181" priority="304" operator="between">
      <formula>0</formula>
      <formula>0.5</formula>
    </cfRule>
  </conditionalFormatting>
  <conditionalFormatting sqref="Z61">
    <cfRule type="cellIs" dxfId="180" priority="301" operator="greaterThan">
      <formula>1</formula>
    </cfRule>
  </conditionalFormatting>
  <conditionalFormatting sqref="Z63">
    <cfRule type="cellIs" dxfId="179" priority="298" operator="between">
      <formula>0.76</formula>
      <formula>1</formula>
    </cfRule>
    <cfRule type="cellIs" dxfId="178" priority="299" operator="between">
      <formula>0.51</formula>
      <formula>0.75</formula>
    </cfRule>
    <cfRule type="cellIs" dxfId="177" priority="300" operator="between">
      <formula>0</formula>
      <formula>0.5</formula>
    </cfRule>
  </conditionalFormatting>
  <conditionalFormatting sqref="Z63">
    <cfRule type="cellIs" dxfId="176" priority="297" operator="greaterThan">
      <formula>1</formula>
    </cfRule>
  </conditionalFormatting>
  <conditionalFormatting sqref="Z64">
    <cfRule type="cellIs" dxfId="175" priority="294" operator="between">
      <formula>0.76</formula>
      <formula>1</formula>
    </cfRule>
    <cfRule type="cellIs" dxfId="174" priority="295" operator="between">
      <formula>0.51</formula>
      <formula>0.75</formula>
    </cfRule>
    <cfRule type="cellIs" dxfId="173" priority="296" operator="between">
      <formula>0</formula>
      <formula>0.5</formula>
    </cfRule>
  </conditionalFormatting>
  <conditionalFormatting sqref="Z64">
    <cfRule type="cellIs" dxfId="172" priority="293" operator="greaterThan">
      <formula>1</formula>
    </cfRule>
  </conditionalFormatting>
  <conditionalFormatting sqref="Z65">
    <cfRule type="cellIs" dxfId="171" priority="290" operator="between">
      <formula>0.76</formula>
      <formula>1</formula>
    </cfRule>
    <cfRule type="cellIs" dxfId="170" priority="291" operator="between">
      <formula>0.51</formula>
      <formula>0.75</formula>
    </cfRule>
    <cfRule type="cellIs" dxfId="169" priority="292" operator="between">
      <formula>0</formula>
      <formula>0.5</formula>
    </cfRule>
  </conditionalFormatting>
  <conditionalFormatting sqref="Z65">
    <cfRule type="cellIs" dxfId="168" priority="289" operator="greaterThan">
      <formula>1</formula>
    </cfRule>
  </conditionalFormatting>
  <conditionalFormatting sqref="Z67">
    <cfRule type="cellIs" dxfId="167" priority="286" operator="between">
      <formula>0.76</formula>
      <formula>1</formula>
    </cfRule>
    <cfRule type="cellIs" dxfId="166" priority="287" operator="between">
      <formula>0.51</formula>
      <formula>0.75</formula>
    </cfRule>
    <cfRule type="cellIs" dxfId="165" priority="288" operator="between">
      <formula>0</formula>
      <formula>0.5</formula>
    </cfRule>
  </conditionalFormatting>
  <conditionalFormatting sqref="Z67">
    <cfRule type="cellIs" dxfId="164" priority="285" operator="greaterThan">
      <formula>1</formula>
    </cfRule>
  </conditionalFormatting>
  <conditionalFormatting sqref="Z68">
    <cfRule type="cellIs" dxfId="163" priority="282" operator="between">
      <formula>0.76</formula>
      <formula>1</formula>
    </cfRule>
    <cfRule type="cellIs" dxfId="162" priority="283" operator="between">
      <formula>0.51</formula>
      <formula>0.75</formula>
    </cfRule>
    <cfRule type="cellIs" dxfId="161" priority="284" operator="between">
      <formula>0</formula>
      <formula>0.5</formula>
    </cfRule>
  </conditionalFormatting>
  <conditionalFormatting sqref="Z68">
    <cfRule type="cellIs" dxfId="160" priority="281" operator="greaterThan">
      <formula>1</formula>
    </cfRule>
  </conditionalFormatting>
  <conditionalFormatting sqref="Z69">
    <cfRule type="cellIs" dxfId="159" priority="278" operator="between">
      <formula>0.76</formula>
      <formula>1</formula>
    </cfRule>
    <cfRule type="cellIs" dxfId="158" priority="279" operator="between">
      <formula>0.51</formula>
      <formula>0.75</formula>
    </cfRule>
    <cfRule type="cellIs" dxfId="157" priority="280" operator="between">
      <formula>0</formula>
      <formula>0.5</formula>
    </cfRule>
  </conditionalFormatting>
  <conditionalFormatting sqref="Z69">
    <cfRule type="cellIs" dxfId="156" priority="277" operator="greaterThan">
      <formula>1</formula>
    </cfRule>
  </conditionalFormatting>
  <conditionalFormatting sqref="Z71">
    <cfRule type="cellIs" dxfId="155" priority="274" operator="between">
      <formula>0.76</formula>
      <formula>1</formula>
    </cfRule>
    <cfRule type="cellIs" dxfId="154" priority="275" operator="between">
      <formula>0.51</formula>
      <formula>0.75</formula>
    </cfRule>
    <cfRule type="cellIs" dxfId="153" priority="276" operator="between">
      <formula>0</formula>
      <formula>0.5</formula>
    </cfRule>
  </conditionalFormatting>
  <conditionalFormatting sqref="Z71">
    <cfRule type="cellIs" dxfId="152" priority="273" operator="greaterThan">
      <formula>1</formula>
    </cfRule>
  </conditionalFormatting>
  <conditionalFormatting sqref="Z72">
    <cfRule type="cellIs" dxfId="151" priority="270" operator="between">
      <formula>0.76</formula>
      <formula>1</formula>
    </cfRule>
    <cfRule type="cellIs" dxfId="150" priority="271" operator="between">
      <formula>0.51</formula>
      <formula>0.75</formula>
    </cfRule>
    <cfRule type="cellIs" dxfId="149" priority="272" operator="between">
      <formula>0</formula>
      <formula>0.5</formula>
    </cfRule>
  </conditionalFormatting>
  <conditionalFormatting sqref="Z72">
    <cfRule type="cellIs" dxfId="148" priority="269" operator="greaterThan">
      <formula>1</formula>
    </cfRule>
  </conditionalFormatting>
  <conditionalFormatting sqref="Z73">
    <cfRule type="cellIs" dxfId="147" priority="258" operator="between">
      <formula>0.76</formula>
      <formula>1</formula>
    </cfRule>
    <cfRule type="cellIs" dxfId="146" priority="259" operator="between">
      <formula>0.51</formula>
      <formula>0.75</formula>
    </cfRule>
    <cfRule type="cellIs" dxfId="145" priority="260" operator="between">
      <formula>0</formula>
      <formula>0.5</formula>
    </cfRule>
  </conditionalFormatting>
  <conditionalFormatting sqref="Z73">
    <cfRule type="cellIs" dxfId="144" priority="257" operator="greaterThan">
      <formula>1</formula>
    </cfRule>
  </conditionalFormatting>
  <conditionalFormatting sqref="Z75">
    <cfRule type="cellIs" dxfId="143" priority="254" operator="between">
      <formula>0.76</formula>
      <formula>1</formula>
    </cfRule>
    <cfRule type="cellIs" dxfId="142" priority="255" operator="between">
      <formula>0.51</formula>
      <formula>0.75</formula>
    </cfRule>
    <cfRule type="cellIs" dxfId="141" priority="256" operator="between">
      <formula>0</formula>
      <formula>0.5</formula>
    </cfRule>
  </conditionalFormatting>
  <conditionalFormatting sqref="Z75">
    <cfRule type="cellIs" dxfId="140" priority="253" operator="greaterThan">
      <formula>1</formula>
    </cfRule>
  </conditionalFormatting>
  <conditionalFormatting sqref="Z76">
    <cfRule type="cellIs" dxfId="139" priority="250" operator="between">
      <formula>0.76</formula>
      <formula>1</formula>
    </cfRule>
    <cfRule type="cellIs" dxfId="138" priority="251" operator="between">
      <formula>0.51</formula>
      <formula>0.75</formula>
    </cfRule>
    <cfRule type="cellIs" dxfId="137" priority="252" operator="between">
      <formula>0</formula>
      <formula>0.5</formula>
    </cfRule>
  </conditionalFormatting>
  <conditionalFormatting sqref="Z76">
    <cfRule type="cellIs" dxfId="136" priority="249" operator="greaterThan">
      <formula>1</formula>
    </cfRule>
  </conditionalFormatting>
  <conditionalFormatting sqref="Z77">
    <cfRule type="cellIs" dxfId="135" priority="246" operator="between">
      <formula>0.76</formula>
      <formula>1</formula>
    </cfRule>
    <cfRule type="cellIs" dxfId="134" priority="247" operator="between">
      <formula>0.51</formula>
      <formula>0.75</formula>
    </cfRule>
    <cfRule type="cellIs" dxfId="133" priority="248" operator="between">
      <formula>0</formula>
      <formula>0.5</formula>
    </cfRule>
  </conditionalFormatting>
  <conditionalFormatting sqref="Z77">
    <cfRule type="cellIs" dxfId="132" priority="245" operator="greaterThan">
      <formula>1</formula>
    </cfRule>
  </conditionalFormatting>
  <conditionalFormatting sqref="Z78">
    <cfRule type="cellIs" dxfId="131" priority="242" operator="between">
      <formula>0.76</formula>
      <formula>1</formula>
    </cfRule>
    <cfRule type="cellIs" dxfId="130" priority="243" operator="between">
      <formula>0.51</formula>
      <formula>0.75</formula>
    </cfRule>
    <cfRule type="cellIs" dxfId="129" priority="244" operator="between">
      <formula>0</formula>
      <formula>0.5</formula>
    </cfRule>
  </conditionalFormatting>
  <conditionalFormatting sqref="Z78">
    <cfRule type="cellIs" dxfId="128" priority="241" operator="greaterThan">
      <formula>1</formula>
    </cfRule>
  </conditionalFormatting>
  <conditionalFormatting sqref="Z80">
    <cfRule type="cellIs" dxfId="127" priority="238" operator="between">
      <formula>0.76</formula>
      <formula>1</formula>
    </cfRule>
    <cfRule type="cellIs" dxfId="126" priority="239" operator="between">
      <formula>0.51</formula>
      <formula>0.75</formula>
    </cfRule>
    <cfRule type="cellIs" dxfId="125" priority="240" operator="between">
      <formula>0</formula>
      <formula>0.5</formula>
    </cfRule>
  </conditionalFormatting>
  <conditionalFormatting sqref="Z80">
    <cfRule type="cellIs" dxfId="124" priority="237" operator="greaterThan">
      <formula>1</formula>
    </cfRule>
  </conditionalFormatting>
  <conditionalFormatting sqref="Z81">
    <cfRule type="cellIs" dxfId="123" priority="234" operator="between">
      <formula>0.76</formula>
      <formula>1</formula>
    </cfRule>
    <cfRule type="cellIs" dxfId="122" priority="235" operator="between">
      <formula>0.51</formula>
      <formula>0.75</formula>
    </cfRule>
    <cfRule type="cellIs" dxfId="121" priority="236" operator="between">
      <formula>0</formula>
      <formula>0.5</formula>
    </cfRule>
  </conditionalFormatting>
  <conditionalFormatting sqref="Z81">
    <cfRule type="cellIs" dxfId="120" priority="233" operator="greaterThan">
      <formula>1</formula>
    </cfRule>
  </conditionalFormatting>
  <conditionalFormatting sqref="Z82">
    <cfRule type="cellIs" dxfId="119" priority="230" operator="between">
      <formula>0.76</formula>
      <formula>1</formula>
    </cfRule>
    <cfRule type="cellIs" dxfId="118" priority="231" operator="between">
      <formula>0.51</formula>
      <formula>0.75</formula>
    </cfRule>
    <cfRule type="cellIs" dxfId="117" priority="232" operator="between">
      <formula>0</formula>
      <formula>0.5</formula>
    </cfRule>
  </conditionalFormatting>
  <conditionalFormatting sqref="Z82">
    <cfRule type="cellIs" dxfId="116" priority="229" operator="greaterThan">
      <formula>1</formula>
    </cfRule>
  </conditionalFormatting>
  <conditionalFormatting sqref="AA76">
    <cfRule type="cellIs" dxfId="115" priority="222" operator="between">
      <formula>0.76</formula>
      <formula>1</formula>
    </cfRule>
    <cfRule type="cellIs" dxfId="114" priority="223" operator="between">
      <formula>0.51</formula>
      <formula>0.75</formula>
    </cfRule>
    <cfRule type="cellIs" dxfId="113" priority="224" operator="between">
      <formula>0</formula>
      <formula>0.5</formula>
    </cfRule>
  </conditionalFormatting>
  <conditionalFormatting sqref="AA76">
    <cfRule type="cellIs" dxfId="112" priority="221" operator="greaterThan">
      <formula>1</formula>
    </cfRule>
  </conditionalFormatting>
  <conditionalFormatting sqref="AA77">
    <cfRule type="cellIs" dxfId="111" priority="218" operator="between">
      <formula>0.76</formula>
      <formula>1</formula>
    </cfRule>
    <cfRule type="cellIs" dxfId="110" priority="219" operator="between">
      <formula>0.51</formula>
      <formula>0.75</formula>
    </cfRule>
    <cfRule type="cellIs" dxfId="109" priority="220" operator="between">
      <formula>0</formula>
      <formula>0.5</formula>
    </cfRule>
  </conditionalFormatting>
  <conditionalFormatting sqref="AA77">
    <cfRule type="cellIs" dxfId="108" priority="217" operator="greaterThan">
      <formula>1</formula>
    </cfRule>
  </conditionalFormatting>
  <conditionalFormatting sqref="AA78">
    <cfRule type="cellIs" dxfId="107" priority="214" operator="between">
      <formula>0.76</formula>
      <formula>1</formula>
    </cfRule>
    <cfRule type="cellIs" dxfId="106" priority="215" operator="between">
      <formula>0.51</formula>
      <formula>0.75</formula>
    </cfRule>
    <cfRule type="cellIs" dxfId="105" priority="216" operator="between">
      <formula>0</formula>
      <formula>0.5</formula>
    </cfRule>
  </conditionalFormatting>
  <conditionalFormatting sqref="AA78">
    <cfRule type="cellIs" dxfId="104" priority="213" operator="greaterThan">
      <formula>1</formula>
    </cfRule>
  </conditionalFormatting>
  <conditionalFormatting sqref="AA11:AA15 AA17">
    <cfRule type="cellIs" dxfId="103" priority="150" operator="between">
      <formula>0.76</formula>
      <formula>1</formula>
    </cfRule>
    <cfRule type="cellIs" dxfId="102" priority="151" operator="between">
      <formula>0.51</formula>
      <formula>0.75</formula>
    </cfRule>
    <cfRule type="cellIs" dxfId="101" priority="152" operator="between">
      <formula>0</formula>
      <formula>0.5</formula>
    </cfRule>
  </conditionalFormatting>
  <conditionalFormatting sqref="AA11:AA15 AA17">
    <cfRule type="cellIs" dxfId="100" priority="149" operator="greaterThan">
      <formula>1</formula>
    </cfRule>
  </conditionalFormatting>
  <conditionalFormatting sqref="AA19:AA21">
    <cfRule type="cellIs" dxfId="99" priority="146" operator="between">
      <formula>0.76</formula>
      <formula>1</formula>
    </cfRule>
    <cfRule type="cellIs" dxfId="98" priority="147" operator="between">
      <formula>0.51</formula>
      <formula>0.75</formula>
    </cfRule>
    <cfRule type="cellIs" dxfId="97" priority="148" operator="between">
      <formula>0</formula>
      <formula>0.5</formula>
    </cfRule>
  </conditionalFormatting>
  <conditionalFormatting sqref="AA19:AA21">
    <cfRule type="cellIs" dxfId="96" priority="145" operator="greaterThan">
      <formula>1</formula>
    </cfRule>
  </conditionalFormatting>
  <conditionalFormatting sqref="AA24 AA26:AA28 AA30">
    <cfRule type="cellIs" dxfId="95" priority="142" operator="between">
      <formula>0.76</formula>
      <formula>1</formula>
    </cfRule>
    <cfRule type="cellIs" dxfId="94" priority="143" operator="between">
      <formula>0.51</formula>
      <formula>0.75</formula>
    </cfRule>
    <cfRule type="cellIs" dxfId="93" priority="144" operator="between">
      <formula>0</formula>
      <formula>0.5</formula>
    </cfRule>
  </conditionalFormatting>
  <conditionalFormatting sqref="AA24 AA26:AA28 AA30">
    <cfRule type="cellIs" dxfId="92" priority="141" operator="greaterThan">
      <formula>1</formula>
    </cfRule>
  </conditionalFormatting>
  <conditionalFormatting sqref="AA32">
    <cfRule type="cellIs" dxfId="91" priority="138" operator="between">
      <formula>0.76</formula>
      <formula>1</formula>
    </cfRule>
    <cfRule type="cellIs" dxfId="90" priority="139" operator="between">
      <formula>0.51</formula>
      <formula>0.75</formula>
    </cfRule>
    <cfRule type="cellIs" dxfId="89" priority="140" operator="between">
      <formula>0</formula>
      <formula>0.5</formula>
    </cfRule>
  </conditionalFormatting>
  <conditionalFormatting sqref="AA32">
    <cfRule type="cellIs" dxfId="88" priority="137" operator="greaterThan">
      <formula>1</formula>
    </cfRule>
  </conditionalFormatting>
  <conditionalFormatting sqref="AA33:AA36">
    <cfRule type="cellIs" dxfId="87" priority="134" operator="between">
      <formula>0.76</formula>
      <formula>1</formula>
    </cfRule>
    <cfRule type="cellIs" dxfId="86" priority="135" operator="between">
      <formula>0.51</formula>
      <formula>0.75</formula>
    </cfRule>
    <cfRule type="cellIs" dxfId="85" priority="136" operator="between">
      <formula>0</formula>
      <formula>0.5</formula>
    </cfRule>
  </conditionalFormatting>
  <conditionalFormatting sqref="AA33:AA36">
    <cfRule type="cellIs" dxfId="84" priority="133" operator="greaterThan">
      <formula>1</formula>
    </cfRule>
  </conditionalFormatting>
  <conditionalFormatting sqref="AA38">
    <cfRule type="cellIs" dxfId="83" priority="130" operator="between">
      <formula>0.76</formula>
      <formula>1</formula>
    </cfRule>
    <cfRule type="cellIs" dxfId="82" priority="131" operator="between">
      <formula>0.51</formula>
      <formula>0.75</formula>
    </cfRule>
    <cfRule type="cellIs" dxfId="81" priority="132" operator="between">
      <formula>0</formula>
      <formula>0.5</formula>
    </cfRule>
  </conditionalFormatting>
  <conditionalFormatting sqref="AA38">
    <cfRule type="cellIs" dxfId="80" priority="129" operator="greaterThan">
      <formula>1</formula>
    </cfRule>
  </conditionalFormatting>
  <conditionalFormatting sqref="AA39">
    <cfRule type="cellIs" dxfId="79" priority="126" operator="between">
      <formula>0.76</formula>
      <formula>1</formula>
    </cfRule>
    <cfRule type="cellIs" dxfId="78" priority="127" operator="between">
      <formula>0.51</formula>
      <formula>0.75</formula>
    </cfRule>
    <cfRule type="cellIs" dxfId="77" priority="128" operator="between">
      <formula>0</formula>
      <formula>0.5</formula>
    </cfRule>
  </conditionalFormatting>
  <conditionalFormatting sqref="AA39">
    <cfRule type="cellIs" dxfId="76" priority="125" operator="greaterThan">
      <formula>1</formula>
    </cfRule>
  </conditionalFormatting>
  <conditionalFormatting sqref="AA44">
    <cfRule type="cellIs" dxfId="75" priority="114" operator="between">
      <formula>0.76</formula>
      <formula>1</formula>
    </cfRule>
    <cfRule type="cellIs" dxfId="74" priority="115" operator="between">
      <formula>0.51</formula>
      <formula>0.75</formula>
    </cfRule>
    <cfRule type="cellIs" dxfId="73" priority="116" operator="between">
      <formula>0</formula>
      <formula>0.5</formula>
    </cfRule>
  </conditionalFormatting>
  <conditionalFormatting sqref="AA44">
    <cfRule type="cellIs" dxfId="72" priority="113" operator="greaterThan">
      <formula>1</formula>
    </cfRule>
  </conditionalFormatting>
  <conditionalFormatting sqref="AA46">
    <cfRule type="cellIs" dxfId="71" priority="110" operator="between">
      <formula>0.76</formula>
      <formula>1</formula>
    </cfRule>
    <cfRule type="cellIs" dxfId="70" priority="111" operator="between">
      <formula>0.51</formula>
      <formula>0.75</formula>
    </cfRule>
    <cfRule type="cellIs" dxfId="69" priority="112" operator="between">
      <formula>0</formula>
      <formula>0.5</formula>
    </cfRule>
  </conditionalFormatting>
  <conditionalFormatting sqref="AA46">
    <cfRule type="cellIs" dxfId="68" priority="109" operator="greaterThan">
      <formula>1</formula>
    </cfRule>
  </conditionalFormatting>
  <conditionalFormatting sqref="AA50">
    <cfRule type="cellIs" dxfId="67" priority="98" operator="between">
      <formula>0.76</formula>
      <formula>1</formula>
    </cfRule>
    <cfRule type="cellIs" dxfId="66" priority="99" operator="between">
      <formula>0.51</formula>
      <formula>0.75</formula>
    </cfRule>
    <cfRule type="cellIs" dxfId="65" priority="100" operator="between">
      <formula>0</formula>
      <formula>0.5</formula>
    </cfRule>
  </conditionalFormatting>
  <conditionalFormatting sqref="AA50">
    <cfRule type="cellIs" dxfId="64" priority="97" operator="greaterThan">
      <formula>1</formula>
    </cfRule>
  </conditionalFormatting>
  <conditionalFormatting sqref="AA51">
    <cfRule type="cellIs" dxfId="63" priority="94" operator="between">
      <formula>0.76</formula>
      <formula>1</formula>
    </cfRule>
    <cfRule type="cellIs" dxfId="62" priority="95" operator="between">
      <formula>0.51</formula>
      <formula>0.75</formula>
    </cfRule>
    <cfRule type="cellIs" dxfId="61" priority="96" operator="between">
      <formula>0</formula>
      <formula>0.5</formula>
    </cfRule>
  </conditionalFormatting>
  <conditionalFormatting sqref="AA51">
    <cfRule type="cellIs" dxfId="60" priority="93" operator="greaterThan">
      <formula>1</formula>
    </cfRule>
  </conditionalFormatting>
  <conditionalFormatting sqref="AA52">
    <cfRule type="cellIs" dxfId="59" priority="90" operator="between">
      <formula>0.76</formula>
      <formula>1</formula>
    </cfRule>
    <cfRule type="cellIs" dxfId="58" priority="91" operator="between">
      <formula>0.51</formula>
      <formula>0.75</formula>
    </cfRule>
    <cfRule type="cellIs" dxfId="57" priority="92" operator="between">
      <formula>0</formula>
      <formula>0.5</formula>
    </cfRule>
  </conditionalFormatting>
  <conditionalFormatting sqref="AA52">
    <cfRule type="cellIs" dxfId="56" priority="89" operator="greaterThan">
      <formula>1</formula>
    </cfRule>
  </conditionalFormatting>
  <conditionalFormatting sqref="AA53">
    <cfRule type="cellIs" dxfId="55" priority="86" operator="between">
      <formula>0.76</formula>
      <formula>1</formula>
    </cfRule>
    <cfRule type="cellIs" dxfId="54" priority="87" operator="between">
      <formula>0.51</formula>
      <formula>0.75</formula>
    </cfRule>
    <cfRule type="cellIs" dxfId="53" priority="88" operator="between">
      <formula>0</formula>
      <formula>0.5</formula>
    </cfRule>
  </conditionalFormatting>
  <conditionalFormatting sqref="AA53">
    <cfRule type="cellIs" dxfId="52" priority="85" operator="greaterThan">
      <formula>1</formula>
    </cfRule>
  </conditionalFormatting>
  <conditionalFormatting sqref="AA61">
    <cfRule type="cellIs" dxfId="51" priority="62" operator="between">
      <formula>0.76</formula>
      <formula>1</formula>
    </cfRule>
    <cfRule type="cellIs" dxfId="50" priority="63" operator="between">
      <formula>0.51</formula>
      <formula>0.75</formula>
    </cfRule>
    <cfRule type="cellIs" dxfId="49" priority="64" operator="between">
      <formula>0</formula>
      <formula>0.5</formula>
    </cfRule>
  </conditionalFormatting>
  <conditionalFormatting sqref="AA61">
    <cfRule type="cellIs" dxfId="48" priority="61" operator="greaterThan">
      <formula>1</formula>
    </cfRule>
  </conditionalFormatting>
  <conditionalFormatting sqref="AA65">
    <cfRule type="cellIs" dxfId="47" priority="50" operator="between">
      <formula>0.76</formula>
      <formula>1</formula>
    </cfRule>
    <cfRule type="cellIs" dxfId="46" priority="51" operator="between">
      <formula>0.51</formula>
      <formula>0.75</formula>
    </cfRule>
    <cfRule type="cellIs" dxfId="45" priority="52" operator="between">
      <formula>0</formula>
      <formula>0.5</formula>
    </cfRule>
  </conditionalFormatting>
  <conditionalFormatting sqref="AA65">
    <cfRule type="cellIs" dxfId="44" priority="49" operator="greaterThan">
      <formula>1</formula>
    </cfRule>
  </conditionalFormatting>
  <conditionalFormatting sqref="AA67">
    <cfRule type="cellIs" dxfId="43" priority="46" operator="between">
      <formula>0.76</formula>
      <formula>1</formula>
    </cfRule>
    <cfRule type="cellIs" dxfId="42" priority="47" operator="between">
      <formula>0.51</formula>
      <formula>0.75</formula>
    </cfRule>
    <cfRule type="cellIs" dxfId="41" priority="48" operator="between">
      <formula>0</formula>
      <formula>0.5</formula>
    </cfRule>
  </conditionalFormatting>
  <conditionalFormatting sqref="AA67">
    <cfRule type="cellIs" dxfId="40" priority="45" operator="greaterThan">
      <formula>1</formula>
    </cfRule>
  </conditionalFormatting>
  <conditionalFormatting sqref="AA68">
    <cfRule type="cellIs" dxfId="39" priority="42" operator="between">
      <formula>0.76</formula>
      <formula>1</formula>
    </cfRule>
    <cfRule type="cellIs" dxfId="38" priority="43" operator="between">
      <formula>0.51</formula>
      <formula>0.75</formula>
    </cfRule>
    <cfRule type="cellIs" dxfId="37" priority="44" operator="between">
      <formula>0</formula>
      <formula>0.5</formula>
    </cfRule>
  </conditionalFormatting>
  <conditionalFormatting sqref="AA68">
    <cfRule type="cellIs" dxfId="36" priority="41" operator="greaterThan">
      <formula>1</formula>
    </cfRule>
  </conditionalFormatting>
  <conditionalFormatting sqref="AA69">
    <cfRule type="cellIs" dxfId="35" priority="38" operator="between">
      <formula>0.76</formula>
      <formula>1</formula>
    </cfRule>
    <cfRule type="cellIs" dxfId="34" priority="39" operator="between">
      <formula>0.51</formula>
      <formula>0.75</formula>
    </cfRule>
    <cfRule type="cellIs" dxfId="33" priority="40" operator="between">
      <formula>0</formula>
      <formula>0.5</formula>
    </cfRule>
  </conditionalFormatting>
  <conditionalFormatting sqref="AA69">
    <cfRule type="cellIs" dxfId="32" priority="37" operator="greaterThan">
      <formula>1</formula>
    </cfRule>
  </conditionalFormatting>
  <conditionalFormatting sqref="AA72">
    <cfRule type="cellIs" dxfId="31" priority="30" operator="between">
      <formula>0.76</formula>
      <formula>1</formula>
    </cfRule>
    <cfRule type="cellIs" dxfId="30" priority="31" operator="between">
      <formula>0.51</formula>
      <formula>0.75</formula>
    </cfRule>
    <cfRule type="cellIs" dxfId="29" priority="32" operator="between">
      <formula>0</formula>
      <formula>0.5</formula>
    </cfRule>
  </conditionalFormatting>
  <conditionalFormatting sqref="AA72">
    <cfRule type="cellIs" dxfId="28" priority="29" operator="greaterThan">
      <formula>1</formula>
    </cfRule>
  </conditionalFormatting>
  <conditionalFormatting sqref="AA73">
    <cfRule type="cellIs" dxfId="27" priority="26" operator="between">
      <formula>0.76</formula>
      <formula>1</formula>
    </cfRule>
    <cfRule type="cellIs" dxfId="26" priority="27" operator="between">
      <formula>0.51</formula>
      <formula>0.75</formula>
    </cfRule>
    <cfRule type="cellIs" dxfId="25" priority="28" operator="between">
      <formula>0</formula>
      <formula>0.5</formula>
    </cfRule>
  </conditionalFormatting>
  <conditionalFormatting sqref="AA73">
    <cfRule type="cellIs" dxfId="24" priority="25" operator="greaterThan">
      <formula>1</formula>
    </cfRule>
  </conditionalFormatting>
  <conditionalFormatting sqref="AA80">
    <cfRule type="cellIs" dxfId="23" priority="22" operator="between">
      <formula>0.76</formula>
      <formula>1</formula>
    </cfRule>
    <cfRule type="cellIs" dxfId="22" priority="23" operator="between">
      <formula>0.51</formula>
      <formula>0.75</formula>
    </cfRule>
    <cfRule type="cellIs" dxfId="21" priority="24" operator="between">
      <formula>0</formula>
      <formula>0.5</formula>
    </cfRule>
  </conditionalFormatting>
  <conditionalFormatting sqref="AA80">
    <cfRule type="cellIs" dxfId="20" priority="21" operator="greaterThan">
      <formula>1</formula>
    </cfRule>
  </conditionalFormatting>
  <conditionalFormatting sqref="AA81">
    <cfRule type="cellIs" dxfId="19" priority="18" operator="between">
      <formula>0.76</formula>
      <formula>1</formula>
    </cfRule>
    <cfRule type="cellIs" dxfId="18" priority="19" operator="between">
      <formula>0.51</formula>
      <formula>0.75</formula>
    </cfRule>
    <cfRule type="cellIs" dxfId="17" priority="20" operator="between">
      <formula>0</formula>
      <formula>0.5</formula>
    </cfRule>
  </conditionalFormatting>
  <conditionalFormatting sqref="AA81">
    <cfRule type="cellIs" dxfId="16" priority="17" operator="greaterThan">
      <formula>1</formula>
    </cfRule>
  </conditionalFormatting>
  <conditionalFormatting sqref="AA82">
    <cfRule type="cellIs" dxfId="15" priority="14" operator="between">
      <formula>0.76</formula>
      <formula>1</formula>
    </cfRule>
    <cfRule type="cellIs" dxfId="14" priority="15" operator="between">
      <formula>0.51</formula>
      <formula>0.75</formula>
    </cfRule>
    <cfRule type="cellIs" dxfId="13" priority="16" operator="between">
      <formula>0</formula>
      <formula>0.5</formula>
    </cfRule>
  </conditionalFormatting>
  <conditionalFormatting sqref="AA82">
    <cfRule type="cellIs" dxfId="12" priority="13" operator="greaterThan">
      <formula>1</formula>
    </cfRule>
  </conditionalFormatting>
  <conditionalFormatting sqref="AA16">
    <cfRule type="cellIs" dxfId="11" priority="10" operator="between">
      <formula>0.76</formula>
      <formula>1</formula>
    </cfRule>
    <cfRule type="cellIs" dxfId="10" priority="11" operator="between">
      <formula>0.51</formula>
      <formula>0.75</formula>
    </cfRule>
    <cfRule type="cellIs" dxfId="9" priority="12" operator="between">
      <formula>0</formula>
      <formula>0.5</formula>
    </cfRule>
  </conditionalFormatting>
  <conditionalFormatting sqref="AA16">
    <cfRule type="cellIs" dxfId="8" priority="9" operator="greaterThan">
      <formula>1</formula>
    </cfRule>
  </conditionalFormatting>
  <conditionalFormatting sqref="AA75 AA71 AA63:AA64 AA59 AA54:AA57 AA49 AA47 AA43 AA40:AA41 AA29 AA25 AA23">
    <cfRule type="cellIs" dxfId="7" priority="6" operator="between">
      <formula>0.76</formula>
      <formula>1</formula>
    </cfRule>
    <cfRule type="cellIs" dxfId="6" priority="7" operator="between">
      <formula>0.51</formula>
      <formula>0.75</formula>
    </cfRule>
    <cfRule type="cellIs" dxfId="5" priority="8" operator="between">
      <formula>0</formula>
      <formula>0.5</formula>
    </cfRule>
  </conditionalFormatting>
  <conditionalFormatting sqref="AA75 AA71 AA63:AA64 AA59 AA54:AA57 AA49 AA47 AA43 AA40:AA41 AA29 AA25 AA23">
    <cfRule type="cellIs" dxfId="4" priority="5" operator="greaterThan">
      <formula>1</formula>
    </cfRule>
  </conditionalFormatting>
  <conditionalFormatting sqref="Z41">
    <cfRule type="cellIs" dxfId="3" priority="2" operator="between">
      <formula>0.76</formula>
      <formula>1</formula>
    </cfRule>
    <cfRule type="cellIs" dxfId="2" priority="3" operator="between">
      <formula>0.51</formula>
      <formula>0.75</formula>
    </cfRule>
    <cfRule type="cellIs" dxfId="1" priority="4" operator="between">
      <formula>0</formula>
      <formula>0.5</formula>
    </cfRule>
  </conditionalFormatting>
  <conditionalFormatting sqref="Z41">
    <cfRule type="cellIs" dxfId="0" priority="1" operator="greaterThan">
      <formula>1</formula>
    </cfRule>
  </conditionalFormatting>
  <pageMargins left="0.51181102362204722" right="0.31496062992125984" top="0.74803149606299213" bottom="0.74803149606299213" header="0.31496062992125984" footer="0.31496062992125984"/>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 Gobierno </vt:lpstr>
      <vt:lpstr>'S. Gobierno '!Área_de_impresión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Amalfi 6</dc:creator>
  <cp:lastModifiedBy>Usuario</cp:lastModifiedBy>
  <cp:lastPrinted>2020-01-25T19:08:15Z</cp:lastPrinted>
  <dcterms:created xsi:type="dcterms:W3CDTF">2015-01-31T23:25:29Z</dcterms:created>
  <dcterms:modified xsi:type="dcterms:W3CDTF">2022-01-27T15:38:17Z</dcterms:modified>
</cp:coreProperties>
</file>