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B3D6393B-4593-4632-9E34-1A0F209A65F6}" xr6:coauthVersionLast="47" xr6:coauthVersionMax="47" xr10:uidLastSave="{00000000-0000-0000-0000-000000000000}"/>
  <workbookProtection workbookAlgorithmName="SHA-512" workbookHashValue="nP9tYqe74/cX42ocdh5evX9r15VXZSpLBRQpiwDn2KAtlGUNhB0Jdqiviq/AaYGA+s92itcR7hHjPzVy9R056g==" workbookSaltValue="otWjKfiDuI20Zs4PbkeQuA==" workbookSpinCount="100000" lockStructure="1"/>
  <bookViews>
    <workbookView xWindow="-108" yWindow="-108" windowWidth="23256" windowHeight="12576" tabRatio="605" xr2:uid="{00000000-000D-0000-FFFF-FFFF00000000}"/>
  </bookViews>
  <sheets>
    <sheet name="S. General " sheetId="20" r:id="rId1"/>
  </sheets>
  <definedNames>
    <definedName name="_xlnm._FilterDatabase" localSheetId="0" hidden="1">'S. General '!$A$9:$BM$9</definedName>
    <definedName name="_xlnm.Print_Area" localSheetId="0">'S. General '!$B$1:$BM$9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19" i="20" l="1"/>
  <c r="AA14" i="20"/>
  <c r="AM19" i="20"/>
  <c r="AF19" i="20" l="1"/>
  <c r="Y19" i="20" l="1"/>
  <c r="AM16" i="20"/>
  <c r="AF16" i="20"/>
  <c r="AY16" i="20" s="1"/>
  <c r="AF14" i="20"/>
  <c r="AF13" i="20"/>
  <c r="Y13" i="20" l="1"/>
  <c r="AA13" i="20" s="1"/>
  <c r="Z19" i="20" l="1"/>
  <c r="Z18" i="20"/>
  <c r="Z11" i="20"/>
  <c r="Z12" i="20"/>
  <c r="Z13" i="20"/>
  <c r="Z14" i="20"/>
  <c r="Z15" i="20"/>
  <c r="Z16" i="20"/>
  <c r="Y11" i="20"/>
  <c r="AA11" i="20" s="1"/>
  <c r="Y12" i="20"/>
  <c r="AA12" i="20" s="1"/>
  <c r="Y15" i="20"/>
  <c r="AA15" i="20" s="1"/>
  <c r="Y16" i="20"/>
  <c r="AA16" i="20" s="1"/>
  <c r="Z10" i="20"/>
  <c r="AG20" i="20" l="1"/>
  <c r="AH20" i="20"/>
  <c r="AI20" i="20"/>
  <c r="AJ20" i="20"/>
  <c r="AK20" i="20"/>
  <c r="AL20" i="20"/>
  <c r="AM20" i="20"/>
  <c r="AN20" i="20"/>
  <c r="AO20" i="20"/>
  <c r="AP20" i="20"/>
  <c r="AQ20" i="20"/>
  <c r="AR20" i="20"/>
  <c r="AS20" i="20"/>
  <c r="AT20" i="20"/>
  <c r="AU20" i="20"/>
  <c r="AV20" i="20"/>
  <c r="AW20" i="20"/>
  <c r="AX20" i="20"/>
  <c r="AG17" i="20"/>
  <c r="AH17" i="20"/>
  <c r="AI17" i="20"/>
  <c r="AJ17" i="20"/>
  <c r="AK17" i="20"/>
  <c r="AL17" i="20"/>
  <c r="AM17" i="20"/>
  <c r="AN17" i="20"/>
  <c r="AO17" i="20"/>
  <c r="AP17" i="20"/>
  <c r="AQ17" i="20"/>
  <c r="AR17" i="20"/>
  <c r="AS17" i="20"/>
  <c r="AT17" i="20"/>
  <c r="AU17" i="20"/>
  <c r="AV17" i="20"/>
  <c r="AW17" i="20"/>
  <c r="AX17" i="20"/>
  <c r="AF20" i="20" l="1"/>
  <c r="AF17" i="20"/>
  <c r="AY19" i="20" l="1"/>
  <c r="AY18" i="20" l="1"/>
  <c r="AE16" i="20"/>
  <c r="AY15" i="20"/>
  <c r="AE15" i="20" s="1"/>
  <c r="AY14" i="20"/>
  <c r="AE14" i="20" s="1"/>
  <c r="AY13" i="20"/>
  <c r="AE13" i="20" s="1"/>
  <c r="AY12" i="20"/>
  <c r="AE12" i="20" s="1"/>
  <c r="AY11" i="20"/>
  <c r="AE11" i="20" s="1"/>
  <c r="AY10" i="20"/>
  <c r="AE18" i="20" l="1"/>
  <c r="AE20" i="20" s="1"/>
  <c r="AY20" i="20"/>
  <c r="AE10" i="20"/>
  <c r="AE17" i="20" s="1"/>
  <c r="AY17" i="20"/>
  <c r="Y18" i="20"/>
  <c r="AA18" i="20" s="1"/>
  <c r="Y10" i="20"/>
  <c r="AA10" i="20" s="1"/>
  <c r="AA20" i="20" l="1"/>
  <c r="Z20" i="20"/>
  <c r="Z17" i="20"/>
  <c r="AA17" i="20"/>
</calcChain>
</file>

<file path=xl/sharedStrings.xml><?xml version="1.0" encoding="utf-8"?>
<sst xmlns="http://schemas.openxmlformats.org/spreadsheetml/2006/main" count="201" uniqueCount="106">
  <si>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</si>
  <si>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</si>
  <si>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</si>
  <si>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</si>
  <si>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</si>
  <si>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</si>
  <si>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</si>
  <si>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</si>
  <si>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</si>
  <si>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</si>
  <si>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</si>
  <si>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</si>
  <si>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</si>
  <si>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</si>
  <si>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</si>
  <si>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</si>
  <si>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</si>
  <si>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</si>
  <si>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</si>
  <si>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</si>
  <si>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</si>
  <si>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</si>
  <si>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</si>
  <si>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</si>
  <si>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</si>
  <si>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</si>
  <si>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</si>
  <si>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</si>
  <si>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</si>
  <si>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</si>
  <si>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</si>
  <si>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FUENTES DE COFINANCIACIÓN EN  MILES DE PESOS</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</si>
  <si>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</si>
  <si>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</si>
  <si>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</si>
  <si>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</si>
  <si>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</si>
  <si>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</si>
  <si>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</si>
  <si>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</si>
  <si>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</si>
  <si>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COMPONENTE </t>
  </si>
  <si>
    <t>PROGRAMA 1:</t>
  </si>
  <si>
    <t>Incremento</t>
  </si>
  <si>
    <t>LÍNEA ESTRATÉGICA 5</t>
  </si>
  <si>
    <t>ALIANZA POR UN BUEN GOBIERNO</t>
  </si>
  <si>
    <t>UNA BUENA ADMINISTRACIÓN</t>
  </si>
  <si>
    <t>Fortalecer principios administrativos que mejoren la gestión administrativa municipal para su mejoramiento continuo</t>
  </si>
  <si>
    <t xml:space="preserve">Reestructuración a la modernización administrativa </t>
  </si>
  <si>
    <t>Tablas de retención documental actualizadas</t>
  </si>
  <si>
    <t>Tablas de valoración documental elaboradas.</t>
  </si>
  <si>
    <t xml:space="preserve">Espacios masivos de diálogo entre la ciudadanía y el gobierno municipal.
</t>
  </si>
  <si>
    <t xml:space="preserve">Secretaría General </t>
  </si>
  <si>
    <t>FORTALECIMIENTO INSTITUCIONAL</t>
  </si>
  <si>
    <t>Ejecución de la Estrategia de gobierno digital.</t>
  </si>
  <si>
    <t xml:space="preserve">Elaboración Plan de comunicaciones </t>
  </si>
  <si>
    <t xml:space="preserve">Ejecución del Plan de comunicaciones </t>
  </si>
  <si>
    <t>TALENTOS MÁS HUMANOS</t>
  </si>
  <si>
    <t>Promueve la gestión, el desarrollo y la motivación del talento humano para mejorar ambientes laborales que ayuden al crecimiento de la Administración Municipal.</t>
  </si>
  <si>
    <t>Actualización del Plan Integral del talento Humano.</t>
  </si>
  <si>
    <t>Implementación del Plan Integral del Talento Humano</t>
  </si>
  <si>
    <t>Fortalecimiento  institucional para el mejoramiento de la gestión pública del municipio de  Amalfi</t>
  </si>
  <si>
    <t xml:space="preserve">Urbana </t>
  </si>
  <si>
    <t>Urabana y Rural</t>
  </si>
  <si>
    <t xml:space="preserve">Urbana y Rural </t>
  </si>
  <si>
    <t>Urabana</t>
  </si>
  <si>
    <t xml:space="preserve"> META  PRODUCTO  2020</t>
  </si>
  <si>
    <t xml:space="preserve"> META  PRODUCTO  2021</t>
  </si>
  <si>
    <t xml:space="preserve"> META  PRODUCTO  2022</t>
  </si>
  <si>
    <t xml:space="preserve"> META  PRODUCTO  2023</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</si>
  <si>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</si>
  <si>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</si>
  <si>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</si>
  <si>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</si>
  <si>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</si>
  <si>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</si>
  <si>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</si>
  <si>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</si>
  <si>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</si>
  <si>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</si>
  <si>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</si>
  <si>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</si>
  <si>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</si>
  <si>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</si>
  <si>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</si>
  <si>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</si>
  <si>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</si>
  <si>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</si>
  <si>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</si>
  <si>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</si>
  <si>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X</t>
  </si>
  <si>
    <t>GL</t>
  </si>
  <si>
    <t>UND</t>
  </si>
  <si>
    <t>EVALUACIÓN FÍSICA Y FINANCIERA DE LOS PROGRAMAS</t>
  </si>
  <si>
    <t>PLAN DE ACCIÓN ANUAL</t>
  </si>
  <si>
    <t>Formulación e implementación del Plan Integral de Talento Humano del Municipio de   Amalfi</t>
  </si>
  <si>
    <t xml:space="preserve">2020050310056 </t>
  </si>
  <si>
    <t xml:space="preserve">Programada para próxima vigencia </t>
  </si>
  <si>
    <t>Se hizo cubrimiento de hechos, actividades o eventos. Se realizó consejo de redacción. (Distribución de funciones del equipo). Se ha realizado boletines informativos digitales. Se realizaron espacios masivos dos veces al mes por redes sociales y medios de comunicación como radio y televisión, por medio de los cuales se habilitaron los canales de participación a la ciudadanía</t>
  </si>
  <si>
    <t>Se cumplió: http://www.amalfi-antioquia.gov.co/planes/plan-de-participacion-ciudadana-por-medios-electronicos</t>
  </si>
  <si>
    <t xml:space="preserve">Se cumplió en la vigencia pasada. </t>
  </si>
  <si>
    <t>1. Se adelantó en el rediseño organizacional (adopción acto administrativo creación del comité de rediseño organizacional, proyección de documento técnico, aplicación de metodología canvas, realizació de análisis financiero)</t>
  </si>
  <si>
    <t xml:space="preserve">Se ejecutaron 24 capacitaciones contempladas en el Plan (educación ambiental, habilidades para la vida, atención a la ciudadanía, seguridad vial, riesgos laborales, accidentes y enfermedades laborales, relaciones interpersonales, inteligencia emocional, Ley 909 de 2004, Ley 1437 de 2011, 2 sesiones de Derechos Humanos, Agenda Antioquia 2040, lenguaje claro para servidores públicos, manejo de PQRSD) se llevaron a cabo 11 actividades correspondientes al Plan de Bienestar Laboral e incentivos (conmemoración día nacional del servidor público, celebración día del niño, jornada de salud, jornada de bienestar laboral, disfrute de salario emocional, integración a un destino fuera del municipio, actividades lúdicas en torno a la integridad, inauguración pasillo de la lectura, creación aplicativo FEDERICO, ejecución de pausas activas físicas y mentales, celebración de la navidad, jornadas de inducción y reinducción, reconocimientos dirigidos a los empleados en el marco de diferentes campañas). Se realizaron capacitaciones como parte de la preparación en la plataforma de SECOP II. </t>
  </si>
  <si>
    <t>*Comité de Gobierno en Digital, el cual se reactivó el 6 de enero de 2021. El 9 de marzo de 2021 realizamos el segundo comité de Gobierno Digital del año 2021. El Comité de Gobierno Digital hace parte del Comité Institucional de Gestión y desempeño del cual hemos participado en las dos sesiones ordinarias que se realizaron en el año 2021. La primera se realizó el 22 de julio con la participación de la Función Pública y la segunda se realizó el 9 de septiembre con la participación de la Dirección de Atención a la Ciudadanía de la Secretaría de Gestión Humana y Desarrollo Organizacional de la Gobernación de Antioquia.
*Actualización de la página Web del Municipio de Amalfi, de acuerdo directrices institucionales y políticas de Gobierno Digital. Ley de Transparencia y Acceso a la Información Púbica Ley 1712 de 2014.
*Último reporte del puntaje de indicadores del mes de diciembre de 2021 por parte de MinTic: Implementación de Política Pública Antitrámites: http://www.amalfi-antioquia.gov.co/politicas-y-lineamientos/politica-de-racionalizacion-de-tramites
*Socialización de la política de Racionalización de Trámites en el comité de Gobierno Digital: http://www.amalfi-antioquia.gov.co/noticias/comite-de-gobierno-digital-y-comunicaciones
*Portafolio virtual de trámites: https://amalfiantioquia.micolombiadigital.gov.co/sites/amalfiantioquia/content/files/000702/35058_tramites-y-servicios-amalfi.pdf
Administración de la plataforma SUIT (Sistema Único Integrado de Trámites).</t>
  </si>
  <si>
    <t>Cubrimiento y publicación de actividades y eventos de la entidad.
Implementación de la agenda semanal para el cubrimiento de actividades y la Circular No. 059 “Metodología de trabajo de la Oficina de Comunicaciones”, lo que ha facilitado el cumplimiento.
Participación en capacitaciones de MinTIC, la Función Pública y diplomado MIPG con la Escuela superior de administración pública - ESAP para fortalecer las políticas de Racionalización de Trámites, Gobierno Digital, Participación Ciudadana y Rendición de Cuentas. Cursos de Lenguaje Claro e Integridad para servidores públicos:
 Participación en la Red UNIDOS para comunicadores de las alcaldías de Antioquia.
Video: https://www.facebook.com/100013137276472/videos/1146361499145082/
 El equipo de comunicaciones hace parte de la Red de Reporteros de Colombia con la ART.
 Participación en el diplomado de Comunicación para el Desarrollo con enfoque ODS y Derechos Humanos de la Universidad de Antioquia, con la alianza EPM-PNUD:
*Implementación del Modelo de Madurez de Ciudades Inteligentes con MinTIC, se adjunta diagnóstico y plan el cual debe ser implementado en el año 2021.
Participación en el reto de Máxima Velocidad con MinTIC, con el objetivo de fortalecer la Política de Gobierno Digital.
*Participación en el proyecto DIGITORIAL con MinTIC, para el fortalecimiento de la comunicación digital de la entidad:
*Curso de Datos abiertos: #CIOSUMMIT2021 experiencia en la cual MinTIC resaltó los logros o casos de éxito alcanzados por los CIO en alcaldías y gobernaciones, a través del uso y aprovechamiento estratégico de las TIC.
*Participación en diplomado para la trasformación Digital de las Organizaciones, con el SENA y la Federación Colombiana de Municipios:
*Apoyo al Plan Estratégico de Talento Humano:
*Las rede sociales de la administración municipal de Amalfi, son las de mayor alcance del Nordeste en comparación con las demás entidades.</t>
  </si>
  <si>
    <r>
      <t xml:space="preserve">SECRETARÍA GENERAL VIGENCIA </t>
    </r>
    <r>
      <rPr>
        <b/>
        <sz val="10"/>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</si>
</sst>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3" formatCode="_-* #,##0.00_-;\-* #,##0.00_-;_-* &quot;-&quot;??_-;_-@_-"/>
    <numFmt numFmtId="164" formatCode="_-* #,##0.0_-;\-* #,##0.0_-;_-* &quot;-&quot;??_-;_-@_-"/>
  </numFmts>
  <fonts count="13" x14ac:knownFonts="1">
    <font>
      <sz val="11"/>
      <color theme="1"/>
      <name val="Calibri"/>
      <family val="2"/>
      <scheme val="minor"/>
    </font>
    <font>
      <sz val="10"/>
      <name val="Arial"/>
      <family val="2"/>
    </font>
    <font>
      <b/>
      <sz val="10"/>
      <color theme="1"/>
      <name val="Arial"/>
      <family val="2"/>
    </font>
    <font>
      <sz val="10"/>
      <color theme="1"/>
      <name val="Arial"/>
      <family val="2"/>
    </font>
    <font>
      <sz val="10"/>
      <color rgb="FFFF0000"/>
      <name val="Arial"/>
      <family val="2"/>
    </font>
    <font>
      <sz val="11"/>
      <color theme="1"/>
      <name val="Calibri"/>
      <family val="2"/>
      <scheme val="minor"/>
    </font>
    <font>
      <sz val="10"/>
      <color theme="1"/>
      <name val="Calibri"/>
      <family val="2"/>
      <scheme val="minor"/>
    </font>
    <font>
      <sz val="10"/>
      <color rgb="FFFF0000"/>
      <name val="Calibri"/>
      <family val="2"/>
      <scheme val="minor"/>
    </font>
    <font>
      <b/>
      <sz val="10"/>
      <color rgb="FFFF0000"/>
      <name val="Arial"/>
      <family val="2"/>
    </font>
    <font>
      <b/>
      <sz val="10"/>
      <name val="Arial"/>
      <family val="2"/>
    </font>
    <font>
      <b/>
      <sz val="10"/>
      <color theme="1"/>
      <name val="Calibri"/>
      <family val="2"/>
      <scheme val="minor"/>
    </font>
    <font>
      <sz val="9"/>
      <color theme="1"/>
      <name val="Arial"/>
      <family val="2"/>
    </font>
    <font>
      <sz val="9.5"/>
      <color theme="1"/>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s>
  <cellStyleXfs count="6">
    <xf numFmtId="0" fontId="0"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cellStyleXfs>
  <cellXfs count="119">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0" fontId="4" fillId="0" borderId="0" xfId="1" applyFont="1" applyFill="1" applyAlignment="1" applyProtection="1">
      <alignment horizontal="center" vertical="center"/>
      <protection locked="0"/>
    </xf>
    <xf numFmtId="0" fontId="1" fillId="0" borderId="0" xfId="1" applyFont="1" applyFill="1" applyAlignment="1" applyProtection="1">
      <alignment horizontal="center" vertical="center"/>
      <protection locked="0"/>
    </xf>
    <xf numFmtId="0" fontId="3" fillId="0" borderId="0" xfId="1" applyFont="1" applyFill="1" applyAlignment="1" applyProtection="1">
      <alignment horizontal="justify" vertical="center" wrapText="1"/>
      <protection locked="0"/>
    </xf>
    <xf numFmtId="9" fontId="3" fillId="0" borderId="0" xfId="3" applyNumberFormat="1" applyFont="1" applyFill="1" applyAlignment="1" applyProtection="1">
      <alignment horizontal="center" vertical="center"/>
      <protection locked="0"/>
    </xf>
    <xf numFmtId="0" fontId="3" fillId="0" borderId="0" xfId="1" applyFont="1" applyFill="1" applyAlignment="1" applyProtection="1">
      <alignment horizontal="left" vertical="center"/>
      <protection locked="0"/>
    </xf>
    <xf numFmtId="1" fontId="3" fillId="0" borderId="4" xfId="2" applyNumberFormat="1" applyFont="1" applyFill="1" applyBorder="1" applyAlignment="1" applyProtection="1">
      <alignment horizontal="center" vertical="center" wrapText="1"/>
    </xf>
    <xf numFmtId="1" fontId="2" fillId="2" borderId="4" xfId="2" applyNumberFormat="1" applyFont="1" applyFill="1" applyBorder="1" applyAlignment="1" applyProtection="1">
      <alignment horizontal="center" vertical="center" wrapText="1"/>
    </xf>
    <xf numFmtId="9" fontId="2" fillId="2" borderId="1" xfId="3"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1" xfId="1" applyFont="1" applyFill="1" applyBorder="1" applyAlignment="1" applyProtection="1">
      <alignment horizontal="justify" vertical="center" wrapText="1"/>
    </xf>
    <xf numFmtId="1" fontId="3" fillId="0" borderId="1" xfId="1" applyNumberFormat="1" applyFont="1" applyFill="1" applyBorder="1" applyAlignment="1" applyProtection="1">
      <alignment vertical="center" wrapText="1"/>
    </xf>
    <xf numFmtId="1" fontId="3" fillId="0" borderId="1" xfId="1"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9" fontId="6" fillId="0" borderId="1"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1" fontId="3" fillId="0" borderId="1" xfId="2" applyNumberFormat="1" applyFont="1" applyFill="1" applyBorder="1" applyAlignment="1" applyProtection="1">
      <alignment horizontal="center" vertical="center" wrapText="1"/>
    </xf>
    <xf numFmtId="9" fontId="3" fillId="0" borderId="4" xfId="3" applyNumberFormat="1" applyFont="1" applyFill="1" applyBorder="1" applyAlignment="1" applyProtection="1">
      <alignment horizontal="center" vertical="center"/>
    </xf>
    <xf numFmtId="1" fontId="2" fillId="2" borderId="1" xfId="1" applyNumberFormat="1" applyFont="1" applyFill="1" applyBorder="1" applyAlignment="1" applyProtection="1">
      <alignment horizontal="center" vertical="center" wrapText="1"/>
    </xf>
    <xf numFmtId="3" fontId="3" fillId="0" borderId="4" xfId="1" applyNumberFormat="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3" fontId="2" fillId="2" borderId="4" xfId="1" applyNumberFormat="1" applyFont="1" applyFill="1" applyBorder="1" applyAlignment="1" applyProtection="1">
      <alignment horizontal="center" vertical="center" wrapText="1"/>
    </xf>
    <xf numFmtId="42" fontId="6" fillId="0" borderId="1" xfId="4" applyFont="1" applyBorder="1" applyAlignment="1" applyProtection="1">
      <alignment horizontal="center" vertical="center"/>
    </xf>
    <xf numFmtId="0" fontId="7" fillId="0" borderId="1" xfId="0" applyFont="1" applyBorder="1" applyAlignment="1" applyProtection="1">
      <alignment horizontal="center" vertical="center"/>
    </xf>
    <xf numFmtId="9" fontId="7" fillId="0" borderId="1" xfId="0" applyNumberFormat="1" applyFont="1" applyBorder="1" applyAlignment="1" applyProtection="1">
      <alignment horizontal="center" vertical="center"/>
    </xf>
    <xf numFmtId="0" fontId="3" fillId="0" borderId="4" xfId="1"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xf>
    <xf numFmtId="1" fontId="3" fillId="0" borderId="4" xfId="1" applyNumberFormat="1" applyFont="1" applyFill="1" applyBorder="1" applyAlignment="1" applyProtection="1">
      <alignment horizontal="center" vertical="center" wrapText="1"/>
    </xf>
    <xf numFmtId="9" fontId="2" fillId="4" borderId="12" xfId="3" applyNumberFormat="1" applyFont="1" applyFill="1" applyBorder="1" applyAlignment="1" applyProtection="1">
      <alignment horizontal="center" vertical="center" wrapText="1" shrinkToFit="1"/>
      <protection locked="0"/>
    </xf>
    <xf numFmtId="0" fontId="3" fillId="0" borderId="3" xfId="1" applyFont="1" applyFill="1" applyBorder="1" applyAlignment="1" applyProtection="1">
      <alignment horizontal="center" vertical="center" textRotation="90" wrapText="1"/>
    </xf>
    <xf numFmtId="0" fontId="3" fillId="0" borderId="2" xfId="1" applyFont="1" applyFill="1" applyBorder="1" applyAlignment="1" applyProtection="1">
      <alignment horizontal="center" vertical="center" textRotation="90" wrapText="1"/>
    </xf>
    <xf numFmtId="0" fontId="2" fillId="0" borderId="0" xfId="1" applyFont="1" applyFill="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24"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20"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textRotation="90" wrapText="1"/>
      <protection locked="0"/>
    </xf>
    <xf numFmtId="0" fontId="2" fillId="0" borderId="1" xfId="1" applyFont="1" applyFill="1" applyBorder="1" applyAlignment="1" applyProtection="1">
      <alignment horizontal="center" vertical="center" textRotation="90" wrapText="1"/>
      <protection locked="0"/>
    </xf>
    <xf numFmtId="0" fontId="2" fillId="0" borderId="3" xfId="1" applyFont="1" applyFill="1" applyBorder="1" applyAlignment="1" applyProtection="1">
      <alignment horizontal="center" vertical="center" textRotation="90" wrapText="1"/>
      <protection locked="0"/>
    </xf>
    <xf numFmtId="42" fontId="10" fillId="5" borderId="3" xfId="4" applyFont="1" applyFill="1" applyBorder="1" applyAlignment="1">
      <alignment horizontal="center" vertical="center" wrapText="1"/>
    </xf>
    <xf numFmtId="42" fontId="10" fillId="5" borderId="4" xfId="4" applyFont="1" applyFill="1" applyBorder="1" applyAlignment="1">
      <alignment horizontal="center" vertical="center" wrapText="1"/>
    </xf>
    <xf numFmtId="0" fontId="8" fillId="3" borderId="7" xfId="1" applyFont="1" applyFill="1" applyBorder="1" applyAlignment="1" applyProtection="1">
      <alignment horizontal="center" vertical="center" wrapText="1" shrinkToFit="1"/>
      <protection locked="0"/>
    </xf>
    <xf numFmtId="0" fontId="8" fillId="3" borderId="1" xfId="1" applyFont="1" applyFill="1" applyBorder="1" applyAlignment="1" applyProtection="1">
      <alignment horizontal="center" vertical="center" wrapText="1" shrinkToFit="1"/>
      <protection locked="0"/>
    </xf>
    <xf numFmtId="0" fontId="8" fillId="3" borderId="3" xfId="1" applyFont="1" applyFill="1" applyBorder="1" applyAlignment="1" applyProtection="1">
      <alignment horizontal="center" vertical="center" wrapText="1" shrinkToFit="1"/>
      <protection locked="0"/>
    </xf>
    <xf numFmtId="0" fontId="9" fillId="0" borderId="7"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12"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2" fillId="0" borderId="23" xfId="1" applyFont="1" applyFill="1" applyBorder="1" applyAlignment="1" applyProtection="1">
      <alignment horizontal="center" vertical="center" wrapText="1"/>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horizontal="center" vertical="center" wrapText="1" shrinkToFit="1"/>
      <protection locked="0"/>
    </xf>
    <xf numFmtId="0" fontId="2" fillId="0" borderId="3" xfId="1" applyFont="1" applyFill="1" applyBorder="1" applyAlignment="1" applyProtection="1">
      <alignment horizontal="center" vertical="center" wrapText="1" shrinkToFit="1"/>
      <protection locked="0"/>
    </xf>
    <xf numFmtId="0" fontId="2" fillId="3" borderId="7" xfId="1" applyFont="1" applyFill="1" applyBorder="1" applyAlignment="1" applyProtection="1">
      <alignment horizontal="center" vertical="center" wrapText="1" shrinkToFit="1"/>
      <protection locked="0"/>
    </xf>
    <xf numFmtId="0" fontId="2" fillId="3" borderId="1" xfId="1" applyFont="1" applyFill="1" applyBorder="1" applyAlignment="1" applyProtection="1">
      <alignment horizontal="center" vertical="center" wrapText="1" shrinkToFit="1"/>
      <protection locked="0"/>
    </xf>
    <xf numFmtId="0" fontId="2" fillId="3" borderId="3" xfId="1" applyFont="1" applyFill="1" applyBorder="1" applyAlignment="1" applyProtection="1">
      <alignment horizontal="center" vertical="center" wrapText="1" shrinkToFit="1"/>
      <protection locked="0"/>
    </xf>
    <xf numFmtId="0" fontId="9" fillId="3" borderId="7" xfId="1" applyFont="1" applyFill="1" applyBorder="1" applyAlignment="1" applyProtection="1">
      <alignment horizontal="center" vertical="center" wrapText="1" shrinkToFit="1"/>
      <protection locked="0"/>
    </xf>
    <xf numFmtId="0" fontId="9" fillId="3" borderId="1" xfId="1" applyFont="1" applyFill="1" applyBorder="1" applyAlignment="1" applyProtection="1">
      <alignment horizontal="center" vertical="center" wrapText="1" shrinkToFit="1"/>
      <protection locked="0"/>
    </xf>
    <xf numFmtId="0" fontId="9" fillId="3" borderId="3" xfId="1" applyFont="1" applyFill="1" applyBorder="1" applyAlignment="1" applyProtection="1">
      <alignment horizontal="center" vertical="center" wrapText="1" shrinkToFit="1"/>
      <protection locked="0"/>
    </xf>
    <xf numFmtId="0" fontId="2" fillId="4" borderId="7" xfId="1" applyFont="1" applyFill="1" applyBorder="1" applyAlignment="1" applyProtection="1">
      <alignment horizontal="center" vertical="center" wrapText="1" shrinkToFit="1"/>
      <protection locked="0"/>
    </xf>
    <xf numFmtId="0" fontId="2" fillId="0" borderId="1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shrinkToFit="1"/>
      <protection locked="0"/>
    </xf>
    <xf numFmtId="0" fontId="8" fillId="4" borderId="2" xfId="1" applyFont="1" applyFill="1" applyBorder="1" applyAlignment="1" applyProtection="1">
      <alignment horizontal="center" vertical="center" wrapText="1" shrinkToFit="1"/>
      <protection locked="0"/>
    </xf>
    <xf numFmtId="0" fontId="2" fillId="4" borderId="1" xfId="1" applyFont="1" applyFill="1" applyBorder="1" applyAlignment="1" applyProtection="1">
      <alignment horizontal="center" vertical="center" wrapText="1" shrinkToFit="1"/>
      <protection locked="0"/>
    </xf>
    <xf numFmtId="0" fontId="2" fillId="4" borderId="3" xfId="1" applyFont="1" applyFill="1" applyBorder="1" applyAlignment="1" applyProtection="1">
      <alignment horizontal="center" vertical="center" wrapText="1" shrinkToFit="1"/>
      <protection locked="0"/>
    </xf>
    <xf numFmtId="0" fontId="9" fillId="4" borderId="1" xfId="1" applyFont="1" applyFill="1" applyBorder="1" applyAlignment="1" applyProtection="1">
      <alignment horizontal="center" vertical="center" wrapText="1" shrinkToFit="1"/>
      <protection locked="0"/>
    </xf>
    <xf numFmtId="0" fontId="9" fillId="4" borderId="12" xfId="1" applyFont="1" applyFill="1" applyBorder="1" applyAlignment="1" applyProtection="1">
      <alignment horizontal="center" vertical="center" wrapText="1" shrinkToFit="1"/>
      <protection locked="0"/>
    </xf>
    <xf numFmtId="0" fontId="2" fillId="4" borderId="12" xfId="1" applyFont="1" applyFill="1" applyBorder="1" applyAlignment="1" applyProtection="1">
      <alignment horizontal="center" vertical="center" wrapText="1" shrinkToFit="1"/>
      <protection locked="0"/>
    </xf>
    <xf numFmtId="9" fontId="2" fillId="4" borderId="1" xfId="3" applyNumberFormat="1" applyFont="1" applyFill="1" applyBorder="1" applyAlignment="1" applyProtection="1">
      <alignment horizontal="center" vertical="center" wrapText="1" shrinkToFit="1"/>
      <protection locked="0"/>
    </xf>
    <xf numFmtId="0" fontId="9" fillId="0" borderId="7" xfId="1" applyFont="1" applyFill="1" applyBorder="1" applyAlignment="1" applyProtection="1">
      <alignment horizontal="center" vertical="center" wrapText="1" shrinkToFit="1"/>
      <protection locked="0"/>
    </xf>
    <xf numFmtId="0" fontId="9" fillId="0" borderId="1" xfId="1" applyFont="1" applyFill="1" applyBorder="1" applyAlignment="1" applyProtection="1">
      <alignment horizontal="center" vertical="center" wrapText="1" shrinkToFit="1"/>
      <protection locked="0"/>
    </xf>
    <xf numFmtId="0" fontId="9" fillId="0" borderId="3"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wrapText="1"/>
      <protection locked="0"/>
    </xf>
    <xf numFmtId="0" fontId="3" fillId="0" borderId="20" xfId="1" applyFont="1" applyFill="1" applyBorder="1" applyAlignment="1" applyProtection="1">
      <alignment horizontal="center" vertical="center" textRotation="90" wrapText="1"/>
    </xf>
    <xf numFmtId="0" fontId="2" fillId="0" borderId="10"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164" fontId="4" fillId="0" borderId="1" xfId="5" applyNumberFormat="1" applyFont="1" applyFill="1" applyBorder="1" applyAlignment="1" applyProtection="1">
      <alignment horizontal="center" vertical="center" wrapText="1"/>
    </xf>
    <xf numFmtId="0" fontId="3" fillId="0" borderId="4" xfId="1" applyFont="1" applyFill="1" applyBorder="1" applyAlignment="1" applyProtection="1">
      <alignment horizontal="justify" vertical="center" wrapText="1"/>
    </xf>
    <xf numFmtId="42" fontId="6" fillId="0" borderId="1" xfId="4"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wrapText="1"/>
    </xf>
    <xf numFmtId="0" fontId="3" fillId="0" borderId="0" xfId="1" applyFont="1" applyFill="1" applyAlignment="1" applyProtection="1">
      <alignment horizontal="center" vertical="center"/>
    </xf>
    <xf numFmtId="1" fontId="4" fillId="0" borderId="1" xfId="2"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xf>
    <xf numFmtId="42" fontId="3" fillId="0" borderId="1" xfId="4" applyFont="1" applyBorder="1" applyAlignment="1" applyProtection="1">
      <alignment horizontal="center" vertical="center"/>
    </xf>
    <xf numFmtId="0" fontId="11" fillId="0" borderId="1" xfId="1" applyFont="1" applyFill="1" applyBorder="1" applyAlignment="1" applyProtection="1">
      <alignment horizontal="justify" vertical="center" wrapText="1"/>
    </xf>
    <xf numFmtId="0" fontId="12" fillId="0" borderId="1" xfId="1" applyFont="1" applyFill="1" applyBorder="1" applyAlignment="1" applyProtection="1">
      <alignment horizontal="justify" vertical="justify" wrapText="1"/>
    </xf>
    <xf numFmtId="0" fontId="2"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textRotation="90" wrapText="1"/>
    </xf>
    <xf numFmtId="0" fontId="2" fillId="2" borderId="21" xfId="1" applyFont="1" applyFill="1" applyBorder="1" applyAlignment="1" applyProtection="1">
      <alignment horizontal="center" vertical="center" wrapText="1"/>
    </xf>
    <xf numFmtId="0" fontId="2" fillId="2" borderId="22"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1" fontId="8" fillId="2" borderId="1" xfId="1" applyNumberFormat="1" applyFont="1" applyFill="1" applyBorder="1" applyAlignment="1" applyProtection="1">
      <alignment horizontal="center" vertical="center" wrapText="1"/>
    </xf>
    <xf numFmtId="0" fontId="2" fillId="2" borderId="0" xfId="1" applyFont="1" applyFill="1" applyAlignment="1" applyProtection="1">
      <alignment horizontal="center" vertical="center"/>
    </xf>
  </cellXfs>
  <cellStyles count="6">
    <cellStyle name="Millares" xfId="5" builtinId="3"/>
    <cellStyle name="Moneda [0]" xfId="4" builtinId="7"/>
    <cellStyle name="Normal" xfId="0" builtinId="0"/>
    <cellStyle name="Normal 2" xfId="1" xr:uid="{00000000-0005-0000-0000-000003000000}"/>
    <cellStyle name="Porcentaje" xfId="3" builtinId="5"/>
    <cellStyle name="Porcentaje 2" xfId="2" xr:uid="{00000000-0005-0000-0000-000005000000}"/>
  </cellStyles>
  <dxfs count="22">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5"/>
  <sheetViews>
    <sheetView showGridLines="0" tabSelected="1" topLeftCell="AA1" zoomScale="80" zoomScaleNormal="80" zoomScaleSheetLayoutView="80" workbookViewId="0">
      <selection activeCell="AB11" sqref="AB11"/>
    </sheetView>
  </sheetViews>
  <sheetFormatPr baseColWidth="10" defaultColWidth="0.109375" defaultRowHeight="18" customHeight="1" x14ac:dyDescent="0.3"/>
  <cols>
    <col min="1" max="1" width="5.44140625" style="1" customWidth="1"/>
    <col min="2" max="5" width="9.88671875" style="2" customWidth="1"/>
    <col min="6" max="7" width="9.88671875" style="1" customWidth="1"/>
    <col min="8" max="8" width="13.44140625" style="1" customWidth="1"/>
    <col min="9" max="9" width="11.109375" style="1" customWidth="1"/>
    <col min="10" max="10" width="37.109375" style="6" customWidth="1"/>
    <col min="11" max="11" width="15.88671875" style="1" customWidth="1"/>
    <col min="12" max="12" width="17" style="1" customWidth="1"/>
    <col min="13" max="13" width="38" style="1" bestFit="1" customWidth="1"/>
    <col min="14" max="14" width="15.6640625" style="8" customWidth="1"/>
    <col min="15" max="15" width="14.44140625" style="1" customWidth="1"/>
    <col min="16" max="16" width="15.44140625" style="1" customWidth="1"/>
    <col min="17" max="17" width="14" style="5" hidden="1" customWidth="1"/>
    <col min="18" max="18" width="14" style="4" customWidth="1"/>
    <col min="19" max="19" width="14" style="5" hidden="1" customWidth="1"/>
    <col min="20" max="20" width="14" style="4" hidden="1" customWidth="1"/>
    <col min="21" max="21" width="6.5546875" style="1" customWidth="1"/>
    <col min="22" max="22" width="6.33203125" style="4" customWidth="1"/>
    <col min="23" max="23" width="6.5546875" style="1" hidden="1" customWidth="1"/>
    <col min="24" max="24" width="6.5546875" style="4" hidden="1" customWidth="1"/>
    <col min="25" max="25" width="8.109375" style="1" customWidth="1"/>
    <col min="26" max="27" width="12.33203125" style="7" customWidth="1"/>
    <col min="28" max="28" width="84.21875" style="6" customWidth="1"/>
    <col min="29" max="30" width="9.6640625" style="1" customWidth="1"/>
    <col min="31" max="31" width="13.5546875" style="4" customWidth="1"/>
    <col min="32" max="32" width="13.5546875" style="1" customWidth="1"/>
    <col min="33" max="38" width="13.5546875" style="1" hidden="1" customWidth="1"/>
    <col min="39" max="39" width="13.5546875" style="1" customWidth="1"/>
    <col min="40" max="50" width="13.5546875" style="1" hidden="1" customWidth="1"/>
    <col min="51" max="51" width="14.88671875" style="1" customWidth="1"/>
    <col min="52" max="53" width="14.6640625" style="1" customWidth="1"/>
    <col min="54" max="65" width="4.5546875" style="1" customWidth="1"/>
    <col min="66" max="335" width="8.88671875" style="1" customWidth="1"/>
    <col min="336" max="16384" width="0.109375" style="1"/>
  </cols>
  <sheetData>
    <row r="1" spans="2:65" ht="18" customHeight="1" x14ac:dyDescent="0.3">
      <c r="B1" s="37" t="s">
        <v>94</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row>
    <row r="2" spans="2:65" ht="18" customHeight="1" x14ac:dyDescent="0.3">
      <c r="B2" s="37" t="s">
        <v>93</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row>
    <row r="3" spans="2:65" ht="18" customHeight="1" x14ac:dyDescent="0.3">
      <c r="B3" s="37" t="s">
        <v>105</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row>
    <row r="4" spans="2:65" ht="18" customHeight="1" x14ac:dyDescent="0.3">
      <c r="B4" s="1"/>
      <c r="E4" s="38" t="s">
        <v>38</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9"/>
    </row>
    <row r="5" spans="2:65" ht="18" customHeight="1" thickBot="1" x14ac:dyDescent="0.35">
      <c r="F5" s="3"/>
      <c r="G5" s="3"/>
    </row>
    <row r="6" spans="2:65" ht="15" customHeight="1" x14ac:dyDescent="0.3">
      <c r="B6" s="40" t="s">
        <v>0</v>
      </c>
      <c r="C6" s="41"/>
      <c r="D6" s="44" t="s">
        <v>41</v>
      </c>
      <c r="E6" s="41" t="s">
        <v>1</v>
      </c>
      <c r="F6" s="41"/>
      <c r="G6" s="41" t="s">
        <v>30</v>
      </c>
      <c r="H6" s="46" t="s">
        <v>2</v>
      </c>
      <c r="I6" s="41" t="s">
        <v>3</v>
      </c>
      <c r="J6" s="41"/>
      <c r="K6" s="41" t="s">
        <v>32</v>
      </c>
      <c r="L6" s="71" t="s">
        <v>4</v>
      </c>
      <c r="M6" s="71" t="s">
        <v>5</v>
      </c>
      <c r="N6" s="71" t="s">
        <v>6</v>
      </c>
      <c r="O6" s="71" t="s">
        <v>39</v>
      </c>
      <c r="P6" s="74" t="s">
        <v>37</v>
      </c>
      <c r="Q6" s="90" t="s">
        <v>66</v>
      </c>
      <c r="R6" s="51" t="s">
        <v>67</v>
      </c>
      <c r="S6" s="77" t="s">
        <v>68</v>
      </c>
      <c r="T6" s="77" t="s">
        <v>69</v>
      </c>
      <c r="U6" s="80" t="s">
        <v>7</v>
      </c>
      <c r="V6" s="80"/>
      <c r="W6" s="80"/>
      <c r="X6" s="80"/>
      <c r="Y6" s="80"/>
      <c r="Z6" s="80"/>
      <c r="AA6" s="80"/>
      <c r="AB6" s="41" t="s">
        <v>8</v>
      </c>
      <c r="AC6" s="41" t="s">
        <v>9</v>
      </c>
      <c r="AD6" s="41"/>
      <c r="AE6" s="54" t="s">
        <v>10</v>
      </c>
      <c r="AF6" s="44" t="s">
        <v>70</v>
      </c>
      <c r="AG6" s="60" t="s">
        <v>31</v>
      </c>
      <c r="AH6" s="61"/>
      <c r="AI6" s="61"/>
      <c r="AJ6" s="61"/>
      <c r="AK6" s="61"/>
      <c r="AL6" s="61"/>
      <c r="AM6" s="61"/>
      <c r="AN6" s="61"/>
      <c r="AO6" s="61"/>
      <c r="AP6" s="61"/>
      <c r="AQ6" s="61"/>
      <c r="AR6" s="61"/>
      <c r="AS6" s="61"/>
      <c r="AT6" s="61"/>
      <c r="AU6" s="61"/>
      <c r="AV6" s="61"/>
      <c r="AW6" s="61"/>
      <c r="AX6" s="61"/>
      <c r="AY6" s="62"/>
      <c r="AZ6" s="44" t="s">
        <v>35</v>
      </c>
      <c r="BA6" s="41" t="s">
        <v>11</v>
      </c>
      <c r="BB6" s="41" t="s">
        <v>12</v>
      </c>
      <c r="BC6" s="41"/>
      <c r="BD6" s="41"/>
      <c r="BE6" s="41"/>
      <c r="BF6" s="41"/>
      <c r="BG6" s="41"/>
      <c r="BH6" s="41"/>
      <c r="BI6" s="41"/>
      <c r="BJ6" s="41"/>
      <c r="BK6" s="41"/>
      <c r="BL6" s="41"/>
      <c r="BM6" s="95"/>
    </row>
    <row r="7" spans="2:65" ht="22.5" customHeight="1" x14ac:dyDescent="0.3">
      <c r="B7" s="42"/>
      <c r="C7" s="43"/>
      <c r="D7" s="45"/>
      <c r="E7" s="43"/>
      <c r="F7" s="43"/>
      <c r="G7" s="43"/>
      <c r="H7" s="47"/>
      <c r="I7" s="43"/>
      <c r="J7" s="43"/>
      <c r="K7" s="43"/>
      <c r="L7" s="72"/>
      <c r="M7" s="72"/>
      <c r="N7" s="72"/>
      <c r="O7" s="72"/>
      <c r="P7" s="75"/>
      <c r="Q7" s="91"/>
      <c r="R7" s="52"/>
      <c r="S7" s="78"/>
      <c r="T7" s="78"/>
      <c r="U7" s="72">
        <v>2020</v>
      </c>
      <c r="V7" s="82">
        <v>2021</v>
      </c>
      <c r="W7" s="84">
        <v>2022</v>
      </c>
      <c r="X7" s="86">
        <v>2023</v>
      </c>
      <c r="Y7" s="84" t="s">
        <v>13</v>
      </c>
      <c r="Z7" s="89" t="s">
        <v>36</v>
      </c>
      <c r="AA7" s="89"/>
      <c r="AB7" s="43"/>
      <c r="AC7" s="43"/>
      <c r="AD7" s="43"/>
      <c r="AE7" s="55"/>
      <c r="AF7" s="45"/>
      <c r="AG7" s="63"/>
      <c r="AH7" s="64"/>
      <c r="AI7" s="64"/>
      <c r="AJ7" s="64"/>
      <c r="AK7" s="64"/>
      <c r="AL7" s="64"/>
      <c r="AM7" s="64"/>
      <c r="AN7" s="64"/>
      <c r="AO7" s="64"/>
      <c r="AP7" s="64"/>
      <c r="AQ7" s="64"/>
      <c r="AR7" s="64"/>
      <c r="AS7" s="64"/>
      <c r="AT7" s="64"/>
      <c r="AU7" s="64"/>
      <c r="AV7" s="64"/>
      <c r="AW7" s="64"/>
      <c r="AX7" s="64"/>
      <c r="AY7" s="65"/>
      <c r="AZ7" s="45"/>
      <c r="BA7" s="43"/>
      <c r="BB7" s="43"/>
      <c r="BC7" s="43"/>
      <c r="BD7" s="43"/>
      <c r="BE7" s="43"/>
      <c r="BF7" s="43"/>
      <c r="BG7" s="43"/>
      <c r="BH7" s="43"/>
      <c r="BI7" s="43"/>
      <c r="BJ7" s="43"/>
      <c r="BK7" s="43"/>
      <c r="BL7" s="43"/>
      <c r="BM7" s="96"/>
    </row>
    <row r="8" spans="2:65" ht="12" customHeight="1" x14ac:dyDescent="0.3">
      <c r="B8" s="66" t="s">
        <v>14</v>
      </c>
      <c r="C8" s="57" t="s">
        <v>15</v>
      </c>
      <c r="D8" s="45"/>
      <c r="E8" s="57" t="s">
        <v>14</v>
      </c>
      <c r="F8" s="57" t="s">
        <v>15</v>
      </c>
      <c r="G8" s="68" t="s">
        <v>15</v>
      </c>
      <c r="H8" s="47"/>
      <c r="I8" s="57" t="s">
        <v>14</v>
      </c>
      <c r="J8" s="57" t="s">
        <v>15</v>
      </c>
      <c r="K8" s="43"/>
      <c r="L8" s="57" t="s">
        <v>33</v>
      </c>
      <c r="M8" s="72"/>
      <c r="N8" s="72"/>
      <c r="O8" s="72"/>
      <c r="P8" s="75"/>
      <c r="Q8" s="91"/>
      <c r="R8" s="52"/>
      <c r="S8" s="78"/>
      <c r="T8" s="78"/>
      <c r="U8" s="72"/>
      <c r="V8" s="83"/>
      <c r="W8" s="84"/>
      <c r="X8" s="86"/>
      <c r="Y8" s="84"/>
      <c r="Z8" s="89"/>
      <c r="AA8" s="89"/>
      <c r="AB8" s="43"/>
      <c r="AC8" s="57" t="s">
        <v>16</v>
      </c>
      <c r="AD8" s="57" t="s">
        <v>17</v>
      </c>
      <c r="AE8" s="55"/>
      <c r="AF8" s="45"/>
      <c r="AG8" s="49" t="s">
        <v>71</v>
      </c>
      <c r="AH8" s="49" t="s">
        <v>72</v>
      </c>
      <c r="AI8" s="49" t="s">
        <v>73</v>
      </c>
      <c r="AJ8" s="49" t="s">
        <v>74</v>
      </c>
      <c r="AK8" s="49" t="s">
        <v>75</v>
      </c>
      <c r="AL8" s="49" t="s">
        <v>76</v>
      </c>
      <c r="AM8" s="49" t="s">
        <v>77</v>
      </c>
      <c r="AN8" s="49" t="s">
        <v>78</v>
      </c>
      <c r="AO8" s="49" t="s">
        <v>79</v>
      </c>
      <c r="AP8" s="49" t="s">
        <v>80</v>
      </c>
      <c r="AQ8" s="49" t="s">
        <v>81</v>
      </c>
      <c r="AR8" s="49" t="s">
        <v>82</v>
      </c>
      <c r="AS8" s="49" t="s">
        <v>83</v>
      </c>
      <c r="AT8" s="49" t="s">
        <v>84</v>
      </c>
      <c r="AU8" s="49" t="s">
        <v>85</v>
      </c>
      <c r="AV8" s="49" t="s">
        <v>86</v>
      </c>
      <c r="AW8" s="49" t="s">
        <v>87</v>
      </c>
      <c r="AX8" s="49" t="s">
        <v>88</v>
      </c>
      <c r="AY8" s="49" t="s">
        <v>89</v>
      </c>
      <c r="AZ8" s="45"/>
      <c r="BA8" s="43"/>
      <c r="BB8" s="93" t="s">
        <v>18</v>
      </c>
      <c r="BC8" s="93" t="s">
        <v>19</v>
      </c>
      <c r="BD8" s="93" t="s">
        <v>20</v>
      </c>
      <c r="BE8" s="93" t="s">
        <v>21</v>
      </c>
      <c r="BF8" s="93" t="s">
        <v>20</v>
      </c>
      <c r="BG8" s="93" t="s">
        <v>22</v>
      </c>
      <c r="BH8" s="93" t="s">
        <v>22</v>
      </c>
      <c r="BI8" s="93" t="s">
        <v>21</v>
      </c>
      <c r="BJ8" s="93" t="s">
        <v>23</v>
      </c>
      <c r="BK8" s="93" t="s">
        <v>24</v>
      </c>
      <c r="BL8" s="93" t="s">
        <v>25</v>
      </c>
      <c r="BM8" s="98" t="s">
        <v>26</v>
      </c>
    </row>
    <row r="9" spans="2:65" ht="51.75" customHeight="1" thickBot="1" x14ac:dyDescent="0.35">
      <c r="B9" s="67"/>
      <c r="C9" s="68"/>
      <c r="D9" s="45"/>
      <c r="E9" s="68"/>
      <c r="F9" s="68"/>
      <c r="G9" s="69"/>
      <c r="H9" s="48"/>
      <c r="I9" s="68"/>
      <c r="J9" s="68"/>
      <c r="K9" s="70"/>
      <c r="L9" s="68"/>
      <c r="M9" s="73"/>
      <c r="N9" s="73"/>
      <c r="O9" s="73"/>
      <c r="P9" s="76"/>
      <c r="Q9" s="92"/>
      <c r="R9" s="53"/>
      <c r="S9" s="79"/>
      <c r="T9" s="79"/>
      <c r="U9" s="73"/>
      <c r="V9" s="83"/>
      <c r="W9" s="85"/>
      <c r="X9" s="87"/>
      <c r="Y9" s="88"/>
      <c r="Z9" s="34" t="s">
        <v>27</v>
      </c>
      <c r="AA9" s="34" t="s">
        <v>28</v>
      </c>
      <c r="AB9" s="81"/>
      <c r="AC9" s="58"/>
      <c r="AD9" s="58" t="s">
        <v>29</v>
      </c>
      <c r="AE9" s="56"/>
      <c r="AF9" s="59"/>
      <c r="AG9" s="50"/>
      <c r="AH9" s="50"/>
      <c r="AI9" s="50"/>
      <c r="AJ9" s="50"/>
      <c r="AK9" s="50"/>
      <c r="AL9" s="50"/>
      <c r="AM9" s="50"/>
      <c r="AN9" s="50"/>
      <c r="AO9" s="50"/>
      <c r="AP9" s="50"/>
      <c r="AQ9" s="50"/>
      <c r="AR9" s="50"/>
      <c r="AS9" s="50"/>
      <c r="AT9" s="50"/>
      <c r="AU9" s="50"/>
      <c r="AV9" s="50"/>
      <c r="AW9" s="50"/>
      <c r="AX9" s="50"/>
      <c r="AY9" s="50"/>
      <c r="AZ9" s="59"/>
      <c r="BA9" s="81"/>
      <c r="BB9" s="94"/>
      <c r="BC9" s="94"/>
      <c r="BD9" s="100"/>
      <c r="BE9" s="100"/>
      <c r="BF9" s="100"/>
      <c r="BG9" s="94"/>
      <c r="BH9" s="94"/>
      <c r="BI9" s="94"/>
      <c r="BJ9" s="94"/>
      <c r="BK9" s="94"/>
      <c r="BL9" s="94"/>
      <c r="BM9" s="99"/>
    </row>
    <row r="10" spans="2:65" s="106" customFormat="1" ht="106.5" customHeight="1" x14ac:dyDescent="0.3">
      <c r="B10" s="97" t="s">
        <v>44</v>
      </c>
      <c r="C10" s="35" t="s">
        <v>45</v>
      </c>
      <c r="D10" s="35" t="s">
        <v>53</v>
      </c>
      <c r="E10" s="35" t="s">
        <v>42</v>
      </c>
      <c r="F10" s="35" t="s">
        <v>46</v>
      </c>
      <c r="G10" s="35"/>
      <c r="H10" s="35" t="s">
        <v>47</v>
      </c>
      <c r="I10" s="12">
        <v>1</v>
      </c>
      <c r="J10" s="13" t="s">
        <v>61</v>
      </c>
      <c r="K10" s="14">
        <v>2021050310045</v>
      </c>
      <c r="L10" s="15" t="s">
        <v>62</v>
      </c>
      <c r="M10" s="16" t="s">
        <v>48</v>
      </c>
      <c r="N10" s="17" t="s">
        <v>43</v>
      </c>
      <c r="O10" s="18">
        <v>0</v>
      </c>
      <c r="P10" s="18">
        <v>1</v>
      </c>
      <c r="Q10" s="18">
        <v>0</v>
      </c>
      <c r="R10" s="29">
        <v>1</v>
      </c>
      <c r="S10" s="18">
        <v>0</v>
      </c>
      <c r="T10" s="18">
        <v>0</v>
      </c>
      <c r="U10" s="21">
        <v>0</v>
      </c>
      <c r="V10" s="101">
        <v>0.5</v>
      </c>
      <c r="W10" s="21"/>
      <c r="X10" s="9"/>
      <c r="Y10" s="9">
        <f>SUM(U10:X10)</f>
        <v>0.5</v>
      </c>
      <c r="Z10" s="22">
        <f>IF(ISERROR(V10/R10),"",V10/R10)</f>
        <v>0.5</v>
      </c>
      <c r="AA10" s="22">
        <f>IF(ISERROR(Y10/P10),"",Y10/P10)</f>
        <v>0.5</v>
      </c>
      <c r="AB10" s="102" t="s">
        <v>101</v>
      </c>
      <c r="AC10" s="31" t="s">
        <v>92</v>
      </c>
      <c r="AD10" s="24">
        <v>1</v>
      </c>
      <c r="AE10" s="24">
        <f>+AY10</f>
        <v>0</v>
      </c>
      <c r="AF10" s="28">
        <v>0</v>
      </c>
      <c r="AG10" s="28">
        <v>0</v>
      </c>
      <c r="AH10" s="28">
        <v>0</v>
      </c>
      <c r="AI10" s="28">
        <v>0</v>
      </c>
      <c r="AJ10" s="103">
        <v>0</v>
      </c>
      <c r="AK10" s="28">
        <v>0</v>
      </c>
      <c r="AL10" s="28">
        <v>0</v>
      </c>
      <c r="AM10" s="28">
        <v>0</v>
      </c>
      <c r="AN10" s="103">
        <v>0</v>
      </c>
      <c r="AO10" s="28">
        <v>0</v>
      </c>
      <c r="AP10" s="28">
        <v>0</v>
      </c>
      <c r="AQ10" s="28">
        <v>0</v>
      </c>
      <c r="AR10" s="103">
        <v>0</v>
      </c>
      <c r="AS10" s="28">
        <v>0</v>
      </c>
      <c r="AT10" s="28">
        <v>0</v>
      </c>
      <c r="AU10" s="28">
        <v>0</v>
      </c>
      <c r="AV10" s="28">
        <v>0</v>
      </c>
      <c r="AW10" s="28">
        <v>0</v>
      </c>
      <c r="AX10" s="28">
        <v>0</v>
      </c>
      <c r="AY10" s="28">
        <f>SUM(AF10:AX10)</f>
        <v>0</v>
      </c>
      <c r="AZ10" s="17" t="s">
        <v>52</v>
      </c>
      <c r="BA10" s="33">
        <v>90</v>
      </c>
      <c r="BB10" s="31"/>
      <c r="BC10" s="31"/>
      <c r="BD10" s="104"/>
      <c r="BE10" s="104"/>
      <c r="BF10" s="104"/>
      <c r="BG10" s="105"/>
      <c r="BH10" s="31"/>
      <c r="BI10" s="31"/>
      <c r="BJ10" s="31"/>
      <c r="BK10" s="31" t="s">
        <v>90</v>
      </c>
      <c r="BL10" s="31" t="s">
        <v>90</v>
      </c>
      <c r="BM10" s="31" t="s">
        <v>90</v>
      </c>
    </row>
    <row r="11" spans="2:65" s="106" customFormat="1" ht="106.5" customHeight="1" x14ac:dyDescent="0.3">
      <c r="B11" s="36"/>
      <c r="C11" s="36"/>
      <c r="D11" s="36"/>
      <c r="E11" s="36"/>
      <c r="F11" s="36"/>
      <c r="G11" s="36"/>
      <c r="H11" s="36"/>
      <c r="I11" s="12">
        <v>2</v>
      </c>
      <c r="J11" s="13" t="s">
        <v>61</v>
      </c>
      <c r="K11" s="14">
        <v>2021050310045</v>
      </c>
      <c r="L11" s="15" t="s">
        <v>62</v>
      </c>
      <c r="M11" s="16" t="s">
        <v>49</v>
      </c>
      <c r="N11" s="17" t="s">
        <v>43</v>
      </c>
      <c r="O11" s="18">
        <v>0</v>
      </c>
      <c r="P11" s="18">
        <v>1</v>
      </c>
      <c r="Q11" s="18">
        <v>0</v>
      </c>
      <c r="R11" s="29">
        <v>0</v>
      </c>
      <c r="S11" s="18">
        <v>1</v>
      </c>
      <c r="T11" s="18">
        <v>0</v>
      </c>
      <c r="U11" s="21">
        <v>0</v>
      </c>
      <c r="V11" s="107"/>
      <c r="W11" s="21"/>
      <c r="X11" s="9"/>
      <c r="Y11" s="9">
        <f t="shared" ref="Y11:Y16" si="0">SUM(U11:X11)</f>
        <v>0</v>
      </c>
      <c r="Z11" s="22" t="str">
        <f t="shared" ref="Z11:Z19" si="1">IF(ISERROR(V11/R11),"",V11/R11)</f>
        <v/>
      </c>
      <c r="AA11" s="22">
        <f t="shared" ref="AA11:AA16" si="2">IF(ISERROR(Y11/P11),"",Y11/P11)</f>
        <v>0</v>
      </c>
      <c r="AB11" s="102" t="s">
        <v>97</v>
      </c>
      <c r="AC11" s="31"/>
      <c r="AD11" s="24"/>
      <c r="AE11" s="24">
        <f t="shared" ref="AE11:AE16" si="3">+AY11</f>
        <v>0</v>
      </c>
      <c r="AF11" s="28">
        <v>0</v>
      </c>
      <c r="AG11" s="28">
        <v>0</v>
      </c>
      <c r="AH11" s="28">
        <v>0</v>
      </c>
      <c r="AI11" s="28">
        <v>0</v>
      </c>
      <c r="AJ11" s="103">
        <v>0</v>
      </c>
      <c r="AK11" s="28">
        <v>0</v>
      </c>
      <c r="AL11" s="28">
        <v>0</v>
      </c>
      <c r="AM11" s="28">
        <v>0</v>
      </c>
      <c r="AN11" s="103">
        <v>0</v>
      </c>
      <c r="AO11" s="28">
        <v>0</v>
      </c>
      <c r="AP11" s="28">
        <v>0</v>
      </c>
      <c r="AQ11" s="28">
        <v>0</v>
      </c>
      <c r="AR11" s="103">
        <v>0</v>
      </c>
      <c r="AS11" s="28">
        <v>0</v>
      </c>
      <c r="AT11" s="28">
        <v>0</v>
      </c>
      <c r="AU11" s="28">
        <v>0</v>
      </c>
      <c r="AV11" s="28">
        <v>0</v>
      </c>
      <c r="AW11" s="28">
        <v>0</v>
      </c>
      <c r="AX11" s="28">
        <v>0</v>
      </c>
      <c r="AY11" s="28">
        <f t="shared" ref="AY11:AY15" si="4">SUM(AF11:AX11)</f>
        <v>0</v>
      </c>
      <c r="AZ11" s="17" t="s">
        <v>52</v>
      </c>
      <c r="BA11" s="33"/>
      <c r="BB11" s="31"/>
      <c r="BC11" s="31"/>
      <c r="BD11" s="31"/>
      <c r="BE11" s="31"/>
      <c r="BF11" s="31"/>
      <c r="BG11" s="31"/>
      <c r="BH11" s="31"/>
      <c r="BI11" s="31"/>
      <c r="BJ11" s="31"/>
      <c r="BK11" s="31"/>
      <c r="BL11" s="31"/>
      <c r="BM11" s="108"/>
    </row>
    <row r="12" spans="2:65" s="106" customFormat="1" ht="57.75" customHeight="1" x14ac:dyDescent="0.3">
      <c r="B12" s="36"/>
      <c r="C12" s="36"/>
      <c r="D12" s="36"/>
      <c r="E12" s="36"/>
      <c r="F12" s="36"/>
      <c r="G12" s="36"/>
      <c r="H12" s="36"/>
      <c r="I12" s="12">
        <v>3</v>
      </c>
      <c r="J12" s="13" t="s">
        <v>61</v>
      </c>
      <c r="K12" s="14">
        <v>2021050310045</v>
      </c>
      <c r="L12" s="15" t="s">
        <v>62</v>
      </c>
      <c r="M12" s="16" t="s">
        <v>50</v>
      </c>
      <c r="N12" s="17" t="s">
        <v>43</v>
      </c>
      <c r="O12" s="18">
        <v>0</v>
      </c>
      <c r="P12" s="18">
        <v>1</v>
      </c>
      <c r="Q12" s="18">
        <v>0</v>
      </c>
      <c r="R12" s="29">
        <v>0</v>
      </c>
      <c r="S12" s="18">
        <v>1</v>
      </c>
      <c r="T12" s="18">
        <v>0</v>
      </c>
      <c r="U12" s="21">
        <v>0</v>
      </c>
      <c r="V12" s="107"/>
      <c r="W12" s="21"/>
      <c r="X12" s="9"/>
      <c r="Y12" s="9">
        <f t="shared" si="0"/>
        <v>0</v>
      </c>
      <c r="Z12" s="22" t="str">
        <f t="shared" si="1"/>
        <v/>
      </c>
      <c r="AA12" s="22">
        <f t="shared" si="2"/>
        <v>0</v>
      </c>
      <c r="AB12" s="102" t="s">
        <v>97</v>
      </c>
      <c r="AC12" s="31"/>
      <c r="AD12" s="24"/>
      <c r="AE12" s="24">
        <f t="shared" si="3"/>
        <v>0</v>
      </c>
      <c r="AF12" s="28">
        <v>0</v>
      </c>
      <c r="AG12" s="28">
        <v>0</v>
      </c>
      <c r="AH12" s="28">
        <v>0</v>
      </c>
      <c r="AI12" s="28">
        <v>0</v>
      </c>
      <c r="AJ12" s="103">
        <v>0</v>
      </c>
      <c r="AK12" s="28">
        <v>0</v>
      </c>
      <c r="AL12" s="28">
        <v>0</v>
      </c>
      <c r="AM12" s="28">
        <v>0</v>
      </c>
      <c r="AN12" s="103">
        <v>0</v>
      </c>
      <c r="AO12" s="28">
        <v>0</v>
      </c>
      <c r="AP12" s="28">
        <v>0</v>
      </c>
      <c r="AQ12" s="28">
        <v>0</v>
      </c>
      <c r="AR12" s="103">
        <v>0</v>
      </c>
      <c r="AS12" s="28">
        <v>0</v>
      </c>
      <c r="AT12" s="28">
        <v>0</v>
      </c>
      <c r="AU12" s="28">
        <v>0</v>
      </c>
      <c r="AV12" s="28">
        <v>0</v>
      </c>
      <c r="AW12" s="28">
        <v>0</v>
      </c>
      <c r="AX12" s="28">
        <v>0</v>
      </c>
      <c r="AY12" s="28">
        <f t="shared" si="4"/>
        <v>0</v>
      </c>
      <c r="AZ12" s="17" t="s">
        <v>52</v>
      </c>
      <c r="BA12" s="33"/>
      <c r="BB12" s="31"/>
      <c r="BC12" s="31"/>
      <c r="BD12" s="31"/>
      <c r="BE12" s="31"/>
      <c r="BF12" s="31"/>
      <c r="BG12" s="31"/>
      <c r="BH12" s="31"/>
      <c r="BI12" s="31"/>
      <c r="BJ12" s="31"/>
      <c r="BK12" s="31"/>
      <c r="BL12" s="31"/>
      <c r="BM12" s="108"/>
    </row>
    <row r="13" spans="2:65" s="106" customFormat="1" ht="87.6" customHeight="1" x14ac:dyDescent="0.3">
      <c r="B13" s="36"/>
      <c r="C13" s="36"/>
      <c r="D13" s="36"/>
      <c r="E13" s="36"/>
      <c r="F13" s="36"/>
      <c r="G13" s="36"/>
      <c r="H13" s="36"/>
      <c r="I13" s="12">
        <v>4</v>
      </c>
      <c r="J13" s="13" t="s">
        <v>61</v>
      </c>
      <c r="K13" s="14">
        <v>2021050310045</v>
      </c>
      <c r="L13" s="15" t="s">
        <v>63</v>
      </c>
      <c r="M13" s="16" t="s">
        <v>51</v>
      </c>
      <c r="N13" s="17" t="s">
        <v>43</v>
      </c>
      <c r="O13" s="18">
        <v>0</v>
      </c>
      <c r="P13" s="18">
        <v>3</v>
      </c>
      <c r="Q13" s="18">
        <v>0</v>
      </c>
      <c r="R13" s="29">
        <v>1</v>
      </c>
      <c r="S13" s="18">
        <v>1</v>
      </c>
      <c r="T13" s="18">
        <v>1</v>
      </c>
      <c r="U13" s="15">
        <v>1</v>
      </c>
      <c r="V13" s="107">
        <v>1</v>
      </c>
      <c r="W13" s="21"/>
      <c r="X13" s="9"/>
      <c r="Y13" s="9">
        <f>SUM(U13:X13)</f>
        <v>2</v>
      </c>
      <c r="Z13" s="22">
        <f t="shared" si="1"/>
        <v>1</v>
      </c>
      <c r="AA13" s="22">
        <f t="shared" si="2"/>
        <v>0.66666666666666663</v>
      </c>
      <c r="AB13" s="13" t="s">
        <v>98</v>
      </c>
      <c r="AC13" s="12" t="s">
        <v>92</v>
      </c>
      <c r="AD13" s="32">
        <v>1</v>
      </c>
      <c r="AE13" s="24">
        <f t="shared" si="3"/>
        <v>28645996</v>
      </c>
      <c r="AF13" s="109">
        <f>3298999*4</f>
        <v>13195996</v>
      </c>
      <c r="AG13" s="28">
        <v>0</v>
      </c>
      <c r="AH13" s="28">
        <v>0</v>
      </c>
      <c r="AI13" s="28">
        <v>0</v>
      </c>
      <c r="AJ13" s="103">
        <v>0</v>
      </c>
      <c r="AK13" s="28">
        <v>0</v>
      </c>
      <c r="AL13" s="28">
        <v>0</v>
      </c>
      <c r="AM13" s="28">
        <v>15450000</v>
      </c>
      <c r="AN13" s="103">
        <v>0</v>
      </c>
      <c r="AO13" s="28">
        <v>0</v>
      </c>
      <c r="AP13" s="28">
        <v>0</v>
      </c>
      <c r="AQ13" s="28">
        <v>0</v>
      </c>
      <c r="AR13" s="103">
        <v>0</v>
      </c>
      <c r="AS13" s="28">
        <v>0</v>
      </c>
      <c r="AT13" s="28">
        <v>0</v>
      </c>
      <c r="AU13" s="28">
        <v>0</v>
      </c>
      <c r="AV13" s="28">
        <v>0</v>
      </c>
      <c r="AW13" s="28">
        <v>0</v>
      </c>
      <c r="AX13" s="28">
        <v>0</v>
      </c>
      <c r="AY13" s="28">
        <f t="shared" si="4"/>
        <v>28645996</v>
      </c>
      <c r="AZ13" s="17" t="s">
        <v>52</v>
      </c>
      <c r="BA13" s="15">
        <v>360</v>
      </c>
      <c r="BB13" s="12" t="s">
        <v>90</v>
      </c>
      <c r="BC13" s="12" t="s">
        <v>90</v>
      </c>
      <c r="BD13" s="12" t="s">
        <v>90</v>
      </c>
      <c r="BE13" s="12" t="s">
        <v>90</v>
      </c>
      <c r="BF13" s="12" t="s">
        <v>90</v>
      </c>
      <c r="BG13" s="12" t="s">
        <v>90</v>
      </c>
      <c r="BH13" s="12" t="s">
        <v>90</v>
      </c>
      <c r="BI13" s="12" t="s">
        <v>90</v>
      </c>
      <c r="BJ13" s="12" t="s">
        <v>90</v>
      </c>
      <c r="BK13" s="12" t="s">
        <v>90</v>
      </c>
      <c r="BL13" s="12" t="s">
        <v>90</v>
      </c>
      <c r="BM13" s="12" t="s">
        <v>90</v>
      </c>
    </row>
    <row r="14" spans="2:65" s="106" customFormat="1" ht="264" customHeight="1" x14ac:dyDescent="0.3">
      <c r="B14" s="36"/>
      <c r="C14" s="36"/>
      <c r="D14" s="36"/>
      <c r="E14" s="36"/>
      <c r="F14" s="36"/>
      <c r="G14" s="36"/>
      <c r="H14" s="36"/>
      <c r="I14" s="12">
        <v>5</v>
      </c>
      <c r="J14" s="13" t="s">
        <v>61</v>
      </c>
      <c r="K14" s="14">
        <v>2021050310045</v>
      </c>
      <c r="L14" s="15" t="s">
        <v>64</v>
      </c>
      <c r="M14" s="16" t="s">
        <v>54</v>
      </c>
      <c r="N14" s="17" t="s">
        <v>43</v>
      </c>
      <c r="O14" s="18">
        <v>0</v>
      </c>
      <c r="P14" s="19">
        <v>0.6</v>
      </c>
      <c r="Q14" s="19">
        <v>0.15</v>
      </c>
      <c r="R14" s="30">
        <v>0.15</v>
      </c>
      <c r="S14" s="19">
        <v>0.15</v>
      </c>
      <c r="T14" s="19">
        <v>0.15</v>
      </c>
      <c r="U14" s="30">
        <v>0.15</v>
      </c>
      <c r="V14" s="30">
        <v>0.15</v>
      </c>
      <c r="W14" s="21"/>
      <c r="X14" s="9"/>
      <c r="Y14" s="30">
        <v>0.3</v>
      </c>
      <c r="Z14" s="22">
        <f t="shared" si="1"/>
        <v>1</v>
      </c>
      <c r="AA14" s="22">
        <f t="shared" si="2"/>
        <v>0.5</v>
      </c>
      <c r="AB14" s="110" t="s">
        <v>103</v>
      </c>
      <c r="AC14" s="12" t="s">
        <v>91</v>
      </c>
      <c r="AD14" s="32">
        <v>10</v>
      </c>
      <c r="AE14" s="24">
        <f t="shared" si="3"/>
        <v>37841997</v>
      </c>
      <c r="AF14" s="109">
        <f>3298999*3</f>
        <v>9896997</v>
      </c>
      <c r="AG14" s="28">
        <v>0</v>
      </c>
      <c r="AH14" s="28">
        <v>0</v>
      </c>
      <c r="AI14" s="28">
        <v>0</v>
      </c>
      <c r="AJ14" s="103">
        <v>0</v>
      </c>
      <c r="AK14" s="28">
        <v>0</v>
      </c>
      <c r="AL14" s="28">
        <v>0</v>
      </c>
      <c r="AM14" s="28">
        <v>27945000</v>
      </c>
      <c r="AN14" s="103">
        <v>0</v>
      </c>
      <c r="AO14" s="28">
        <v>0</v>
      </c>
      <c r="AP14" s="28">
        <v>0</v>
      </c>
      <c r="AQ14" s="28">
        <v>0</v>
      </c>
      <c r="AR14" s="103">
        <v>0</v>
      </c>
      <c r="AS14" s="28">
        <v>0</v>
      </c>
      <c r="AT14" s="28">
        <v>0</v>
      </c>
      <c r="AU14" s="28">
        <v>0</v>
      </c>
      <c r="AV14" s="28">
        <v>0</v>
      </c>
      <c r="AW14" s="28">
        <v>0</v>
      </c>
      <c r="AX14" s="28">
        <v>0</v>
      </c>
      <c r="AY14" s="28">
        <f t="shared" si="4"/>
        <v>37841997</v>
      </c>
      <c r="AZ14" s="17" t="s">
        <v>52</v>
      </c>
      <c r="BA14" s="15">
        <v>360</v>
      </c>
      <c r="BB14" s="12" t="s">
        <v>90</v>
      </c>
      <c r="BC14" s="12" t="s">
        <v>90</v>
      </c>
      <c r="BD14" s="12" t="s">
        <v>90</v>
      </c>
      <c r="BE14" s="12" t="s">
        <v>90</v>
      </c>
      <c r="BF14" s="12" t="s">
        <v>90</v>
      </c>
      <c r="BG14" s="12" t="s">
        <v>90</v>
      </c>
      <c r="BH14" s="12" t="s">
        <v>90</v>
      </c>
      <c r="BI14" s="12" t="s">
        <v>90</v>
      </c>
      <c r="BJ14" s="12" t="s">
        <v>90</v>
      </c>
      <c r="BK14" s="12" t="s">
        <v>90</v>
      </c>
      <c r="BL14" s="12" t="s">
        <v>90</v>
      </c>
      <c r="BM14" s="12" t="s">
        <v>90</v>
      </c>
    </row>
    <row r="15" spans="2:65" s="106" customFormat="1" ht="63.75" customHeight="1" x14ac:dyDescent="0.3">
      <c r="B15" s="36"/>
      <c r="C15" s="36"/>
      <c r="D15" s="36"/>
      <c r="E15" s="36"/>
      <c r="F15" s="36"/>
      <c r="G15" s="36"/>
      <c r="H15" s="36"/>
      <c r="I15" s="12">
        <v>6</v>
      </c>
      <c r="J15" s="13" t="s">
        <v>61</v>
      </c>
      <c r="K15" s="14">
        <v>2021050310045</v>
      </c>
      <c r="L15" s="15" t="s">
        <v>63</v>
      </c>
      <c r="M15" s="16" t="s">
        <v>55</v>
      </c>
      <c r="N15" s="17" t="s">
        <v>40</v>
      </c>
      <c r="O15" s="18">
        <v>1</v>
      </c>
      <c r="P15" s="18">
        <v>1</v>
      </c>
      <c r="Q15" s="18">
        <v>1</v>
      </c>
      <c r="R15" s="29">
        <v>0</v>
      </c>
      <c r="S15" s="18">
        <v>0</v>
      </c>
      <c r="T15" s="18">
        <v>0</v>
      </c>
      <c r="U15" s="15">
        <v>1</v>
      </c>
      <c r="V15" s="107"/>
      <c r="W15" s="21"/>
      <c r="X15" s="9"/>
      <c r="Y15" s="9">
        <f t="shared" si="0"/>
        <v>1</v>
      </c>
      <c r="Z15" s="22" t="str">
        <f t="shared" si="1"/>
        <v/>
      </c>
      <c r="AA15" s="22">
        <f t="shared" si="2"/>
        <v>1</v>
      </c>
      <c r="AB15" s="13" t="s">
        <v>99</v>
      </c>
      <c r="AC15" s="12" t="s">
        <v>92</v>
      </c>
      <c r="AD15" s="32">
        <v>0</v>
      </c>
      <c r="AE15" s="24">
        <f t="shared" si="3"/>
        <v>0</v>
      </c>
      <c r="AF15" s="28"/>
      <c r="AG15" s="28">
        <v>0</v>
      </c>
      <c r="AH15" s="28">
        <v>0</v>
      </c>
      <c r="AI15" s="28">
        <v>0</v>
      </c>
      <c r="AJ15" s="103">
        <v>0</v>
      </c>
      <c r="AK15" s="28">
        <v>0</v>
      </c>
      <c r="AL15" s="28">
        <v>0</v>
      </c>
      <c r="AM15" s="28">
        <v>0</v>
      </c>
      <c r="AN15" s="103">
        <v>0</v>
      </c>
      <c r="AO15" s="28">
        <v>0</v>
      </c>
      <c r="AP15" s="28">
        <v>0</v>
      </c>
      <c r="AQ15" s="28">
        <v>0</v>
      </c>
      <c r="AR15" s="103">
        <v>0</v>
      </c>
      <c r="AS15" s="28">
        <v>0</v>
      </c>
      <c r="AT15" s="28">
        <v>0</v>
      </c>
      <c r="AU15" s="28">
        <v>0</v>
      </c>
      <c r="AV15" s="28">
        <v>0</v>
      </c>
      <c r="AW15" s="28">
        <v>0</v>
      </c>
      <c r="AX15" s="28">
        <v>0</v>
      </c>
      <c r="AY15" s="28">
        <f t="shared" si="4"/>
        <v>0</v>
      </c>
      <c r="AZ15" s="17" t="s">
        <v>52</v>
      </c>
      <c r="BA15" s="15"/>
      <c r="BB15" s="12"/>
      <c r="BC15" s="12"/>
      <c r="BD15" s="12"/>
      <c r="BE15" s="12"/>
      <c r="BF15" s="12"/>
      <c r="BG15" s="12"/>
      <c r="BH15" s="12"/>
      <c r="BI15" s="12"/>
      <c r="BJ15" s="12"/>
      <c r="BK15" s="12"/>
      <c r="BL15" s="12"/>
      <c r="BM15" s="12"/>
    </row>
    <row r="16" spans="2:65" s="106" customFormat="1" ht="409.6" customHeight="1" x14ac:dyDescent="0.3">
      <c r="B16" s="36"/>
      <c r="C16" s="36"/>
      <c r="D16" s="36"/>
      <c r="E16" s="36"/>
      <c r="F16" s="36"/>
      <c r="G16" s="36"/>
      <c r="H16" s="36"/>
      <c r="I16" s="12">
        <v>7</v>
      </c>
      <c r="J16" s="13" t="s">
        <v>61</v>
      </c>
      <c r="K16" s="14">
        <v>2021050310045</v>
      </c>
      <c r="L16" s="15" t="s">
        <v>64</v>
      </c>
      <c r="M16" s="16" t="s">
        <v>56</v>
      </c>
      <c r="N16" s="17" t="s">
        <v>43</v>
      </c>
      <c r="O16" s="19">
        <v>0.8</v>
      </c>
      <c r="P16" s="19">
        <v>1</v>
      </c>
      <c r="Q16" s="19">
        <v>0.25</v>
      </c>
      <c r="R16" s="30">
        <v>0.45</v>
      </c>
      <c r="S16" s="19">
        <v>0.65</v>
      </c>
      <c r="T16" s="19">
        <v>1</v>
      </c>
      <c r="U16" s="30">
        <v>0.2</v>
      </c>
      <c r="V16" s="30">
        <v>0.42</v>
      </c>
      <c r="W16" s="15"/>
      <c r="X16" s="15"/>
      <c r="Y16" s="9">
        <f t="shared" si="0"/>
        <v>0.62</v>
      </c>
      <c r="Z16" s="22">
        <f t="shared" si="1"/>
        <v>0.93333333333333324</v>
      </c>
      <c r="AA16" s="22">
        <f t="shared" si="2"/>
        <v>0.62</v>
      </c>
      <c r="AB16" s="111" t="s">
        <v>104</v>
      </c>
      <c r="AC16" s="12" t="s">
        <v>91</v>
      </c>
      <c r="AD16" s="32">
        <v>10</v>
      </c>
      <c r="AE16" s="24">
        <f t="shared" si="3"/>
        <v>60274195</v>
      </c>
      <c r="AF16" s="28">
        <f>3298999*5</f>
        <v>16494995</v>
      </c>
      <c r="AG16" s="28">
        <v>0</v>
      </c>
      <c r="AH16" s="28">
        <v>0</v>
      </c>
      <c r="AI16" s="28">
        <v>0</v>
      </c>
      <c r="AJ16" s="103">
        <v>0</v>
      </c>
      <c r="AK16" s="28">
        <v>0</v>
      </c>
      <c r="AL16" s="28">
        <v>0</v>
      </c>
      <c r="AM16" s="28">
        <f>11700000+11100000+20979200</f>
        <v>43779200</v>
      </c>
      <c r="AN16" s="103">
        <v>0</v>
      </c>
      <c r="AO16" s="28">
        <v>0</v>
      </c>
      <c r="AP16" s="28">
        <v>0</v>
      </c>
      <c r="AQ16" s="28">
        <v>0</v>
      </c>
      <c r="AR16" s="103">
        <v>0</v>
      </c>
      <c r="AS16" s="28">
        <v>0</v>
      </c>
      <c r="AT16" s="28">
        <v>0</v>
      </c>
      <c r="AU16" s="28">
        <v>0</v>
      </c>
      <c r="AV16" s="28">
        <v>0</v>
      </c>
      <c r="AW16" s="28">
        <v>0</v>
      </c>
      <c r="AX16" s="28">
        <v>0</v>
      </c>
      <c r="AY16" s="28">
        <f>SUM(AF16:AX16)</f>
        <v>60274195</v>
      </c>
      <c r="AZ16" s="17" t="s">
        <v>52</v>
      </c>
      <c r="BA16" s="15">
        <v>360</v>
      </c>
      <c r="BB16" s="12" t="s">
        <v>90</v>
      </c>
      <c r="BC16" s="12" t="s">
        <v>90</v>
      </c>
      <c r="BD16" s="12" t="s">
        <v>90</v>
      </c>
      <c r="BE16" s="12" t="s">
        <v>90</v>
      </c>
      <c r="BF16" s="12" t="s">
        <v>90</v>
      </c>
      <c r="BG16" s="12" t="s">
        <v>90</v>
      </c>
      <c r="BH16" s="12" t="s">
        <v>90</v>
      </c>
      <c r="BI16" s="12" t="s">
        <v>90</v>
      </c>
      <c r="BJ16" s="12" t="s">
        <v>90</v>
      </c>
      <c r="BK16" s="12" t="s">
        <v>90</v>
      </c>
      <c r="BL16" s="12" t="s">
        <v>90</v>
      </c>
      <c r="BM16" s="12" t="s">
        <v>90</v>
      </c>
    </row>
    <row r="17" spans="1:65" s="118" customFormat="1" ht="13.8" thickBot="1" x14ac:dyDescent="0.35">
      <c r="A17" s="112"/>
      <c r="B17" s="113"/>
      <c r="C17" s="113"/>
      <c r="D17" s="113"/>
      <c r="E17" s="114" t="s">
        <v>34</v>
      </c>
      <c r="F17" s="115"/>
      <c r="G17" s="115"/>
      <c r="H17" s="115"/>
      <c r="I17" s="115"/>
      <c r="J17" s="115"/>
      <c r="K17" s="115"/>
      <c r="L17" s="115"/>
      <c r="M17" s="115"/>
      <c r="N17" s="115"/>
      <c r="O17" s="115"/>
      <c r="P17" s="115"/>
      <c r="Q17" s="115"/>
      <c r="R17" s="115"/>
      <c r="S17" s="115"/>
      <c r="T17" s="116"/>
      <c r="U17" s="23"/>
      <c r="V17" s="117"/>
      <c r="W17" s="23"/>
      <c r="X17" s="23"/>
      <c r="Y17" s="10"/>
      <c r="Z17" s="11">
        <f>AVERAGE(Z10:Z16)</f>
        <v>0.85833333333333328</v>
      </c>
      <c r="AA17" s="11">
        <f>AVERAGE(AA10:AA16)</f>
        <v>0.46952380952380951</v>
      </c>
      <c r="AB17" s="26"/>
      <c r="AC17" s="25"/>
      <c r="AD17" s="26"/>
      <c r="AE17" s="27">
        <f>SUM(AE10:AE16)</f>
        <v>126762188</v>
      </c>
      <c r="AF17" s="27">
        <f>SUM(AF10:AF16)</f>
        <v>39587988</v>
      </c>
      <c r="AG17" s="27">
        <f t="shared" ref="AG17:AX17" si="5">SUM(AG10:AG16)</f>
        <v>0</v>
      </c>
      <c r="AH17" s="27">
        <f t="shared" si="5"/>
        <v>0</v>
      </c>
      <c r="AI17" s="27">
        <f t="shared" si="5"/>
        <v>0</v>
      </c>
      <c r="AJ17" s="27">
        <f t="shared" si="5"/>
        <v>0</v>
      </c>
      <c r="AK17" s="27">
        <f t="shared" si="5"/>
        <v>0</v>
      </c>
      <c r="AL17" s="27">
        <f t="shared" si="5"/>
        <v>0</v>
      </c>
      <c r="AM17" s="27">
        <f t="shared" si="5"/>
        <v>87174200</v>
      </c>
      <c r="AN17" s="27">
        <f t="shared" si="5"/>
        <v>0</v>
      </c>
      <c r="AO17" s="27">
        <f t="shared" si="5"/>
        <v>0</v>
      </c>
      <c r="AP17" s="27">
        <f t="shared" si="5"/>
        <v>0</v>
      </c>
      <c r="AQ17" s="27">
        <f t="shared" si="5"/>
        <v>0</v>
      </c>
      <c r="AR17" s="27">
        <f t="shared" si="5"/>
        <v>0</v>
      </c>
      <c r="AS17" s="27">
        <f t="shared" si="5"/>
        <v>0</v>
      </c>
      <c r="AT17" s="27">
        <f t="shared" si="5"/>
        <v>0</v>
      </c>
      <c r="AU17" s="27">
        <f t="shared" si="5"/>
        <v>0</v>
      </c>
      <c r="AV17" s="27">
        <f t="shared" si="5"/>
        <v>0</v>
      </c>
      <c r="AW17" s="27">
        <f t="shared" si="5"/>
        <v>0</v>
      </c>
      <c r="AX17" s="27">
        <f t="shared" si="5"/>
        <v>0</v>
      </c>
      <c r="AY17" s="27">
        <f>SUM(AY10:AY16)</f>
        <v>126762188</v>
      </c>
      <c r="AZ17" s="27"/>
      <c r="BA17" s="27"/>
      <c r="BB17" s="27"/>
      <c r="BC17" s="27"/>
      <c r="BD17" s="27"/>
      <c r="BE17" s="27"/>
      <c r="BF17" s="27"/>
      <c r="BG17" s="27"/>
      <c r="BH17" s="27"/>
      <c r="BI17" s="27"/>
      <c r="BJ17" s="27"/>
      <c r="BK17" s="27"/>
      <c r="BL17" s="27"/>
      <c r="BM17" s="27"/>
    </row>
    <row r="18" spans="1:65" s="106" customFormat="1" ht="87" customHeight="1" x14ac:dyDescent="0.3">
      <c r="B18" s="97" t="s">
        <v>44</v>
      </c>
      <c r="C18" s="35" t="s">
        <v>45</v>
      </c>
      <c r="D18" s="35" t="s">
        <v>53</v>
      </c>
      <c r="E18" s="35" t="s">
        <v>42</v>
      </c>
      <c r="F18" s="35" t="s">
        <v>57</v>
      </c>
      <c r="G18" s="35"/>
      <c r="H18" s="35" t="s">
        <v>58</v>
      </c>
      <c r="I18" s="12">
        <v>1</v>
      </c>
      <c r="J18" s="13" t="s">
        <v>61</v>
      </c>
      <c r="K18" s="14" t="s">
        <v>96</v>
      </c>
      <c r="L18" s="15" t="s">
        <v>65</v>
      </c>
      <c r="M18" s="16" t="s">
        <v>59</v>
      </c>
      <c r="N18" s="17" t="s">
        <v>40</v>
      </c>
      <c r="O18" s="18">
        <v>0</v>
      </c>
      <c r="P18" s="18">
        <v>1</v>
      </c>
      <c r="Q18" s="18">
        <v>1</v>
      </c>
      <c r="R18" s="29">
        <v>0</v>
      </c>
      <c r="S18" s="18">
        <v>0</v>
      </c>
      <c r="T18" s="18">
        <v>0</v>
      </c>
      <c r="U18" s="21">
        <v>1</v>
      </c>
      <c r="V18" s="107"/>
      <c r="W18" s="21"/>
      <c r="X18" s="9"/>
      <c r="Y18" s="9">
        <f>SUM(U18:X18)</f>
        <v>1</v>
      </c>
      <c r="Z18" s="22" t="str">
        <f t="shared" si="1"/>
        <v/>
      </c>
      <c r="AA18" s="22">
        <f t="shared" ref="AA18" si="6">IF(ISERROR(Y18/P18),"",Y18/P18)</f>
        <v>1</v>
      </c>
      <c r="AB18" s="102" t="s">
        <v>100</v>
      </c>
      <c r="AC18" s="31"/>
      <c r="AD18" s="24"/>
      <c r="AE18" s="24">
        <f t="shared" ref="AE18" si="7">+AY18</f>
        <v>0</v>
      </c>
      <c r="AF18" s="28">
        <v>0</v>
      </c>
      <c r="AG18" s="28">
        <v>0</v>
      </c>
      <c r="AH18" s="28">
        <v>0</v>
      </c>
      <c r="AI18" s="28">
        <v>0</v>
      </c>
      <c r="AJ18" s="103">
        <v>0</v>
      </c>
      <c r="AK18" s="28">
        <v>0</v>
      </c>
      <c r="AL18" s="28">
        <v>0</v>
      </c>
      <c r="AM18" s="28">
        <v>0</v>
      </c>
      <c r="AN18" s="103">
        <v>0</v>
      </c>
      <c r="AO18" s="28">
        <v>0</v>
      </c>
      <c r="AP18" s="28">
        <v>0</v>
      </c>
      <c r="AQ18" s="28">
        <v>0</v>
      </c>
      <c r="AR18" s="103">
        <v>0</v>
      </c>
      <c r="AS18" s="28">
        <v>0</v>
      </c>
      <c r="AT18" s="28">
        <v>0</v>
      </c>
      <c r="AU18" s="28">
        <v>0</v>
      </c>
      <c r="AV18" s="28">
        <v>0</v>
      </c>
      <c r="AW18" s="28">
        <v>0</v>
      </c>
      <c r="AX18" s="28">
        <v>0</v>
      </c>
      <c r="AY18" s="28">
        <f t="shared" ref="AY18" si="8">SUM(AF18:AX18)</f>
        <v>0</v>
      </c>
      <c r="AZ18" s="17" t="s">
        <v>52</v>
      </c>
      <c r="BA18" s="15"/>
      <c r="BB18" s="103"/>
      <c r="BC18" s="103"/>
      <c r="BD18" s="103"/>
      <c r="BE18" s="103"/>
      <c r="BF18" s="103"/>
      <c r="BG18" s="103"/>
      <c r="BH18" s="103"/>
      <c r="BI18" s="103"/>
      <c r="BJ18" s="103"/>
      <c r="BK18" s="103"/>
      <c r="BL18" s="103"/>
      <c r="BM18" s="103"/>
    </row>
    <row r="19" spans="1:65" s="106" customFormat="1" ht="160.19999999999999" customHeight="1" x14ac:dyDescent="0.3">
      <c r="B19" s="36"/>
      <c r="C19" s="36"/>
      <c r="D19" s="36"/>
      <c r="E19" s="36"/>
      <c r="F19" s="36"/>
      <c r="G19" s="36"/>
      <c r="H19" s="36"/>
      <c r="I19" s="12">
        <v>2</v>
      </c>
      <c r="J19" s="13" t="s">
        <v>95</v>
      </c>
      <c r="K19" s="14" t="s">
        <v>96</v>
      </c>
      <c r="L19" s="15" t="s">
        <v>62</v>
      </c>
      <c r="M19" s="16" t="s">
        <v>60</v>
      </c>
      <c r="N19" s="17" t="s">
        <v>40</v>
      </c>
      <c r="O19" s="20">
        <v>0</v>
      </c>
      <c r="P19" s="18">
        <v>1</v>
      </c>
      <c r="Q19" s="18">
        <v>1</v>
      </c>
      <c r="R19" s="29">
        <v>1</v>
      </c>
      <c r="S19" s="18">
        <v>1</v>
      </c>
      <c r="T19" s="18">
        <v>1</v>
      </c>
      <c r="U19" s="21">
        <v>1</v>
      </c>
      <c r="V19" s="107">
        <v>1</v>
      </c>
      <c r="W19" s="21"/>
      <c r="X19" s="9"/>
      <c r="Y19" s="9">
        <f>SUM(U19:X19)</f>
        <v>2</v>
      </c>
      <c r="Z19" s="22">
        <f t="shared" si="1"/>
        <v>1</v>
      </c>
      <c r="AA19" s="22">
        <f>IF(V19&gt;R19,100%,(V19/R19))</f>
        <v>1</v>
      </c>
      <c r="AB19" s="102" t="s">
        <v>102</v>
      </c>
      <c r="AC19" s="31" t="s">
        <v>91</v>
      </c>
      <c r="AD19" s="24">
        <v>10</v>
      </c>
      <c r="AE19" s="24">
        <v>0</v>
      </c>
      <c r="AF19" s="28">
        <f>9000000+9000000+3500000+(3220998*12)</f>
        <v>60151976</v>
      </c>
      <c r="AG19" s="28">
        <v>0</v>
      </c>
      <c r="AH19" s="28">
        <v>0</v>
      </c>
      <c r="AI19" s="28">
        <v>0</v>
      </c>
      <c r="AJ19" s="103">
        <v>0</v>
      </c>
      <c r="AK19" s="28">
        <v>0</v>
      </c>
      <c r="AL19" s="28">
        <v>0</v>
      </c>
      <c r="AM19" s="28">
        <f>5000000+21000000+12041500+3770305+23100000</f>
        <v>64911805</v>
      </c>
      <c r="AN19" s="103">
        <v>0</v>
      </c>
      <c r="AO19" s="28">
        <v>0</v>
      </c>
      <c r="AP19" s="28">
        <v>0</v>
      </c>
      <c r="AQ19" s="28">
        <v>0</v>
      </c>
      <c r="AR19" s="103">
        <v>0</v>
      </c>
      <c r="AS19" s="28">
        <v>0</v>
      </c>
      <c r="AT19" s="28">
        <v>0</v>
      </c>
      <c r="AU19" s="28">
        <v>0</v>
      </c>
      <c r="AV19" s="28">
        <v>0</v>
      </c>
      <c r="AW19" s="28">
        <v>0</v>
      </c>
      <c r="AX19" s="28">
        <v>0</v>
      </c>
      <c r="AY19" s="28">
        <f>SUM(AF19:AX19)</f>
        <v>125063781</v>
      </c>
      <c r="AZ19" s="17" t="s">
        <v>52</v>
      </c>
      <c r="BA19" s="15">
        <v>330</v>
      </c>
      <c r="BB19" s="103"/>
      <c r="BC19" s="103" t="s">
        <v>90</v>
      </c>
      <c r="BD19" s="103" t="s">
        <v>90</v>
      </c>
      <c r="BE19" s="103" t="s">
        <v>90</v>
      </c>
      <c r="BF19" s="103" t="s">
        <v>90</v>
      </c>
      <c r="BG19" s="103" t="s">
        <v>90</v>
      </c>
      <c r="BH19" s="103" t="s">
        <v>90</v>
      </c>
      <c r="BI19" s="103" t="s">
        <v>90</v>
      </c>
      <c r="BJ19" s="103" t="s">
        <v>90</v>
      </c>
      <c r="BK19" s="103" t="s">
        <v>90</v>
      </c>
      <c r="BL19" s="103" t="s">
        <v>90</v>
      </c>
      <c r="BM19" s="103" t="s">
        <v>90</v>
      </c>
    </row>
    <row r="20" spans="1:65" s="118" customFormat="1" ht="13.2" x14ac:dyDescent="0.3">
      <c r="A20" s="112"/>
      <c r="B20" s="113"/>
      <c r="C20" s="113"/>
      <c r="D20" s="113"/>
      <c r="E20" s="114" t="s">
        <v>34</v>
      </c>
      <c r="F20" s="115"/>
      <c r="G20" s="115"/>
      <c r="H20" s="115"/>
      <c r="I20" s="115"/>
      <c r="J20" s="115"/>
      <c r="K20" s="115"/>
      <c r="L20" s="115"/>
      <c r="M20" s="115"/>
      <c r="N20" s="115"/>
      <c r="O20" s="115"/>
      <c r="P20" s="115"/>
      <c r="Q20" s="115"/>
      <c r="R20" s="115"/>
      <c r="S20" s="115"/>
      <c r="T20" s="116"/>
      <c r="U20" s="23"/>
      <c r="V20" s="117"/>
      <c r="W20" s="23"/>
      <c r="X20" s="23"/>
      <c r="Y20" s="10"/>
      <c r="Z20" s="11">
        <f>AVERAGE(Z18:Z19)</f>
        <v>1</v>
      </c>
      <c r="AA20" s="11">
        <f>AVERAGE(AA18:AA19)</f>
        <v>1</v>
      </c>
      <c r="AB20" s="26"/>
      <c r="AC20" s="25"/>
      <c r="AD20" s="26"/>
      <c r="AE20" s="27">
        <f>SUM(AE18:AE19)</f>
        <v>0</v>
      </c>
      <c r="AF20" s="27">
        <f>SUM(AF18:AF19)</f>
        <v>60151976</v>
      </c>
      <c r="AG20" s="27">
        <f t="shared" ref="AG20:AX20" si="9">SUM(AG18:AG19)</f>
        <v>0</v>
      </c>
      <c r="AH20" s="27">
        <f t="shared" si="9"/>
        <v>0</v>
      </c>
      <c r="AI20" s="27">
        <f t="shared" si="9"/>
        <v>0</v>
      </c>
      <c r="AJ20" s="27">
        <f t="shared" si="9"/>
        <v>0</v>
      </c>
      <c r="AK20" s="27">
        <f t="shared" si="9"/>
        <v>0</v>
      </c>
      <c r="AL20" s="27">
        <f t="shared" si="9"/>
        <v>0</v>
      </c>
      <c r="AM20" s="27">
        <f t="shared" si="9"/>
        <v>64911805</v>
      </c>
      <c r="AN20" s="27">
        <f t="shared" si="9"/>
        <v>0</v>
      </c>
      <c r="AO20" s="27">
        <f t="shared" si="9"/>
        <v>0</v>
      </c>
      <c r="AP20" s="27">
        <f t="shared" si="9"/>
        <v>0</v>
      </c>
      <c r="AQ20" s="27">
        <f t="shared" si="9"/>
        <v>0</v>
      </c>
      <c r="AR20" s="27">
        <f t="shared" si="9"/>
        <v>0</v>
      </c>
      <c r="AS20" s="27">
        <f t="shared" si="9"/>
        <v>0</v>
      </c>
      <c r="AT20" s="27">
        <f t="shared" si="9"/>
        <v>0</v>
      </c>
      <c r="AU20" s="27">
        <f t="shared" si="9"/>
        <v>0</v>
      </c>
      <c r="AV20" s="27">
        <f t="shared" si="9"/>
        <v>0</v>
      </c>
      <c r="AW20" s="27">
        <f t="shared" si="9"/>
        <v>0</v>
      </c>
      <c r="AX20" s="27">
        <f t="shared" si="9"/>
        <v>0</v>
      </c>
      <c r="AY20" s="27">
        <f>SUM(AY18:AY19)</f>
        <v>125063781</v>
      </c>
      <c r="AZ20" s="27"/>
      <c r="BA20" s="27"/>
      <c r="BB20" s="27"/>
      <c r="BC20" s="27"/>
      <c r="BD20" s="27"/>
      <c r="BE20" s="27"/>
      <c r="BF20" s="27"/>
      <c r="BG20" s="27"/>
      <c r="BH20" s="27"/>
      <c r="BI20" s="27"/>
      <c r="BJ20" s="27"/>
      <c r="BK20" s="27"/>
      <c r="BL20" s="27"/>
      <c r="BM20" s="27"/>
    </row>
    <row r="21" spans="1:65" ht="18" customHeight="1" x14ac:dyDescent="0.3">
      <c r="Q21" s="1"/>
      <c r="S21" s="1"/>
      <c r="T21" s="1"/>
      <c r="X21" s="1"/>
      <c r="AE21" s="1"/>
    </row>
    <row r="22" spans="1:65" ht="18" customHeight="1" x14ac:dyDescent="0.3">
      <c r="Q22" s="1"/>
      <c r="S22" s="1"/>
      <c r="T22" s="1"/>
      <c r="X22" s="1"/>
      <c r="AE22" s="1"/>
    </row>
    <row r="23" spans="1:65" ht="18" customHeight="1" x14ac:dyDescent="0.3">
      <c r="Q23" s="1"/>
      <c r="S23" s="1"/>
      <c r="T23" s="1"/>
      <c r="X23" s="1"/>
      <c r="AE23" s="1"/>
    </row>
    <row r="24" spans="1:65" ht="18" customHeight="1" x14ac:dyDescent="0.3">
      <c r="Q24" s="1"/>
      <c r="S24" s="1"/>
      <c r="T24" s="1"/>
      <c r="X24" s="1"/>
      <c r="AE24" s="1"/>
    </row>
    <row r="25" spans="1:65" ht="18" customHeight="1" x14ac:dyDescent="0.3">
      <c r="Q25" s="1"/>
      <c r="S25" s="1"/>
      <c r="T25" s="1"/>
      <c r="X25" s="1"/>
      <c r="AE25" s="1"/>
    </row>
  </sheetData>
  <sheetProtection algorithmName="SHA-512" hashValue="ouZXt+QdOKmcrXnIVHORHwmews4UZRdauOpRG3mw10/SgD39bExVmZNP5VUHcLrZc2Wk03qCsMc7WyWnM/63vQ==" saltValue="yWqxM2Tg2mnKiVdihcdd3g==" spinCount="100000" sheet="1" objects="1" scenarios="1"/>
  <mergeCells count="92">
    <mergeCell ref="E20:T20"/>
    <mergeCell ref="B18:B19"/>
    <mergeCell ref="C18:C19"/>
    <mergeCell ref="D18:D19"/>
    <mergeCell ref="E18:E19"/>
    <mergeCell ref="F18:F19"/>
    <mergeCell ref="H18:H19"/>
    <mergeCell ref="E17:T17"/>
    <mergeCell ref="BJ8:BJ9"/>
    <mergeCell ref="BK8:BK9"/>
    <mergeCell ref="BL8:BL9"/>
    <mergeCell ref="BM8:BM9"/>
    <mergeCell ref="H10:H16"/>
    <mergeCell ref="BD8:BD9"/>
    <mergeCell ref="BE8:BE9"/>
    <mergeCell ref="BF8:BF9"/>
    <mergeCell ref="BG8:BG9"/>
    <mergeCell ref="BH8:BH9"/>
    <mergeCell ref="BI8:BI9"/>
    <mergeCell ref="AV8:AV9"/>
    <mergeCell ref="AW8:AW9"/>
    <mergeCell ref="AX8:AX9"/>
    <mergeCell ref="AY8:AY9"/>
    <mergeCell ref="B10:B16"/>
    <mergeCell ref="C10:C16"/>
    <mergeCell ref="D10:D16"/>
    <mergeCell ref="E10:E16"/>
    <mergeCell ref="F10:F16"/>
    <mergeCell ref="BB8:BB9"/>
    <mergeCell ref="BC8:BC9"/>
    <mergeCell ref="AP8:AP9"/>
    <mergeCell ref="AQ8:AQ9"/>
    <mergeCell ref="AR8:AR9"/>
    <mergeCell ref="AS8:AS9"/>
    <mergeCell ref="AT8:AT9"/>
    <mergeCell ref="AU8:AU9"/>
    <mergeCell ref="AZ6:AZ9"/>
    <mergeCell ref="BA6:BA9"/>
    <mergeCell ref="BB6:BM7"/>
    <mergeCell ref="O6:O9"/>
    <mergeCell ref="P6:P9"/>
    <mergeCell ref="J8:J9"/>
    <mergeCell ref="L8:L9"/>
    <mergeCell ref="AC8:AC9"/>
    <mergeCell ref="S6:S9"/>
    <mergeCell ref="T6:T9"/>
    <mergeCell ref="U6:AA6"/>
    <mergeCell ref="AB6:AB9"/>
    <mergeCell ref="U7:U9"/>
    <mergeCell ref="V7:V9"/>
    <mergeCell ref="W7:W9"/>
    <mergeCell ref="X7:X9"/>
    <mergeCell ref="Y7:Y9"/>
    <mergeCell ref="Z7:AA8"/>
    <mergeCell ref="Q6:Q9"/>
    <mergeCell ref="I8:I9"/>
    <mergeCell ref="K6:K9"/>
    <mergeCell ref="L6:L7"/>
    <mergeCell ref="M6:M9"/>
    <mergeCell ref="N6:N9"/>
    <mergeCell ref="B8:B9"/>
    <mergeCell ref="C8:C9"/>
    <mergeCell ref="E8:E9"/>
    <mergeCell ref="F8:F9"/>
    <mergeCell ref="G8:G9"/>
    <mergeCell ref="R6:R9"/>
    <mergeCell ref="AI8:AI9"/>
    <mergeCell ref="AJ8:AJ9"/>
    <mergeCell ref="AK8:AK9"/>
    <mergeCell ref="AC6:AD7"/>
    <mergeCell ref="AE6:AE9"/>
    <mergeCell ref="AD8:AD9"/>
    <mergeCell ref="AG8:AG9"/>
    <mergeCell ref="AF6:AF9"/>
    <mergeCell ref="AG6:AY7"/>
    <mergeCell ref="AH8:AH9"/>
    <mergeCell ref="G10:G16"/>
    <mergeCell ref="G18:G19"/>
    <mergeCell ref="B1:BM1"/>
    <mergeCell ref="B2:BM2"/>
    <mergeCell ref="B3:BM3"/>
    <mergeCell ref="E4:BM4"/>
    <mergeCell ref="B6:C7"/>
    <mergeCell ref="D6:D9"/>
    <mergeCell ref="E6:F7"/>
    <mergeCell ref="G6:G7"/>
    <mergeCell ref="H6:H9"/>
    <mergeCell ref="I6:J7"/>
    <mergeCell ref="AL8:AL9"/>
    <mergeCell ref="AM8:AM9"/>
    <mergeCell ref="AN8:AN9"/>
    <mergeCell ref="AO8:AO9"/>
  </mergeCells>
  <conditionalFormatting sqref="Z10:Z16">
    <cfRule type="cellIs" dxfId="21" priority="69" operator="between">
      <formula>0.76</formula>
      <formula>1</formula>
    </cfRule>
    <cfRule type="cellIs" dxfId="20" priority="70" operator="between">
      <formula>0.51</formula>
      <formula>0.75</formula>
    </cfRule>
    <cfRule type="cellIs" dxfId="19" priority="71" operator="between">
      <formula>0</formula>
      <formula>0.5</formula>
    </cfRule>
  </conditionalFormatting>
  <conditionalFormatting sqref="AA10:AA16">
    <cfRule type="cellIs" dxfId="18" priority="65" operator="between">
      <formula>0.76</formula>
      <formula>1</formula>
    </cfRule>
    <cfRule type="cellIs" dxfId="17" priority="66" operator="between">
      <formula>0.51</formula>
      <formula>0.75</formula>
    </cfRule>
    <cfRule type="cellIs" dxfId="16" priority="67" operator="between">
      <formula>0</formula>
      <formula>0.5</formula>
    </cfRule>
  </conditionalFormatting>
  <conditionalFormatting sqref="Z10:Z16">
    <cfRule type="cellIs" dxfId="15" priority="68" operator="greaterThan">
      <formula>1</formula>
    </cfRule>
  </conditionalFormatting>
  <conditionalFormatting sqref="AA10:AA16">
    <cfRule type="cellIs" dxfId="14" priority="64" operator="greaterThan">
      <formula>1</formula>
    </cfRule>
  </conditionalFormatting>
  <conditionalFormatting sqref="Z17:AA17">
    <cfRule type="cellIs" dxfId="13" priority="61" stopIfTrue="1" operator="lessThanOrEqual">
      <formula>0.4</formula>
    </cfRule>
    <cfRule type="cellIs" dxfId="12" priority="62" stopIfTrue="1" operator="greaterThanOrEqual">
      <formula>0.8</formula>
    </cfRule>
    <cfRule type="cellIs" dxfId="11" priority="63" stopIfTrue="1" operator="between">
      <formula>0.4</formula>
      <formula>0.8</formula>
    </cfRule>
  </conditionalFormatting>
  <conditionalFormatting sqref="Z20:AA20">
    <cfRule type="cellIs" dxfId="10" priority="17" stopIfTrue="1" operator="lessThanOrEqual">
      <formula>0.4</formula>
    </cfRule>
    <cfRule type="cellIs" dxfId="9" priority="18" stopIfTrue="1" operator="greaterThanOrEqual">
      <formula>0.8</formula>
    </cfRule>
    <cfRule type="cellIs" dxfId="8" priority="19" stopIfTrue="1" operator="between">
      <formula>0.4</formula>
      <formula>0.8</formula>
    </cfRule>
  </conditionalFormatting>
  <conditionalFormatting sqref="AA18:AA19">
    <cfRule type="cellIs" dxfId="7" priority="10" operator="between">
      <formula>0.76</formula>
      <formula>1</formula>
    </cfRule>
    <cfRule type="cellIs" dxfId="6" priority="11" operator="between">
      <formula>0.51</formula>
      <formula>0.75</formula>
    </cfRule>
    <cfRule type="cellIs" dxfId="5" priority="12" operator="between">
      <formula>0</formula>
      <formula>0.5</formula>
    </cfRule>
  </conditionalFormatting>
  <conditionalFormatting sqref="AA18:AA19">
    <cfRule type="cellIs" dxfId="4" priority="9" operator="greaterThan">
      <formula>1</formula>
    </cfRule>
  </conditionalFormatting>
  <conditionalFormatting sqref="Z18:Z19">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Z18:Z19">
    <cfRule type="cellIs" dxfId="0" priority="1" operator="greaterThan">
      <formula>1</formula>
    </cfRule>
  </conditionalFormatting>
  <pageMargins left="0.51181102362204722" right="0.31496062992125984"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 General </vt:lpstr>
      <vt:lpstr>'S. General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2020-01-25T19:08:15Z</cp:lastPrinted>
  <dcterms:created xsi:type="dcterms:W3CDTF">2015-01-31T23:25:29Z</dcterms:created>
  <dcterms:modified xsi:type="dcterms:W3CDTF">2022-01-21T15:30:22Z</dcterms:modified>
</cp:coreProperties>
</file>