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esktop\Todo Planeación 2020-2023-2\PLANES  ACCIÓN 2020-2023\011. Evaluación  de Gestión  Control Interno 2021\"/>
    </mc:Choice>
  </mc:AlternateContent>
  <xr:revisionPtr revIDLastSave="0" documentId="13_ncr:1_{4B6A63D4-07C7-4DE2-B1BC-579F26DF3E47}" xr6:coauthVersionLast="47" xr6:coauthVersionMax="47" xr10:uidLastSave="{00000000-0000-0000-0000-000000000000}"/>
  <bookViews>
    <workbookView xWindow="-108" yWindow="-108" windowWidth="23256" windowHeight="12576" tabRatio="605" xr2:uid="{00000000-000D-0000-FFFF-FFFF00000000}"/>
  </bookViews>
  <sheets>
    <sheet name="S. Infraestructura F.S.P" sheetId="18" r:id="rId1"/>
  </sheets>
  <definedNames>
    <definedName name="_xlnm._FilterDatabase" localSheetId="0" hidden="1">'S. Infraestructura F.S.P'!$A$9:$CE$97</definedName>
    <definedName name="_xlnm.Print_Area" localSheetId="0">'S. Infraestructura F.S.P'!$B$1:$BM$9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1" i="18" l="1"/>
  <c r="AA48" i="18"/>
  <c r="AA37" i="18"/>
  <c r="AA31" i="18"/>
  <c r="AA26" i="18"/>
  <c r="AA17" i="18"/>
  <c r="Z53" i="18"/>
  <c r="Z57" i="18"/>
  <c r="Z59" i="18"/>
  <c r="Z69" i="18"/>
  <c r="Z73" i="18"/>
  <c r="AT53" i="18" l="1"/>
  <c r="AO18" i="18" l="1"/>
  <c r="AL10" i="18"/>
  <c r="AJ21" i="18" l="1"/>
  <c r="AJ10" i="18"/>
  <c r="Z76" i="18" l="1"/>
  <c r="Z77" i="18"/>
  <c r="Z78" i="18"/>
  <c r="Z79" i="18"/>
  <c r="Z80" i="18"/>
  <c r="Z81" i="18"/>
  <c r="Z82" i="18"/>
  <c r="Z83" i="18"/>
  <c r="Z84" i="18"/>
  <c r="Z85" i="18"/>
  <c r="Z86" i="18"/>
  <c r="Z87" i="18"/>
  <c r="Z88" i="18"/>
  <c r="Z89" i="18"/>
  <c r="Z90" i="18"/>
  <c r="Z91" i="18"/>
  <c r="Z92" i="18"/>
  <c r="Z93" i="18"/>
  <c r="Z94" i="18"/>
  <c r="Z95" i="18"/>
  <c r="Z96" i="18"/>
  <c r="Z97" i="18"/>
  <c r="Z75" i="18"/>
  <c r="Z70" i="18"/>
  <c r="Z71" i="18"/>
  <c r="Z72" i="18"/>
  <c r="Z68" i="18"/>
  <c r="Z66" i="18"/>
  <c r="Z65" i="18"/>
  <c r="Z54" i="18"/>
  <c r="Z55" i="18"/>
  <c r="Z56" i="18"/>
  <c r="Z58" i="18"/>
  <c r="Z60" i="18"/>
  <c r="Z61" i="18"/>
  <c r="Z62" i="18"/>
  <c r="Z63" i="18"/>
  <c r="Z52" i="18"/>
  <c r="Z48" i="18"/>
  <c r="Z49" i="18"/>
  <c r="Z50" i="18"/>
  <c r="Z47" i="18"/>
  <c r="Z43" i="18"/>
  <c r="Z44" i="18"/>
  <c r="Z45" i="18"/>
  <c r="Z42" i="18"/>
  <c r="Z32" i="18"/>
  <c r="Z33" i="18"/>
  <c r="Z34" i="18"/>
  <c r="Z35" i="18"/>
  <c r="Z36" i="18"/>
  <c r="Z37" i="18"/>
  <c r="Z38" i="18"/>
  <c r="Z39" i="18"/>
  <c r="Z40" i="18"/>
  <c r="Z31" i="18"/>
  <c r="Z18" i="18"/>
  <c r="Z19" i="18"/>
  <c r="Z20" i="18"/>
  <c r="Z21" i="18"/>
  <c r="Z22" i="18"/>
  <c r="Z23" i="18"/>
  <c r="Z24" i="18"/>
  <c r="Z25" i="18"/>
  <c r="Z26" i="18"/>
  <c r="Z27" i="18"/>
  <c r="Z28" i="18"/>
  <c r="Z29" i="18"/>
  <c r="Z17" i="18"/>
  <c r="Z11" i="18"/>
  <c r="Z12" i="18"/>
  <c r="Z13" i="18"/>
  <c r="Z14" i="18"/>
  <c r="Z15" i="18"/>
  <c r="Y76" i="18"/>
  <c r="AA76" i="18" s="1"/>
  <c r="Y77" i="18"/>
  <c r="AA77" i="18" s="1"/>
  <c r="Y78" i="18"/>
  <c r="AA78" i="18" s="1"/>
  <c r="Y79" i="18"/>
  <c r="AA79" i="18" s="1"/>
  <c r="Y80" i="18"/>
  <c r="AA80" i="18" s="1"/>
  <c r="Y81" i="18"/>
  <c r="AA81" i="18" s="1"/>
  <c r="Y82" i="18"/>
  <c r="AA82" i="18" s="1"/>
  <c r="Y83" i="18"/>
  <c r="AA83" i="18" s="1"/>
  <c r="Y84" i="18"/>
  <c r="AA84" i="18" s="1"/>
  <c r="Y85" i="18"/>
  <c r="AA85" i="18" s="1"/>
  <c r="Y86" i="18"/>
  <c r="AA86" i="18" s="1"/>
  <c r="Y87" i="18"/>
  <c r="AA87" i="18" s="1"/>
  <c r="Y88" i="18"/>
  <c r="AA88" i="18" s="1"/>
  <c r="Y89" i="18"/>
  <c r="AA89" i="18" s="1"/>
  <c r="Y90" i="18"/>
  <c r="AA90" i="18" s="1"/>
  <c r="Y91" i="18"/>
  <c r="AA91" i="18" s="1"/>
  <c r="Y92" i="18"/>
  <c r="AA92" i="18" s="1"/>
  <c r="Y93" i="18"/>
  <c r="AA93" i="18" s="1"/>
  <c r="Y94" i="18"/>
  <c r="AA94" i="18" s="1"/>
  <c r="Y95" i="18"/>
  <c r="AA95" i="18" s="1"/>
  <c r="Y96" i="18"/>
  <c r="AA96" i="18" s="1"/>
  <c r="Y97" i="18"/>
  <c r="AA97" i="18" s="1"/>
  <c r="Y75" i="18"/>
  <c r="AA75" i="18" s="1"/>
  <c r="Y69" i="18"/>
  <c r="AA69" i="18" s="1"/>
  <c r="Y70" i="18"/>
  <c r="AA70" i="18" s="1"/>
  <c r="Y71" i="18"/>
  <c r="AA71" i="18" s="1"/>
  <c r="Y72" i="18"/>
  <c r="AA72" i="18" s="1"/>
  <c r="Y73" i="18"/>
  <c r="AA73" i="18" s="1"/>
  <c r="Y68" i="18"/>
  <c r="AA68" i="18" s="1"/>
  <c r="Y66" i="18"/>
  <c r="AA66" i="18" s="1"/>
  <c r="Y65" i="18"/>
  <c r="AA65" i="18" s="1"/>
  <c r="Y53" i="18"/>
  <c r="AA53" i="18" s="1"/>
  <c r="Y54" i="18"/>
  <c r="AA54" i="18" s="1"/>
  <c r="Y55" i="18"/>
  <c r="AA55" i="18" s="1"/>
  <c r="Y56" i="18"/>
  <c r="AA56" i="18" s="1"/>
  <c r="Y57" i="18"/>
  <c r="AA57" i="18" s="1"/>
  <c r="Y58" i="18"/>
  <c r="AA58" i="18" s="1"/>
  <c r="Y59" i="18"/>
  <c r="AA59" i="18" s="1"/>
  <c r="Y60" i="18"/>
  <c r="AA60" i="18" s="1"/>
  <c r="Y61" i="18"/>
  <c r="AA61" i="18" s="1"/>
  <c r="Y62" i="18"/>
  <c r="AA62" i="18" s="1"/>
  <c r="Y63" i="18"/>
  <c r="AA63" i="18" s="1"/>
  <c r="Y52" i="18"/>
  <c r="AA52" i="18" s="1"/>
  <c r="Y50" i="18"/>
  <c r="AA50" i="18" s="1"/>
  <c r="Y48" i="18"/>
  <c r="Y49" i="18"/>
  <c r="AA49" i="18" s="1"/>
  <c r="Y47" i="18"/>
  <c r="AA47" i="18" s="1"/>
  <c r="Y43" i="18"/>
  <c r="AA43" i="18" s="1"/>
  <c r="Y44" i="18"/>
  <c r="AA44" i="18" s="1"/>
  <c r="Y45" i="18"/>
  <c r="AA45" i="18" s="1"/>
  <c r="Y42" i="18"/>
  <c r="AA42" i="18" s="1"/>
  <c r="Y32" i="18"/>
  <c r="AA32" i="18" s="1"/>
  <c r="Y33" i="18"/>
  <c r="AA33" i="18" s="1"/>
  <c r="Y34" i="18"/>
  <c r="AA34" i="18" s="1"/>
  <c r="Y35" i="18"/>
  <c r="AA35" i="18" s="1"/>
  <c r="Y36" i="18"/>
  <c r="AA36" i="18" s="1"/>
  <c r="Y37" i="18"/>
  <c r="Y38" i="18"/>
  <c r="AA38" i="18" s="1"/>
  <c r="Y39" i="18"/>
  <c r="AA39" i="18" s="1"/>
  <c r="Y40" i="18"/>
  <c r="AA40" i="18" s="1"/>
  <c r="Y31" i="18"/>
  <c r="Y18" i="18"/>
  <c r="AA18" i="18" s="1"/>
  <c r="Y19" i="18"/>
  <c r="AA19" i="18" s="1"/>
  <c r="Y20" i="18"/>
  <c r="AA20" i="18" s="1"/>
  <c r="Y21" i="18"/>
  <c r="AA21" i="18" s="1"/>
  <c r="Y22" i="18"/>
  <c r="AA22" i="18" s="1"/>
  <c r="Y23" i="18"/>
  <c r="AA23" i="18" s="1"/>
  <c r="Y24" i="18"/>
  <c r="AA24" i="18" s="1"/>
  <c r="Y25" i="18"/>
  <c r="AA25" i="18" s="1"/>
  <c r="Y26" i="18"/>
  <c r="Y27" i="18"/>
  <c r="AA27" i="18" s="1"/>
  <c r="Y28" i="18"/>
  <c r="AA28" i="18" s="1"/>
  <c r="Y29" i="18"/>
  <c r="AA29" i="18" s="1"/>
  <c r="Y17" i="18"/>
  <c r="Y11" i="18"/>
  <c r="AA11" i="18" s="1"/>
  <c r="Y12" i="18"/>
  <c r="AA12" i="18" s="1"/>
  <c r="Y13" i="18"/>
  <c r="AA13" i="18" s="1"/>
  <c r="Y14" i="18"/>
  <c r="AA14" i="18" s="1"/>
  <c r="Y15" i="18"/>
  <c r="AA15" i="18" s="1"/>
  <c r="AY92" i="18"/>
  <c r="AL74" i="18"/>
  <c r="Z10" i="18"/>
  <c r="AA30" i="18" l="1"/>
  <c r="AA41" i="18"/>
  <c r="AA98" i="18"/>
  <c r="AA64" i="18"/>
  <c r="Z30" i="18"/>
  <c r="AA74" i="18"/>
  <c r="AA46" i="18"/>
  <c r="AS98" i="18"/>
  <c r="AY97" i="18" l="1"/>
  <c r="AE97" i="18" s="1"/>
  <c r="AY96" i="18"/>
  <c r="AE96" i="18" s="1"/>
  <c r="AY95" i="18"/>
  <c r="AE95" i="18" s="1"/>
  <c r="AY94" i="18"/>
  <c r="AE94" i="18" s="1"/>
  <c r="AY93" i="18"/>
  <c r="AE93" i="18" s="1"/>
  <c r="AE92" i="18"/>
  <c r="AY91" i="18"/>
  <c r="AE91" i="18" s="1"/>
  <c r="AY90" i="18"/>
  <c r="AE90" i="18" s="1"/>
  <c r="AY89" i="18"/>
  <c r="AE89" i="18" s="1"/>
  <c r="AY88" i="18"/>
  <c r="AE88" i="18" s="1"/>
  <c r="AY87" i="18"/>
  <c r="AE87" i="18" s="1"/>
  <c r="AY86" i="18"/>
  <c r="AE86" i="18" s="1"/>
  <c r="AY85" i="18"/>
  <c r="AE85" i="18" s="1"/>
  <c r="AY84" i="18"/>
  <c r="AE84" i="18" s="1"/>
  <c r="AY83" i="18"/>
  <c r="AE83" i="18" s="1"/>
  <c r="AY82" i="18"/>
  <c r="AE82" i="18" s="1"/>
  <c r="AY81" i="18"/>
  <c r="AE81" i="18" s="1"/>
  <c r="AY80" i="18"/>
  <c r="AE80" i="18" s="1"/>
  <c r="AY79" i="18"/>
  <c r="AE79" i="18" s="1"/>
  <c r="AY78" i="18"/>
  <c r="AE78" i="18" s="1"/>
  <c r="AY77" i="18"/>
  <c r="AE77" i="18" s="1"/>
  <c r="AY76" i="18"/>
  <c r="AY75" i="18"/>
  <c r="AE75" i="18" s="1"/>
  <c r="AY73" i="18"/>
  <c r="AE73" i="18" s="1"/>
  <c r="AY72" i="18"/>
  <c r="AE72" i="18" s="1"/>
  <c r="AY71" i="18"/>
  <c r="AE71" i="18" s="1"/>
  <c r="AY70" i="18"/>
  <c r="AE70" i="18" s="1"/>
  <c r="AY69" i="18"/>
  <c r="AE69" i="18" s="1"/>
  <c r="AY68" i="18"/>
  <c r="AE68" i="18" s="1"/>
  <c r="AY66" i="18"/>
  <c r="AE66" i="18" s="1"/>
  <c r="AY65" i="18"/>
  <c r="AE65" i="18" s="1"/>
  <c r="AY63" i="18"/>
  <c r="AE63" i="18" s="1"/>
  <c r="AY62" i="18"/>
  <c r="AE62" i="18" s="1"/>
  <c r="AY61" i="18"/>
  <c r="AE61" i="18" s="1"/>
  <c r="AY60" i="18"/>
  <c r="AE60" i="18" s="1"/>
  <c r="AY59" i="18"/>
  <c r="AE59" i="18" s="1"/>
  <c r="AY58" i="18"/>
  <c r="AE58" i="18" s="1"/>
  <c r="AY57" i="18"/>
  <c r="AE57" i="18" s="1"/>
  <c r="AY56" i="18"/>
  <c r="AE56" i="18" s="1"/>
  <c r="AY55" i="18"/>
  <c r="AE55" i="18" s="1"/>
  <c r="AY54" i="18"/>
  <c r="AE54" i="18" s="1"/>
  <c r="AY53" i="18"/>
  <c r="AE53" i="18" s="1"/>
  <c r="AY52" i="18"/>
  <c r="AE52" i="18" s="1"/>
  <c r="AY50" i="18"/>
  <c r="AE50" i="18" s="1"/>
  <c r="AY49" i="18"/>
  <c r="AE49" i="18" s="1"/>
  <c r="AY48" i="18"/>
  <c r="AE48" i="18" s="1"/>
  <c r="AY47" i="18"/>
  <c r="AE47" i="18" s="1"/>
  <c r="AY45" i="18"/>
  <c r="AE45" i="18" s="1"/>
  <c r="AY44" i="18"/>
  <c r="AE44" i="18" s="1"/>
  <c r="AY43" i="18"/>
  <c r="AE43" i="18" s="1"/>
  <c r="AY42" i="18"/>
  <c r="AE42" i="18" s="1"/>
  <c r="AY40" i="18"/>
  <c r="AE40" i="18" s="1"/>
  <c r="AY39" i="18"/>
  <c r="AE39" i="18" s="1"/>
  <c r="AY38" i="18"/>
  <c r="AE38" i="18" s="1"/>
  <c r="AY37" i="18"/>
  <c r="AE37" i="18" s="1"/>
  <c r="AY36" i="18"/>
  <c r="AE36" i="18" s="1"/>
  <c r="AY35" i="18"/>
  <c r="AE35" i="18" s="1"/>
  <c r="AY34" i="18"/>
  <c r="AE34" i="18" s="1"/>
  <c r="AY33" i="18"/>
  <c r="AE33" i="18" s="1"/>
  <c r="AY32" i="18"/>
  <c r="AE32" i="18" s="1"/>
  <c r="AY31" i="18"/>
  <c r="AE31" i="18" s="1"/>
  <c r="AY29" i="18"/>
  <c r="AE29" i="18" s="1"/>
  <c r="AY28" i="18"/>
  <c r="AE28" i="18" s="1"/>
  <c r="AY27" i="18"/>
  <c r="AE27" i="18" s="1"/>
  <c r="AY26" i="18"/>
  <c r="AE26" i="18" s="1"/>
  <c r="AY25" i="18"/>
  <c r="AE25" i="18" s="1"/>
  <c r="AY24" i="18"/>
  <c r="AE24" i="18" s="1"/>
  <c r="AY23" i="18"/>
  <c r="AE23" i="18" s="1"/>
  <c r="AY22" i="18"/>
  <c r="AE22" i="18" s="1"/>
  <c r="AY21" i="18"/>
  <c r="AE21" i="18" s="1"/>
  <c r="AY20" i="18"/>
  <c r="AE20" i="18" s="1"/>
  <c r="AY19" i="18"/>
  <c r="AE19" i="18" s="1"/>
  <c r="AY18" i="18"/>
  <c r="AE18" i="18" s="1"/>
  <c r="AY17" i="18"/>
  <c r="AE17" i="18" s="1"/>
  <c r="AY15" i="18"/>
  <c r="AE15" i="18" s="1"/>
  <c r="AY14" i="18"/>
  <c r="AE14" i="18" s="1"/>
  <c r="AY13" i="18"/>
  <c r="AE13" i="18" s="1"/>
  <c r="AY12" i="18"/>
  <c r="AE12" i="18" s="1"/>
  <c r="AY11" i="18"/>
  <c r="AE11" i="18" s="1"/>
  <c r="AE76" i="18" l="1"/>
  <c r="AE98" i="18" s="1"/>
  <c r="AY98" i="18"/>
  <c r="Y10" i="18"/>
  <c r="Z98" i="18" l="1"/>
  <c r="Z74" i="18"/>
  <c r="Z67" i="18"/>
  <c r="Z64" i="18"/>
  <c r="Z51" i="18"/>
  <c r="Z46" i="18"/>
  <c r="Z41" i="18"/>
  <c r="Z16" i="18"/>
  <c r="AA10" i="18"/>
  <c r="AA16" i="18" s="1"/>
  <c r="AA67" i="18" l="1"/>
  <c r="AF98" i="18"/>
  <c r="AG98" i="18"/>
  <c r="AH98" i="18"/>
  <c r="AI98" i="18"/>
  <c r="AJ98" i="18"/>
  <c r="AK98" i="18"/>
  <c r="AL98" i="18"/>
  <c r="AM98" i="18"/>
  <c r="AN98" i="18"/>
  <c r="AO98" i="18"/>
  <c r="AP98" i="18"/>
  <c r="AQ98" i="18"/>
  <c r="AR98" i="18"/>
  <c r="AT98" i="18"/>
  <c r="AU98" i="18"/>
  <c r="AV98" i="18"/>
  <c r="AW98" i="18"/>
  <c r="AX98" i="18"/>
  <c r="AF74" i="18"/>
  <c r="AG74" i="18"/>
  <c r="AH74" i="18"/>
  <c r="AI74" i="18"/>
  <c r="AJ74" i="18"/>
  <c r="AK74" i="18"/>
  <c r="AM74" i="18"/>
  <c r="AN74" i="18"/>
  <c r="AO74" i="18"/>
  <c r="AP74" i="18"/>
  <c r="AQ74" i="18"/>
  <c r="AR74" i="18"/>
  <c r="AS74" i="18"/>
  <c r="AT74" i="18"/>
  <c r="AU74" i="18"/>
  <c r="AV74" i="18"/>
  <c r="AW74" i="18"/>
  <c r="AX74" i="18"/>
  <c r="AP67" i="18"/>
  <c r="AQ67" i="18"/>
  <c r="AR67" i="18"/>
  <c r="AS67" i="18"/>
  <c r="AT67" i="18"/>
  <c r="AU67" i="18"/>
  <c r="AV67" i="18"/>
  <c r="AW67" i="18"/>
  <c r="AX67" i="18"/>
  <c r="AG67" i="18"/>
  <c r="AH67" i="18"/>
  <c r="AI67" i="18"/>
  <c r="AJ67" i="18"/>
  <c r="AK67" i="18"/>
  <c r="AL67" i="18"/>
  <c r="AM67" i="18"/>
  <c r="AN67" i="18"/>
  <c r="AO67" i="18"/>
  <c r="AV64" i="18"/>
  <c r="AW64" i="18"/>
  <c r="AX64" i="18"/>
  <c r="AF64" i="18"/>
  <c r="AG64" i="18"/>
  <c r="AH64" i="18"/>
  <c r="AI64" i="18"/>
  <c r="AJ64" i="18"/>
  <c r="AK64" i="18"/>
  <c r="AL64" i="18"/>
  <c r="AM64" i="18"/>
  <c r="AN64" i="18"/>
  <c r="AO64" i="18"/>
  <c r="AP64" i="18"/>
  <c r="AQ64" i="18"/>
  <c r="AR64" i="18"/>
  <c r="AS64" i="18"/>
  <c r="AT64" i="18"/>
  <c r="AU64" i="18"/>
  <c r="AX51" i="18"/>
  <c r="AW51" i="18"/>
  <c r="AV51" i="18"/>
  <c r="AU51" i="18"/>
  <c r="AT51" i="18"/>
  <c r="AS51" i="18"/>
  <c r="AR51" i="18"/>
  <c r="AQ51" i="18"/>
  <c r="AP51" i="18"/>
  <c r="AO51" i="18"/>
  <c r="AN51" i="18"/>
  <c r="AM51" i="18"/>
  <c r="AK51" i="18"/>
  <c r="AJ51" i="18"/>
  <c r="AI51" i="18"/>
  <c r="AH51" i="18"/>
  <c r="AG51" i="18"/>
  <c r="AF51" i="18"/>
  <c r="AF46" i="18"/>
  <c r="AG46" i="18"/>
  <c r="AH46" i="18"/>
  <c r="AI46" i="18"/>
  <c r="AJ46" i="18"/>
  <c r="AK46" i="18"/>
  <c r="AL46" i="18"/>
  <c r="AM46" i="18"/>
  <c r="AN46" i="18"/>
  <c r="AO46" i="18"/>
  <c r="AP46" i="18"/>
  <c r="AQ46" i="18"/>
  <c r="AR46" i="18"/>
  <c r="AS46" i="18"/>
  <c r="AT46" i="18"/>
  <c r="AU46" i="18"/>
  <c r="AV46" i="18"/>
  <c r="AW46" i="18"/>
  <c r="AX46" i="18"/>
  <c r="AY74" i="18" l="1"/>
  <c r="AY64" i="18"/>
  <c r="AY46" i="18"/>
  <c r="AF41" i="18"/>
  <c r="AG41" i="18"/>
  <c r="AH41" i="18"/>
  <c r="AI41" i="18"/>
  <c r="AJ41" i="18"/>
  <c r="AK41" i="18"/>
  <c r="AL41" i="18"/>
  <c r="AM41" i="18"/>
  <c r="AN41" i="18"/>
  <c r="AP41" i="18"/>
  <c r="AQ41" i="18"/>
  <c r="AR41" i="18"/>
  <c r="AS41" i="18"/>
  <c r="AT41" i="18"/>
  <c r="AU41" i="18"/>
  <c r="AV41" i="18"/>
  <c r="AW41" i="18"/>
  <c r="AX41" i="18"/>
  <c r="AF30" i="18"/>
  <c r="AG30" i="18"/>
  <c r="AH30" i="18"/>
  <c r="AI30" i="18"/>
  <c r="AJ30" i="18"/>
  <c r="AK30" i="18"/>
  <c r="AL30" i="18"/>
  <c r="AM30" i="18"/>
  <c r="AN30" i="18"/>
  <c r="AO30" i="18"/>
  <c r="AP30" i="18"/>
  <c r="AQ30" i="18"/>
  <c r="AR30" i="18"/>
  <c r="AS30" i="18"/>
  <c r="AT30" i="18"/>
  <c r="AU30" i="18"/>
  <c r="AV30" i="18"/>
  <c r="AW30" i="18"/>
  <c r="AX30" i="18"/>
  <c r="AF16" i="18"/>
  <c r="AG16" i="18"/>
  <c r="AH16" i="18"/>
  <c r="AI16" i="18"/>
  <c r="AJ16" i="18"/>
  <c r="AK16" i="18"/>
  <c r="AL16" i="18"/>
  <c r="AM16" i="18"/>
  <c r="AN16" i="18"/>
  <c r="AO16" i="18"/>
  <c r="AP16" i="18"/>
  <c r="AQ16" i="18"/>
  <c r="AR16" i="18"/>
  <c r="AS16" i="18"/>
  <c r="AT16" i="18"/>
  <c r="AU16" i="18"/>
  <c r="AV16" i="18"/>
  <c r="AW16" i="18"/>
  <c r="AX16" i="18"/>
  <c r="AY30" i="18" l="1"/>
  <c r="AY10" i="18"/>
  <c r="AY16" i="18" l="1"/>
  <c r="AE64" i="18"/>
  <c r="AE10" i="18"/>
  <c r="AO41" i="18" l="1"/>
  <c r="AL51" i="18"/>
  <c r="AE74" i="18"/>
  <c r="AE46" i="18"/>
  <c r="AE30" i="18"/>
  <c r="AE16" i="18"/>
  <c r="AE41" i="18" l="1"/>
  <c r="AY41" i="18"/>
  <c r="AY51" i="18"/>
  <c r="AE51" i="18"/>
  <c r="AF67" i="18"/>
  <c r="AE67" i="18"/>
  <c r="AY67" i="18"/>
</calcChain>
</file>

<file path=xl/sharedStrings.xml><?xml version="1.0" encoding="utf-8"?>
<sst xmlns="http://schemas.openxmlformats.org/spreadsheetml/2006/main" count="1056" uniqueCount="288">
  <si>
    <t>LÍNEA ESTR.</t>
  </si>
  <si>
    <t>PROGRAMA</t>
  </si>
  <si>
    <t>OBJETIVO ESPECÍFICO</t>
  </si>
  <si>
    <t>PROYECTOS</t>
  </si>
  <si>
    <t>LOCALIZ. PROGR.</t>
  </si>
  <si>
    <t>Indicador de Producto</t>
  </si>
  <si>
    <t>TIPO DE META</t>
  </si>
  <si>
    <t>PRODUCTO ALCANZADO</t>
  </si>
  <si>
    <t>ACTIVIDADES</t>
  </si>
  <si>
    <t>CANT. PROG. DE LA ACTIVIDAD</t>
  </si>
  <si>
    <t>Costo Total Actividad 
(*)</t>
  </si>
  <si>
    <t>TIEMPO PROGRA-MADO (DÍAS)</t>
  </si>
  <si>
    <t>PROGRAMACIÓN ANUAL (MESES)</t>
  </si>
  <si>
    <t>ACUM.</t>
  </si>
  <si>
    <t>No.</t>
  </si>
  <si>
    <t>Nom.</t>
  </si>
  <si>
    <t>Und</t>
  </si>
  <si>
    <t>Cant.</t>
  </si>
  <si>
    <t>E</t>
  </si>
  <si>
    <t>F</t>
  </si>
  <si>
    <t>M</t>
  </si>
  <si>
    <t>A</t>
  </si>
  <si>
    <t>J</t>
  </si>
  <si>
    <t>S</t>
  </si>
  <si>
    <t>O</t>
  </si>
  <si>
    <t>N</t>
  </si>
  <si>
    <t>D</t>
  </si>
  <si>
    <t>VIG</t>
  </si>
  <si>
    <t>CUAT.</t>
  </si>
  <si>
    <t>Cantidad</t>
  </si>
  <si>
    <t>DIMENSIÓN         DEL DESARROLLO</t>
  </si>
  <si>
    <t>FUENTES DE COFINANCIACIÓN EN  MILES DE PESOS</t>
  </si>
  <si>
    <t>CÓDIGO DEL BPIM</t>
  </si>
  <si>
    <t>ÁREA MUNICIPAL</t>
  </si>
  <si>
    <t>TOTAL PROGRAMA</t>
  </si>
  <si>
    <t>RESPONSABLE ACTIVIDAD</t>
  </si>
  <si>
    <t>CUMPLIMIENTO DEL INDICADOR</t>
  </si>
  <si>
    <t>MUNICIPIO DE AMALFI.  Administración Municipal "La Gran Alianza por Amalfi"</t>
  </si>
  <si>
    <t>Secretaría de Infraestructura y Servicios Públicos</t>
  </si>
  <si>
    <t xml:space="preserve">Viviendas  mejoradas </t>
  </si>
  <si>
    <t>Banco de tierra creado para construcción de viviendas</t>
  </si>
  <si>
    <t xml:space="preserve">Viviendas  construidas </t>
  </si>
  <si>
    <t xml:space="preserve">Viviendas  y predios legalizados para vivienda </t>
  </si>
  <si>
    <t>Viviendas reubicadas en la zona urbana</t>
  </si>
  <si>
    <t>Política pública de vivienda revisada y actualizada</t>
  </si>
  <si>
    <t xml:space="preserve">LÍNEA BASE
</t>
  </si>
  <si>
    <t xml:space="preserve">Incremento </t>
  </si>
  <si>
    <t xml:space="preserve">COMPONENTE </t>
  </si>
  <si>
    <t>Mantenimiento</t>
  </si>
  <si>
    <t>PROGRAMA 1:</t>
  </si>
  <si>
    <t>PROGRAMA 2:</t>
  </si>
  <si>
    <t>Incremento</t>
  </si>
  <si>
    <t xml:space="preserve">Mantenimiento </t>
  </si>
  <si>
    <t>LÍNEA ESTRATÉGICA 3</t>
  </si>
  <si>
    <t>VIVIENDA</t>
  </si>
  <si>
    <t>VIVIENDAS MEJORADAS, CONSTRUIDAS Y LEGALIZADAS</t>
  </si>
  <si>
    <t>reducir el déficit cualitativo y cuantitativo de vivienda y contribuir al mejoramiento de las condiciones de vida, mediante el aseguramiento de la tenencia del suelo</t>
  </si>
  <si>
    <t>AGUA POTABLE Y SANEAMIENTO BÁSICO</t>
  </si>
  <si>
    <t>AGUA POTABLE</t>
  </si>
  <si>
    <t>Mejorar la calidad y el acceso del agua para consumo humano en el municipio de Amalfi</t>
  </si>
  <si>
    <t>Gestión para la culminación de la segunda y tercera etapa del plan maestro de acueducto y alcantarillado.</t>
  </si>
  <si>
    <t>Gestiones para la construcción o implementación de nuevas etapas de acueducto y alcantarillado</t>
  </si>
  <si>
    <t>Estudios y diseños para construcción de sistemas de acueductos veredales.</t>
  </si>
  <si>
    <t>Implementación de soluciones individuales para el acceso de agua potable.</t>
  </si>
  <si>
    <t>Construcción de sistema de acueductos veredales</t>
  </si>
  <si>
    <t>Construcción de abastos veredales</t>
  </si>
  <si>
    <t xml:space="preserve">Mejorar y mantener los acueductos veredales </t>
  </si>
  <si>
    <t>Implementación de los estándares de macro y micro medición y la provisión de agua.</t>
  </si>
  <si>
    <t>Realización de campañas educativas para el uso y ahorro eficiente del agua al 2023</t>
  </si>
  <si>
    <t>Fiscalización Integral de los contratos de prestación de servicio, administración, operación y mantenimiento y/o concesión de los sistemas acueducto y alcantarillada.</t>
  </si>
  <si>
    <t>Escuelas con sistema de mejoramiento y tratamiento de agua lluvias.</t>
  </si>
  <si>
    <t>Convenios realizados para la transferencia de los recursos del subsidio de acueducto para los estratos I, II y III</t>
  </si>
  <si>
    <t xml:space="preserve">Otrosi firmado para la  participación del municipio en el Plan Departamental de Aguas </t>
  </si>
  <si>
    <t>SANEAMIENTO BÁSICO</t>
  </si>
  <si>
    <t>Aumentar y/o mejorar los diseños e infraestructura municipal de saneamiento básico</t>
  </si>
  <si>
    <t>Gestión para la construcción o implementación de nuevas etapas de acueducto y alcantarillado</t>
  </si>
  <si>
    <t>Construcción de baterías sanitarias para familias de la zona rural dispersa.</t>
  </si>
  <si>
    <t xml:space="preserve">Construcción e instalación de pozos sépticos en la zona rural </t>
  </si>
  <si>
    <t>Operación de la planta de tratamiento de aguas residuales en el Corregimiento de Portachuelo</t>
  </si>
  <si>
    <t xml:space="preserve">Mantenimiento de las plantas de tratamiento de aguas residuales de la planta de beneficio, plaza de ferias  y la urbana </t>
  </si>
  <si>
    <t>Aprovechamiento de biosólidos residuales de las plantas de tratamiento de aguas residuales nuevas y existentes.</t>
  </si>
  <si>
    <t>Funcionamiento del Comité de vigilancia de servicios públicos</t>
  </si>
  <si>
    <t>Convenio realizado para la transferencia de los recursos del subsidio de Alcantarillado para los estratos I, II y III</t>
  </si>
  <si>
    <t>SERVICIOS PARA TODOS</t>
  </si>
  <si>
    <t>ELECTRICIDAD E ILUMINACIÓN PÚBLICA</t>
  </si>
  <si>
    <t>Garantizar la iluminación y proporcionar la visibilidad adecuada de las vías públicas, parques públicos, y demás espacios de libre circulación para el normal desarrollo de las actividades</t>
  </si>
  <si>
    <t xml:space="preserve">Articulación con la empresa prestadora del servicio público, para garantizar la prestación del servicio de electrificación </t>
  </si>
  <si>
    <t>Gestión de proyectos con energías alternativas.</t>
  </si>
  <si>
    <t>Sustitución de bombillos ineficientes por tipo LED de alta eficiencia en el alumbrado público urbano</t>
  </si>
  <si>
    <t>Ampliación de la cobertura del servicio de alumbrado público en el área urbana y rural</t>
  </si>
  <si>
    <t>AMALFI MÁS LIMPIO</t>
  </si>
  <si>
    <t>Garantizar la prestación del servicio atendiendo criterios como: la calidad, cobertura y eficiencia lo que nos permita gozar de un ambiente sano y un municipio agradable tanto en la zona urbana como en la rural.</t>
  </si>
  <si>
    <t>Actividades realizadas para garantizar el servicio de aseo</t>
  </si>
  <si>
    <t>Circuitos de recolección de residuos sólidos en el área rural.</t>
  </si>
  <si>
    <t>Gestión para la consecución de un vehículo recolector de residuos solidos</t>
  </si>
  <si>
    <t>Convenios realizados para la transferencia de los recursos del subsidio de Aseo para los estratos I, II y III</t>
  </si>
  <si>
    <t>INFRAESTRUCTURA VIAL Y PEATONAL</t>
  </si>
  <si>
    <t>BUENA RED VIAL</t>
  </si>
  <si>
    <t>Mejorar la red vial por medio de la construcción y/o mantenimiento y/o mejoramiento y/o adecuación de vías permitiéndoles a los Amalfitanos dinamizar la economía y mejorar su calidad de vida</t>
  </si>
  <si>
    <t>Vías municipales urbanas mantenidas</t>
  </si>
  <si>
    <t xml:space="preserve">Mantenimiento y/o mejoramiento y/o adecuación de vías rurales </t>
  </si>
  <si>
    <t>Km de placas huellas en vías terciarias</t>
  </si>
  <si>
    <t>Mantenimiento y/o mejoramiento y/o adecuación de caminos veredales.</t>
  </si>
  <si>
    <t>Puentes peatonales (con capacidad para caballares) mejorados y/o construidos</t>
  </si>
  <si>
    <t>Puentes vehiculares construido</t>
  </si>
  <si>
    <t>Obras complementarias Construidas</t>
  </si>
  <si>
    <t>Pasamanos instalados</t>
  </si>
  <si>
    <t>Pasamanos mejorados</t>
  </si>
  <si>
    <t>Gestión para la consecución de maquinaria amarilla</t>
  </si>
  <si>
    <t>Mantenimiento y/o reparación del banco de maquinaria amarilla</t>
  </si>
  <si>
    <t>Mantenimiento y/o reparación otros medios de transporte alternativo</t>
  </si>
  <si>
    <t>1.1</t>
  </si>
  <si>
    <t>BUENA RED PEATONAL</t>
  </si>
  <si>
    <t>Mejorar la red peatonal por medio de la construcción y/o mantenimiento y/o mejoramiento y/o adecuación de vías en el municipio de Amalfi.</t>
  </si>
  <si>
    <t>Construcción de andenes</t>
  </si>
  <si>
    <t>Mantenimiento y/o mejoramiento y/o adecuación de andenes</t>
  </si>
  <si>
    <t>CONECTIVIDAD</t>
  </si>
  <si>
    <t>ESTAMOS CONECTADOS</t>
  </si>
  <si>
    <t>Promover el avance de la conectividad en el municipio como mecanismo para la consolidación de paz, integración y la educación en la población</t>
  </si>
  <si>
    <t>Gestión para la instalación de antenas y equipos para el servicio de telefonía móvil</t>
  </si>
  <si>
    <t xml:space="preserve">Número de viviendas conectadas </t>
  </si>
  <si>
    <t>Instalación de puntos de conectividad gratuita (WIFI) en Zona urbana</t>
  </si>
  <si>
    <t>Gestionar la instalación de puntos de conectividad gratuita (WIFI) en Centro Educativos Rurales del municipios</t>
  </si>
  <si>
    <t>Gestión para ampliar la cobertura de telefonía móvil en la zona rural.</t>
  </si>
  <si>
    <t>Equipamientos municipales con conectividad gratuita (WIFI) en la Zona rural</t>
  </si>
  <si>
    <t>INFRAESTRUCTURA INCLUYENTE</t>
  </si>
  <si>
    <t>INFRAESTRUCTURA PARA LA EQUIDAD</t>
  </si>
  <si>
    <t xml:space="preserve">Fortalecer y mejorar los espacios físicos o equipamiento Municipal, buscando un desarrollo sostenible y empoderamiento de la sociedad </t>
  </si>
  <si>
    <t xml:space="preserve">Infraestructura educativa construida </t>
  </si>
  <si>
    <t>Infraestructura educativa mejorada en la zona urbana</t>
  </si>
  <si>
    <t xml:space="preserve">Infraestructura educativa mejorada en la zona rural </t>
  </si>
  <si>
    <t>Centro vida para el adulto mayor dotado.</t>
  </si>
  <si>
    <t>Hogar juvenil campesino construido y/o adecuado</t>
  </si>
  <si>
    <t>Adecuación de un centro integral para la atención de personas con discapacidad</t>
  </si>
  <si>
    <t xml:space="preserve">Construcción  de obras de infraestructuras para mitigación y prevención de desastres </t>
  </si>
  <si>
    <t>Gestión para la construcción de centro de acopio y/o plaza de mercado</t>
  </si>
  <si>
    <t>Infraestructura comunitaria construida</t>
  </si>
  <si>
    <t>Infraestructura comunitaria mejorada</t>
  </si>
  <si>
    <t>Coso municipal construido</t>
  </si>
  <si>
    <t>Construcción de escenarios deportivos en la zona urbana</t>
  </si>
  <si>
    <t>Construcción de escenarios deportivos en la zona rural</t>
  </si>
  <si>
    <t>Construcción de parques infantiles, zonas verdes y parques lineales en zona urbana y rural.</t>
  </si>
  <si>
    <t>Repotenciación de la pequeña central hidroeléctrica de Caracolí</t>
  </si>
  <si>
    <t>Gestión para la construcción de la agroindustria panelera en el corregimiento de Portachuelo</t>
  </si>
  <si>
    <t xml:space="preserve">Construcción de nuevo vaso de disposición final de residuos solidos  </t>
  </si>
  <si>
    <t xml:space="preserve">Construcción de la escombrera municipal   </t>
  </si>
  <si>
    <t>Construcción de almacenamientos de residuos sólidos veredales</t>
  </si>
  <si>
    <t>Ampliación de la infraestructura del centro de acopio de reciclaje y planta de aprovechamiento de orgánicos.</t>
  </si>
  <si>
    <t xml:space="preserve">Mejorar y mantener las infraestructuras municipales urbana </t>
  </si>
  <si>
    <t xml:space="preserve">Mejorar y mantener la infraestructura municipal rural </t>
  </si>
  <si>
    <t>Gestión realizada para adecuación y/o construcción de la morgue municipal.</t>
  </si>
  <si>
    <t>PENDIENTE</t>
  </si>
  <si>
    <t>Elaboración de estudios y diseños para obras de construcción, remodelación, adecuación y mantenimiento de infraestructura, en el municipio de   Amalfi</t>
  </si>
  <si>
    <t>Apoyo para la fiscalización técnica, administrativa, financiera, ambiental y legal de los contratos de prestación de servicio, administración, operación, mantenimiento y/o concesión de los sistemas de acueducto y alcantarillado en el municipio de  Amalfi</t>
  </si>
  <si>
    <t>Mejoramiento de la infraestructura educativa en el municipio de  Amalfi</t>
  </si>
  <si>
    <t>2020050310009</t>
  </si>
  <si>
    <t>Traslado de recursos para cubrir los subsidios de servicios de acueducto, alcantarillado y aseo de los usuarios de los estratos 1,2 y 3 del municipio de  Amalfi</t>
  </si>
  <si>
    <t>2020050310040</t>
  </si>
  <si>
    <t>Traslado de recursos al Plan Departamental de Aguas, para garantizar la ejecución de programas de agua y saneamiento básico en el municipio de  Amalfi</t>
  </si>
  <si>
    <t>2020050310048</t>
  </si>
  <si>
    <t>Adecuación e instalación de pozos sépticos en la zona rural del municipio de   Amalfi</t>
  </si>
  <si>
    <t>2020050310027</t>
  </si>
  <si>
    <t xml:space="preserve">Urbana </t>
  </si>
  <si>
    <t xml:space="preserve">Rural </t>
  </si>
  <si>
    <t>Urabana</t>
  </si>
  <si>
    <t>Mantenimiento , Operación y Optimización de Plantas de Tratamiento de Aguas Residuales del municipio de   Amalfi</t>
  </si>
  <si>
    <t xml:space="preserve">FUNCIONAMIENTO </t>
  </si>
  <si>
    <t>Implementación de circuitos de recolección de residuos sólidos en el área rural del municipio de  Amalfi</t>
  </si>
  <si>
    <t>Rehabilitación de vías urbanas en el municipio de  Amalfi</t>
  </si>
  <si>
    <t>Mantenimiento, mejormiento y adecuación de Vías Terciarias del municipio de Amalfi</t>
  </si>
  <si>
    <t>2020050310024</t>
  </si>
  <si>
    <t>Mejoramiento y mantenimiento de la infraestructura municipal urbana y rural del municipio de   Amalfi</t>
  </si>
  <si>
    <t>Urabana y Rural</t>
  </si>
  <si>
    <t>Urbana y Rural</t>
  </si>
  <si>
    <t>Urbano</t>
  </si>
  <si>
    <t>Urbana</t>
  </si>
  <si>
    <t xml:space="preserve">Urbano </t>
  </si>
  <si>
    <t xml:space="preserve">urbana </t>
  </si>
  <si>
    <t>Mejoramiento de vivienda en el área  urbana y rural del municipio de Amalfi</t>
  </si>
  <si>
    <t>2020050310016</t>
  </si>
  <si>
    <t>Fortalecimiento para el Mejoramiento y Construcción de Vivienda Urbana y Rural en el municipio de  Amalfi</t>
  </si>
  <si>
    <t>2020050310025</t>
  </si>
  <si>
    <t xml:space="preserve"> META  PRODUCTO 2020</t>
  </si>
  <si>
    <t xml:space="preserve"> META  PRODUCTO     2020 - 2023</t>
  </si>
  <si>
    <t xml:space="preserve"> META  PRODUCTO 2021</t>
  </si>
  <si>
    <t xml:space="preserve"> META  PRODUCTO 2022</t>
  </si>
  <si>
    <t xml:space="preserve"> META  PRODUCTO 2023</t>
  </si>
  <si>
    <t>ALIANZA POR EL TERRITORIO Y EL BIENESTAR ANIMAL</t>
  </si>
  <si>
    <t>PROGRAMA 2</t>
  </si>
  <si>
    <t xml:space="preserve"> ALIANZA POR EL TERRITORIO Y EL BIENESTAR ANIMAL</t>
  </si>
  <si>
    <t>PROGRAMA 1</t>
  </si>
  <si>
    <t>Recursos Func.2021</t>
  </si>
  <si>
    <t>Cofinanciación Departamento 2021</t>
  </si>
  <si>
    <t>Cofinanciación Nación 2021</t>
  </si>
  <si>
    <t>Crédito 2021</t>
  </si>
  <si>
    <t>Otros 2021</t>
  </si>
  <si>
    <t>Fondo Local de Seguridad 2021</t>
  </si>
  <si>
    <t>Transferencias Ley 99 - 2021</t>
  </si>
  <si>
    <t>Recursos Propios 2021</t>
  </si>
  <si>
    <t>SGP Alimentación Escolar 2021</t>
  </si>
  <si>
    <t>SGP APSB 2021</t>
  </si>
  <si>
    <t>SGP Cultura 2021</t>
  </si>
  <si>
    <t>SGP Deporte 2021</t>
  </si>
  <si>
    <t>SGP Educación 2021</t>
  </si>
  <si>
    <t>SGP Libre Destinación 42% Mpios 4, 5 y 6 Cat 2021</t>
  </si>
  <si>
    <t>SGP Libre Inversión 2021</t>
  </si>
  <si>
    <t>SGP Municipios Río Magdalena 2021</t>
  </si>
  <si>
    <t xml:space="preserve"> SGP Salud 2021</t>
  </si>
  <si>
    <t>Fondo Local de Salud 2021</t>
  </si>
  <si>
    <t xml:space="preserve"> Regalías 2021</t>
  </si>
  <si>
    <t xml:space="preserve"> Total 2021 (miles)</t>
  </si>
  <si>
    <t>Gl</t>
  </si>
  <si>
    <t>X</t>
  </si>
  <si>
    <t>GL</t>
  </si>
  <si>
    <t>Perfeccionamiento del convenio para transferencia de subsidios a empresas de Aseo y revisiòn de soportes para pagos mensuales</t>
  </si>
  <si>
    <t xml:space="preserve">Articulación con la secretaría de educación para el mejoramiento de la infraestructura educativa, diagnósticos de C.E.R O I.E, priorización y perfeccionamiento y ejecuciòn de procesos contractales </t>
  </si>
  <si>
    <t>gl</t>
  </si>
  <si>
    <t>Implementación del plan de saneamiento y manejo de vertimientos.</t>
  </si>
  <si>
    <t xml:space="preserve">PLAN DE ACCIÓN ANUAL </t>
  </si>
  <si>
    <t>EVALUACIÓN FÍSICA Y FINANCIERA DE LOS PROGRAMAS</t>
  </si>
  <si>
    <t>Perfeccionamiento del convenio para transferencia de subsidios a empresas de Acueducto y revisión y seguimiento de soportes para pagos mensuales</t>
  </si>
  <si>
    <t>Confomación, transporte, suminsitro e instalación de afirmado en la Cl 20 Bolívar Sector Tunel verde Colinas del Zacatín, Cl. 17 con Cr 17 entrada a Villa Delfina</t>
  </si>
  <si>
    <t>Perfeccionamiento del proceso contractual y ejecución para el mantenimiento, adecuación y funcionamiento de la planta de aguas residuales del Corregimiento de Portachuelo</t>
  </si>
  <si>
    <t>Artiiculación con PDET para la cosntrucción de malla de porterias de la cancha de la vereda Montebello</t>
  </si>
  <si>
    <t>Articulación con amalfi S.A, para la reconversión de bomillas ineficientes en el área urbana y rural del municipio de Amalfi</t>
  </si>
  <si>
    <t>Comunicación continua con secretaría de planeación y prospectiva, gestión del riesgo, EPM y los usuarios que conectan el servicio para la viabilidad de punto de conexión para el servicio de energía.</t>
  </si>
  <si>
    <t>Se hizo el perfeccionamiento de procesos contractuales para el mantenimiento y la reparación del banco de maquinaria amarilla y parque automotor</t>
  </si>
  <si>
    <t xml:space="preserve">La empresa prestadora del servicio vine adelantando el aprovechamiento de los solidos procedentes de la plata de tratamiento de aguas residuales para el abono de plantas ornamentales. </t>
  </si>
  <si>
    <t>Articulación con la comunidad de la vereda la Clara para la construcción de puente peatonal sobre la quebrada la clara</t>
  </si>
  <si>
    <t>Entrega de mangueras y tanques de agua para solucionar el sistema de abasto de agua de algunas viviendas en las veredas El Cañal, Quebradona, Cruces, Mondragón, La Picardía, La Manguita entr otras</t>
  </si>
  <si>
    <t>Elaboración y perfeccionamiento contrato para la compra e instalación de infraestructura electrica del acueducto de Caracolí</t>
  </si>
  <si>
    <t>Abal de pago para traslado de recursos al PDA, para garantizar los proyectos de acueducto y alcantarillado en el municipio.</t>
  </si>
  <si>
    <t xml:space="preserve">Articulación y gestión ante A.A.S.SA para la reposición del sistema de acueducto y alcantarillado de las siguientes vias (Cr 19 y Cr 21 entre cl 20 y 21 y Cr 22 entre cl 18 y 19) </t>
  </si>
  <si>
    <t>Elaboración de estudios y diseños para construcción de Baterías Sanitarias para las familias de la zona rural dispersa</t>
  </si>
  <si>
    <t>Construcción de nuevas etapas de Plan Maestro de Acueducto y Alcantarillado en el municipio de Amalfi</t>
  </si>
  <si>
    <t>Construcción de baterías sanitarias para las familias de la zona rural dispersa del municipio de Amalfi</t>
  </si>
  <si>
    <t>2021050310010</t>
  </si>
  <si>
    <t>Mejoramiento de vías terciarias, mediante la construcción de placa huella en la zona rural del municipio de Amalfi, Antioquia</t>
  </si>
  <si>
    <t>Mejoramiento e instalación de pasamanos en el municipio de Amalfi</t>
  </si>
  <si>
    <t>Se elevó a acto administrativo la creación del banco de tierras municipal (decreto 152 de 2021)</t>
  </si>
  <si>
    <t>Suministro de soluciones individuales para el acceso de agua potable en el municipio de Amalfi</t>
  </si>
  <si>
    <t>Identificación, clasificación de predios y viviendas con viabilidad técnica y jurídica, elaboración de minutas, registro y pago de escrituras, y entrega a los beneficiarios</t>
  </si>
  <si>
    <t>Perfeccionamiento proceso contractual, elaboración demetodología, articulación con los diferentes instrumentos de planeación, revisión procesos y procedimientos y revisión de indicadores en plan de acción, anuario estadístico, Siplan, encuesta de calidad de vida, entre otros, radicación del anteproyecto y aprobación del proyecto de acuerdo.</t>
  </si>
  <si>
    <t>Articulación con la empresa AMALFI S.A para garantizar actividades de la frecuencia de barridos, transporte, recolección de residuos sólidos, clasificación, disposición final y limpieza de áreas públicas, en el área urbana y rural, traslado de subsidios, y seguimiento al PGIRS</t>
  </si>
  <si>
    <t xml:space="preserve">En articulación con  Gobernación de Antioquia, secretaría de Infraestructura y Servicios Públicos, para el mantenimiento de vías, se realizó otro si para la construcción del puente sobre la quebrada la Silvia en la vereda de Montebello. Las Animas y San Antonio, en convenio con comité de cafeteros </t>
  </si>
  <si>
    <t>Contratación para la realización de estudios y diseños para la repotenciación de la pequeña central hidroeléctrica de Caracolí</t>
  </si>
  <si>
    <t>Se presentó de iniciativa a la gerencia de servicios públicos del proyectos para elaboración de estudios y diseños de los sistemas de acueducto veredas Risaralda, El Silencio Monos y Montebello</t>
  </si>
  <si>
    <t>Proceso contractual para el suministro de 435 soluciones de agua potable y saneamiento básico para ser entregadas a viviendas rurales</t>
  </si>
  <si>
    <t>Priorización de sitios para instalación de pasamanos, perfeccionamiento del proceso contractual, ejecución y supervisión del mismo</t>
  </si>
  <si>
    <t xml:space="preserve"> Construcción de abastos veredales</t>
  </si>
  <si>
    <t xml:space="preserve"> Mejoramiento de acueductos veredales del municipio de Amalfi</t>
  </si>
  <si>
    <t xml:space="preserve"> Diseño  para la repotenciación de la Pequeña Central Hidroeléctrica de Caracolí del municipio de  Amalfi</t>
  </si>
  <si>
    <t xml:space="preserve"> Construcción de puentes vehiculares</t>
  </si>
  <si>
    <t>En convenio con el banco agrario se avanza en mejoramiento de vivienda, en las mediante el mejoramiento de modulos básicos de vivienda, y colocación de ceramica para baños, cocina y pisos, en asocio con SUMICOL</t>
  </si>
  <si>
    <t>Articulación con Sumicol Corona para la construcción del acuducto de Caracolí y conformación, formalización y elaboración de estatutos de la junta administradora de acueducto y Proceso de ejecución del sistema de acueducto Portachuelo</t>
  </si>
  <si>
    <t xml:space="preserve">Articulación con la secretaría de desarrollo rural y la firma concesionaria para el mantenimiento y la operación de aguas residuales y la planta de beneficio </t>
  </si>
  <si>
    <t>Articulación con la empresa A.A.S. S.A para el informe de los monitoreo del caudal de las fuentes de agua, seguimiento a las metas de reducción de vertimientos en las fuentes de agua que atraviesa el área urbana y demás metas de calidad del agua</t>
  </si>
  <si>
    <t>En articulación con la Gobernación de Antioquia y EPM, se viene avanzando en la gestión de 2 proyectos de energía alternativa para viviendas dispersas del área rural y centros educativos rurales</t>
  </si>
  <si>
    <t>Coordinación continúa Amalfi S.A. para ampliación de cobertura del servicio de alumbrado público en diferentes sectores del área urbana del municipio de Amalfi</t>
  </si>
  <si>
    <t>Construcción obras de drenaje  y de tubería en concreto de 24" por 1 m de altura, reforzado para la construcción de obras de drenaje y habilitación de puntos criticos en vías terciarias (obras trasnversales vereda El retiro) y en el área urbana, en la esquina de la calle 21 Córdoba y Cr 26 Ulloa, construcción de batea, para conducción desde parte alta hasta el sumidero</t>
  </si>
  <si>
    <t>Instalación de estas antenas de internet beneficia a las comunidades El Cañal, La Gardenia y las Ánimas, en el marco de los proyectos con la Gobernación</t>
  </si>
  <si>
    <t>Proceso contractual para la adecuación y mejoramiento del Centro de Rehabilitación del personal con Discapacidad del municipio de Amalfi-Antioquia, en convenio con la Gobernación de Antioqua</t>
  </si>
  <si>
    <t>Actividades para mantenimiento y mejoramiento de la Pista de Patinaje municipal, mejoramiento del CENTRO DE INTEGRACIÓN CIUDADANA, CENTRO DE DESARROLLO INFANTIL -CDI- arreglos locativos en palacio municipal, centro de ayudas alto de las henao, intervención en la infraestructura física centro dia y centro del adulto mayor, unidad sanitaria de la casa de la cultura.</t>
  </si>
  <si>
    <t>Revisión y actualización de política pública de vivienda del municipio de Amalfi</t>
  </si>
  <si>
    <t>Se presentó de iniciativa del proyectos para elaboración y compilación y estudio final del PMAA, ante la gerencia de servicios públicos y realización de otrosí en dinero para el acueducto urbano, reposición de redes de acueducto en la Cr 22 entre cl 18 y 19, cr 22 entre cl 20 y 21 y cr 19 enrtre cl 20 y 22, con recursos de excedentes de la operación y mantenimiento del contrato con A.A.S. S.A. Se realizaron estudios y diseños para la construcción de un tanque de 1000m3 de agua, en el área urbana para atender la demanda de los nuevos desarrollos de vivienda.</t>
  </si>
  <si>
    <t>Se realizó mantenimiento y mejoramiento de las siguientes vís rurales: 10 Kms La Manguita - Tinitacita, 5 kms Portal del Encanto, 15 Alto del Río - Vereda El Retiro, 2 Mina Calina - Los Mangos Calenturas, 15 Venteadero La Clara - Vereda El Dorado, 55 amalfi-el Río- Crucero. 38 kms Amalfi - El Jardín, 30 kms Amalfi - Portachuelo, 10 kms Portachuelo - La Aldea, 4 kms Portachuelo - La Matica, limites con Vegachí. Los  16 kms Ranchitos - Las Animas  - La Gardenia. Estudios, diseños y construcción del muro de contención de la vía que conduce a la vereda La Manguita del Municipio de Amalfi, mediante contratos: 29092102 de 2021. Realizar estudios y diseños para muro de contención sobre la vía Amalfi la manguita. #10112116 de 2021, por valor de $150.000.000, cuyo objeto es Construcción de un muro de contención en el km 17+500, en la vía que conduce a la vereda la manguita del municipio de Amalfi.</t>
  </si>
  <si>
    <t>Perfeccionamiento de proceso contractual para interventoría técnica, ambiental, administrtiva y financiera y legal del contrato de administración, operación y manenimiento de los sistemas de acueducto y alcantarillado (contrto 1997 acuantioquia)</t>
  </si>
  <si>
    <t>Articulación con la comunidad para el mejoramiento de las casetas comunales de las veredas Montebello , con una intervención por valor de $3,500,000 y Monos, intervención de $1,800,00 y con la ART el mejoramiento de la caseta el Retiro</t>
  </si>
  <si>
    <t>Perfeccionamiento del convenio para transferencia de subsidios a empresas de Alcantarillado y revisión de soportes para pagos mensuales y articulación constante con la EPS A.A.S. S.A.</t>
  </si>
  <si>
    <t>Perfeccionamiento del otro sí, y seguimiento en el marco de la consesión para la recolección y disposición final de residuos sólidos en los circuitos El Encanto, Portachuelo, Guayabito, La Manguita, Montebello y Boqueron.</t>
  </si>
  <si>
    <t>Comunicación constante con contratistas, interventoría y gerencia de servicios públicos en la supervisión y ejecución de procesos contractuales acueducto urbano y sistema de acueducto corregimiento de Portachuelo.</t>
  </si>
  <si>
    <t>Ejecución procesos contractuales alcantarillado urbano Colinas del Zacatín</t>
  </si>
  <si>
    <t>Proceso contractual para la compra e instalación de 2 parques infantiles en el área urbana, sector del Tropezon (otrabanda) y sector de Pueblo Nuevo</t>
  </si>
  <si>
    <t>Vaciado de placa huella en los tramos Boqueron - finca El Encierro, y avance en los tramos comprendido entre el paraje escuela hasta la vía principal a las veredas Risaralda, Chorritos, Tamara y sector puente de la Cruz  y Entrada escuela Boquerón a vía principal el Manzanillo</t>
  </si>
  <si>
    <t>Construcción y mejoramiento de parques infantiles en el municipio de Amalfi</t>
  </si>
  <si>
    <t>Construcción o adecuación de un Centro Integral para la población con discapacidad del municipio de Amalfi</t>
  </si>
  <si>
    <t>Construcción de obras de infraestructuras para mitigación y prevención de desastres en el municipio de Amalfi</t>
  </si>
  <si>
    <t>Construcción y Mejoramiento de infraestructura comunitaria en el municipio de Amalfi</t>
  </si>
  <si>
    <t xml:space="preserve">Articulación conel ministerio de las Tic,s para conexión de viviendas estrato 1 y 2 al servicio de internet. </t>
  </si>
  <si>
    <t>SECRETARÍA DE INFRAESTRUCTURA Y SERVICIOS PÚBLICOS VIGENCIA 2021</t>
  </si>
  <si>
    <t>Dotación den centro del adulto mayor en convenio con la Gobernación de Antioquia, por valor de $128.000.000</t>
  </si>
  <si>
    <t xml:space="preserve">Meta no alcanzada para la vigencia 2021.
</t>
  </si>
  <si>
    <t xml:space="preserve">Meta no ejejcutada para la vigencia 2021.
</t>
  </si>
  <si>
    <t>Meta no alcanzada para la vigencia 2021</t>
  </si>
  <si>
    <t>Meta no programada en la vigencia 2021</t>
  </si>
  <si>
    <t>Meta no alcanzada en la vigencia 2021</t>
  </si>
  <si>
    <t xml:space="preserve">Meta no alcanzada para la vigencia 2021 </t>
  </si>
  <si>
    <t>Meta no alcanzada en la vigencia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</si>
</sst>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\ * #,##0_-;\-&quot;$&quot;\ * #,##0_-;_-&quot;$&quot;\ * &quot;-&quot;_-;_-@_-"/>
    <numFmt numFmtId="43" formatCode="_-* #,##0.00_-;\-* #,##0.00_-;_-* &quot;-&quot;??_-;_-@_-"/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  <font>
      <sz val="11"/>
      <color theme="1"/>
      <name val="Arial"/>
      <family val="2"/>
    </font>
    <font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/>
    <xf numFmtId="0" fontId="4" fillId="0" borderId="0" xfId="1" applyFont="1" applyFill="1" applyAlignment="1" applyProtection="1">
      <alignment horizontal="center" vertical="center"/>
      <protection locked="0"/>
    </xf>
    <xf numFmtId="9" fontId="3" fillId="5" borderId="12" xfId="3" applyNumberFormat="1" applyFont="1" applyFill="1" applyBorder="1" applyAlignment="1" applyProtection="1">
      <alignment horizontal="center" vertical="center" wrapText="1" shrinkToFit="1"/>
      <protection locked="0"/>
    </xf>
    <xf numFmtId="0" fontId="4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Alignment="1" applyProtection="1">
      <alignment horizontal="center" vertical="center"/>
      <protection locked="0"/>
    </xf>
    <xf numFmtId="9" fontId="4" fillId="0" borderId="0" xfId="3" applyNumberFormat="1" applyFont="1" applyFill="1" applyAlignment="1" applyProtection="1">
      <alignment horizontal="center" vertical="center"/>
      <protection locked="0"/>
    </xf>
    <xf numFmtId="1" fontId="3" fillId="3" borderId="4" xfId="2" applyNumberFormat="1" applyFont="1" applyFill="1" applyBorder="1" applyAlignment="1" applyProtection="1">
      <alignment horizontal="center" vertical="center" wrapText="1"/>
    </xf>
    <xf numFmtId="9" fontId="3" fillId="3" borderId="1" xfId="3" applyNumberFormat="1" applyFont="1" applyFill="1" applyBorder="1" applyAlignment="1" applyProtection="1">
      <alignment horizontal="center" vertical="center" wrapText="1"/>
    </xf>
    <xf numFmtId="1" fontId="4" fillId="0" borderId="4" xfId="2" applyNumberFormat="1" applyFont="1" applyFill="1" applyBorder="1" applyAlignment="1" applyProtection="1">
      <alignment horizontal="center" vertical="center" wrapText="1"/>
    </xf>
    <xf numFmtId="1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</xf>
    <xf numFmtId="1" fontId="4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9" fontId="4" fillId="2" borderId="4" xfId="3" applyNumberFormat="1" applyFont="1" applyFill="1" applyBorder="1" applyAlignment="1" applyProtection="1">
      <alignment horizontal="center" vertical="center"/>
    </xf>
    <xf numFmtId="9" fontId="4" fillId="0" borderId="4" xfId="3" applyNumberFormat="1" applyFont="1" applyFill="1" applyBorder="1" applyAlignment="1" applyProtection="1">
      <alignment horizontal="center" vertical="center"/>
    </xf>
    <xf numFmtId="1" fontId="3" fillId="3" borderId="1" xfId="1" applyNumberFormat="1" applyFont="1" applyFill="1" applyBorder="1" applyAlignment="1" applyProtection="1">
      <alignment horizontal="center" vertical="center" wrapText="1"/>
    </xf>
    <xf numFmtId="1" fontId="4" fillId="0" borderId="4" xfId="1" applyNumberFormat="1" applyFont="1" applyFill="1" applyBorder="1" applyAlignment="1" applyProtection="1">
      <alignment horizontal="center" vertical="center" wrapText="1"/>
    </xf>
    <xf numFmtId="9" fontId="4" fillId="2" borderId="1" xfId="3" applyNumberFormat="1" applyFont="1" applyFill="1" applyBorder="1" applyAlignment="1" applyProtection="1">
      <alignment horizontal="center" vertical="center"/>
    </xf>
    <xf numFmtId="3" fontId="3" fillId="3" borderId="4" xfId="1" applyNumberFormat="1" applyFont="1" applyFill="1" applyBorder="1" applyAlignment="1" applyProtection="1">
      <alignment horizontal="center" vertical="center" wrapText="1"/>
    </xf>
    <xf numFmtId="42" fontId="4" fillId="0" borderId="1" xfId="4" applyFont="1" applyBorder="1" applyAlignment="1" applyProtection="1">
      <alignment horizontal="center" vertical="center"/>
    </xf>
    <xf numFmtId="0" fontId="4" fillId="0" borderId="0" xfId="1" applyFont="1" applyFill="1" applyAlignment="1" applyProtection="1">
      <alignment horizontal="center" vertical="center"/>
    </xf>
    <xf numFmtId="42" fontId="4" fillId="0" borderId="0" xfId="1" applyNumberFormat="1" applyFont="1" applyFill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42" fontId="4" fillId="0" borderId="1" xfId="4" applyFont="1" applyFill="1" applyBorder="1" applyAlignment="1" applyProtection="1">
      <alignment horizontal="center" vertical="center"/>
    </xf>
    <xf numFmtId="3" fontId="4" fillId="0" borderId="0" xfId="1" applyNumberFormat="1" applyFont="1" applyFill="1" applyAlignment="1" applyProtection="1">
      <alignment horizontal="center" vertical="center"/>
      <protection locked="0"/>
    </xf>
    <xf numFmtId="0" fontId="7" fillId="0" borderId="0" xfId="1" applyFont="1" applyFill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4" fillId="0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center" vertical="center" wrapText="1"/>
    </xf>
    <xf numFmtId="0" fontId="3" fillId="3" borderId="1" xfId="1" applyFont="1" applyFill="1" applyBorder="1" applyAlignment="1" applyProtection="1">
      <alignment horizontal="center" vertical="center" wrapText="1"/>
    </xf>
    <xf numFmtId="3" fontId="3" fillId="3" borderId="1" xfId="1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2" fontId="4" fillId="0" borderId="1" xfId="1" applyNumberFormat="1" applyFont="1" applyFill="1" applyBorder="1" applyAlignment="1" applyProtection="1">
      <alignment horizontal="center" vertical="center" wrapText="1"/>
    </xf>
    <xf numFmtId="9" fontId="9" fillId="0" borderId="4" xfId="3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10" fontId="4" fillId="0" borderId="4" xfId="3" applyNumberFormat="1" applyFont="1" applyFill="1" applyBorder="1" applyAlignment="1" applyProtection="1">
      <alignment horizontal="center" vertical="center"/>
    </xf>
    <xf numFmtId="43" fontId="4" fillId="0" borderId="0" xfId="5" applyFont="1" applyFill="1" applyAlignment="1" applyProtection="1">
      <alignment horizontal="center" vertical="center" wrapText="1"/>
      <protection locked="0"/>
    </xf>
    <xf numFmtId="43" fontId="4" fillId="0" borderId="0" xfId="1" applyNumberFormat="1" applyFont="1" applyFill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textRotation="90" wrapText="1"/>
    </xf>
    <xf numFmtId="0" fontId="3" fillId="0" borderId="0" xfId="1" applyFont="1" applyFill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horizontal="center" vertical="center" wrapText="1"/>
      <protection locked="0"/>
    </xf>
    <xf numFmtId="0" fontId="3" fillId="0" borderId="24" xfId="1" applyFont="1" applyFill="1" applyBorder="1" applyAlignment="1" applyProtection="1">
      <alignment horizontal="center" vertical="center" wrapText="1"/>
      <protection locked="0"/>
    </xf>
    <xf numFmtId="0" fontId="3" fillId="0" borderId="6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horizontal="center" vertical="center" wrapText="1"/>
      <protection locked="0"/>
    </xf>
    <xf numFmtId="0" fontId="3" fillId="0" borderId="9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20" xfId="1" applyFont="1" applyFill="1" applyBorder="1" applyAlignment="1" applyProtection="1">
      <alignment horizontal="center" vertical="center" wrapText="1"/>
      <protection locked="0"/>
    </xf>
    <xf numFmtId="0" fontId="3" fillId="0" borderId="2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horizontal="center" vertical="center" textRotation="90" wrapText="1"/>
      <protection locked="0"/>
    </xf>
    <xf numFmtId="0" fontId="3" fillId="0" borderId="1" xfId="1" applyFont="1" applyFill="1" applyBorder="1" applyAlignment="1" applyProtection="1">
      <alignment horizontal="center" vertical="center" textRotation="90" wrapText="1"/>
      <protection locked="0"/>
    </xf>
    <xf numFmtId="0" fontId="3" fillId="0" borderId="3" xfId="1" applyFont="1" applyFill="1" applyBorder="1" applyAlignment="1" applyProtection="1">
      <alignment horizontal="center" vertical="center" textRotation="90" wrapText="1"/>
      <protection locked="0"/>
    </xf>
    <xf numFmtId="0" fontId="3" fillId="0" borderId="8" xfId="1" applyFont="1" applyFill="1" applyBorder="1" applyAlignment="1" applyProtection="1">
      <alignment horizontal="center" vertical="center" wrapText="1"/>
      <protection locked="0"/>
    </xf>
    <xf numFmtId="0" fontId="3" fillId="0" borderId="10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center" vertical="center" wrapText="1" shrinkToFit="1"/>
      <protection locked="0"/>
    </xf>
    <xf numFmtId="0" fontId="3" fillId="0" borderId="3" xfId="1" applyFont="1" applyFill="1" applyBorder="1" applyAlignment="1" applyProtection="1">
      <alignment horizontal="center" vertical="center" wrapText="1" shrinkToFit="1"/>
      <protection locked="0"/>
    </xf>
    <xf numFmtId="0" fontId="8" fillId="5" borderId="3" xfId="1" applyFont="1" applyFill="1" applyBorder="1" applyAlignment="1" applyProtection="1">
      <alignment horizontal="center" vertical="center" wrapText="1" shrinkToFit="1"/>
      <protection locked="0"/>
    </xf>
    <xf numFmtId="0" fontId="8" fillId="5" borderId="2" xfId="1" applyFont="1" applyFill="1" applyBorder="1" applyAlignment="1" applyProtection="1">
      <alignment horizontal="center" vertical="center" wrapText="1" shrinkToFit="1"/>
      <protection locked="0"/>
    </xf>
    <xf numFmtId="0" fontId="3" fillId="5" borderId="1" xfId="1" applyFont="1" applyFill="1" applyBorder="1" applyAlignment="1" applyProtection="1">
      <alignment horizontal="center" vertical="center" wrapText="1" shrinkToFit="1"/>
      <protection locked="0"/>
    </xf>
    <xf numFmtId="0" fontId="3" fillId="5" borderId="3" xfId="1" applyFont="1" applyFill="1" applyBorder="1" applyAlignment="1" applyProtection="1">
      <alignment horizontal="center" vertical="center" wrapText="1" shrinkToFit="1"/>
      <protection locked="0"/>
    </xf>
    <xf numFmtId="0" fontId="3" fillId="5" borderId="12" xfId="1" applyFont="1" applyFill="1" applyBorder="1" applyAlignment="1" applyProtection="1">
      <alignment horizontal="center" vertical="center" wrapText="1" shrinkToFit="1"/>
      <protection locked="0"/>
    </xf>
    <xf numFmtId="9" fontId="3" fillId="5" borderId="1" xfId="3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0" borderId="12" xfId="1" applyFont="1" applyFill="1" applyBorder="1" applyAlignment="1" applyProtection="1">
      <alignment horizontal="center" vertical="center"/>
      <protection locked="0"/>
    </xf>
    <xf numFmtId="0" fontId="3" fillId="0" borderId="10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42" fontId="5" fillId="6" borderId="3" xfId="4" applyFont="1" applyFill="1" applyBorder="1" applyAlignment="1">
      <alignment horizontal="center" vertical="center" wrapText="1"/>
    </xf>
    <xf numFmtId="42" fontId="5" fillId="6" borderId="4" xfId="4" applyFont="1" applyFill="1" applyBorder="1" applyAlignment="1">
      <alignment horizontal="center" vertical="center" wrapText="1"/>
    </xf>
    <xf numFmtId="0" fontId="4" fillId="0" borderId="1" xfId="1" applyFont="1" applyFill="1" applyBorder="1" applyAlignment="1" applyProtection="1">
      <alignment horizontal="center" vertical="center" wrapText="1"/>
      <protection locked="0"/>
    </xf>
    <xf numFmtId="0" fontId="4" fillId="0" borderId="12" xfId="1" applyFont="1" applyFill="1" applyBorder="1" applyAlignment="1" applyProtection="1">
      <alignment horizontal="center" vertical="center" wrapText="1"/>
      <protection locked="0"/>
    </xf>
    <xf numFmtId="0" fontId="4" fillId="0" borderId="3" xfId="1" applyFont="1" applyFill="1" applyBorder="1" applyAlignment="1" applyProtection="1">
      <alignment horizontal="center" vertical="center" wrapText="1"/>
      <protection locked="0"/>
    </xf>
    <xf numFmtId="0" fontId="3" fillId="0" borderId="12" xfId="1" applyFont="1" applyFill="1" applyBorder="1" applyAlignment="1" applyProtection="1">
      <alignment horizontal="center" vertical="center" wrapText="1"/>
      <protection locked="0"/>
    </xf>
    <xf numFmtId="0" fontId="6" fillId="0" borderId="20" xfId="1" applyFont="1" applyFill="1" applyBorder="1" applyAlignment="1" applyProtection="1">
      <alignment horizontal="center" vertical="center" wrapText="1"/>
      <protection locked="0"/>
    </xf>
    <xf numFmtId="0" fontId="6" fillId="0" borderId="2" xfId="1" applyFont="1" applyFill="1" applyBorder="1" applyAlignment="1" applyProtection="1">
      <alignment horizontal="center" vertical="center" wrapText="1"/>
      <protection locked="0"/>
    </xf>
    <xf numFmtId="0" fontId="6" fillId="0" borderId="23" xfId="1" applyFont="1" applyFill="1" applyBorder="1" applyAlignment="1" applyProtection="1">
      <alignment horizontal="center" vertical="center" wrapText="1"/>
      <protection locked="0"/>
    </xf>
    <xf numFmtId="0" fontId="3" fillId="0" borderId="7" xfId="1" applyFont="1" applyFill="1" applyBorder="1" applyAlignment="1" applyProtection="1">
      <alignment horizontal="center" vertical="center" wrapText="1" shrinkToFit="1"/>
      <protection locked="0"/>
    </xf>
    <xf numFmtId="0" fontId="3" fillId="4" borderId="7" xfId="1" applyFont="1" applyFill="1" applyBorder="1" applyAlignment="1" applyProtection="1">
      <alignment horizontal="center" vertical="center" wrapText="1" shrinkToFit="1"/>
      <protection locked="0"/>
    </xf>
    <xf numFmtId="0" fontId="3" fillId="4" borderId="1" xfId="1" applyFont="1" applyFill="1" applyBorder="1" applyAlignment="1" applyProtection="1">
      <alignment horizontal="center" vertical="center" wrapText="1" shrinkToFit="1"/>
      <protection locked="0"/>
    </xf>
    <xf numFmtId="0" fontId="3" fillId="4" borderId="3" xfId="1" applyFont="1" applyFill="1" applyBorder="1" applyAlignment="1" applyProtection="1">
      <alignment horizontal="center" vertical="center" wrapText="1" shrinkToFit="1"/>
      <protection locked="0"/>
    </xf>
    <xf numFmtId="0" fontId="6" fillId="0" borderId="14" xfId="1" applyFont="1" applyFill="1" applyBorder="1" applyAlignment="1" applyProtection="1">
      <alignment horizontal="center" vertical="center"/>
      <protection locked="0"/>
    </xf>
    <xf numFmtId="0" fontId="6" fillId="0" borderId="15" xfId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center" vertical="center"/>
      <protection locked="0"/>
    </xf>
    <xf numFmtId="0" fontId="6" fillId="0" borderId="17" xfId="1" applyFont="1" applyFill="1" applyBorder="1" applyAlignment="1" applyProtection="1">
      <alignment horizontal="center" vertical="center"/>
      <protection locked="0"/>
    </xf>
    <xf numFmtId="0" fontId="6" fillId="0" borderId="18" xfId="1" applyFont="1" applyFill="1" applyBorder="1" applyAlignment="1" applyProtection="1">
      <alignment horizontal="center" vertical="center"/>
      <protection locked="0"/>
    </xf>
    <xf numFmtId="0" fontId="6" fillId="0" borderId="19" xfId="1" applyFont="1" applyFill="1" applyBorder="1" applyAlignment="1" applyProtection="1">
      <alignment horizontal="center" vertical="center"/>
      <protection locked="0"/>
    </xf>
    <xf numFmtId="0" fontId="3" fillId="0" borderId="20" xfId="1" applyFont="1" applyFill="1" applyBorder="1" applyAlignment="1" applyProtection="1">
      <alignment horizontal="center" vertical="center"/>
      <protection locked="0"/>
    </xf>
    <xf numFmtId="0" fontId="3" fillId="0" borderId="2" xfId="1" applyFont="1" applyFill="1" applyBorder="1" applyAlignment="1" applyProtection="1">
      <alignment horizontal="center" vertical="center"/>
      <protection locked="0"/>
    </xf>
    <xf numFmtId="0" fontId="3" fillId="0" borderId="23" xfId="1" applyFont="1" applyFill="1" applyBorder="1" applyAlignment="1" applyProtection="1">
      <alignment horizontal="center" vertical="center"/>
      <protection locked="0"/>
    </xf>
    <xf numFmtId="0" fontId="4" fillId="0" borderId="3" xfId="1" applyFont="1" applyFill="1" applyBorder="1" applyAlignment="1" applyProtection="1">
      <alignment horizontal="center" vertical="center" textRotation="90" wrapText="1"/>
    </xf>
    <xf numFmtId="0" fontId="4" fillId="0" borderId="2" xfId="1" applyFont="1" applyFill="1" applyBorder="1" applyAlignment="1" applyProtection="1">
      <alignment horizontal="center" vertical="center" textRotation="90" wrapText="1"/>
    </xf>
    <xf numFmtId="0" fontId="4" fillId="0" borderId="4" xfId="1" applyFont="1" applyFill="1" applyBorder="1" applyAlignment="1" applyProtection="1">
      <alignment horizontal="center" vertical="center" textRotation="90" wrapText="1"/>
    </xf>
    <xf numFmtId="0" fontId="3" fillId="5" borderId="7" xfId="1" applyFont="1" applyFill="1" applyBorder="1" applyAlignment="1" applyProtection="1">
      <alignment horizontal="center" vertical="center" wrapText="1" shrinkToFit="1"/>
      <protection locked="0"/>
    </xf>
    <xf numFmtId="0" fontId="4" fillId="0" borderId="9" xfId="1" applyFont="1" applyFill="1" applyBorder="1" applyAlignment="1" applyProtection="1">
      <alignment horizontal="center" vertical="center" wrapText="1"/>
      <protection locked="0"/>
    </xf>
    <xf numFmtId="0" fontId="4" fillId="0" borderId="11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0" fontId="8" fillId="4" borderId="7" xfId="1" applyFont="1" applyFill="1" applyBorder="1" applyAlignment="1" applyProtection="1">
      <alignment horizontal="center" vertical="center" wrapText="1" shrinkToFit="1"/>
      <protection locked="0"/>
    </xf>
    <xf numFmtId="0" fontId="8" fillId="4" borderId="1" xfId="1" applyFont="1" applyFill="1" applyBorder="1" applyAlignment="1" applyProtection="1">
      <alignment horizontal="center" vertical="center" wrapText="1" shrinkToFit="1"/>
      <protection locked="0"/>
    </xf>
    <xf numFmtId="0" fontId="8" fillId="4" borderId="3" xfId="1" applyFont="1" applyFill="1" applyBorder="1" applyAlignment="1" applyProtection="1">
      <alignment horizontal="center" vertical="center" wrapText="1" shrinkToFit="1"/>
      <protection locked="0"/>
    </xf>
    <xf numFmtId="0" fontId="3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20" xfId="1" applyFont="1" applyFill="1" applyBorder="1" applyAlignment="1" applyProtection="1">
      <alignment horizontal="center" vertical="center" textRotation="90" wrapText="1"/>
    </xf>
    <xf numFmtId="1" fontId="7" fillId="0" borderId="1" xfId="2" applyNumberFormat="1" applyFont="1" applyFill="1" applyBorder="1" applyAlignment="1" applyProtection="1">
      <alignment horizontal="center" vertical="center" wrapText="1"/>
    </xf>
    <xf numFmtId="0" fontId="4" fillId="0" borderId="4" xfId="1" applyFont="1" applyFill="1" applyBorder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1" fontId="7" fillId="0" borderId="1" xfId="1" applyNumberFormat="1" applyFont="1" applyFill="1" applyBorder="1" applyAlignment="1" applyProtection="1">
      <alignment horizontal="center" vertical="center" wrapText="1"/>
    </xf>
    <xf numFmtId="2" fontId="7" fillId="0" borderId="1" xfId="1" applyNumberFormat="1" applyFont="1" applyFill="1" applyBorder="1" applyAlignment="1" applyProtection="1">
      <alignment horizontal="center" vertical="center" wrapText="1"/>
    </xf>
    <xf numFmtId="0" fontId="3" fillId="0" borderId="0" xfId="1" applyFont="1" applyFill="1" applyAlignment="1" applyProtection="1">
      <alignment horizontal="center" vertical="center"/>
    </xf>
    <xf numFmtId="0" fontId="4" fillId="3" borderId="1" xfId="1" applyFont="1" applyFill="1" applyBorder="1" applyAlignment="1" applyProtection="1">
      <alignment horizontal="center" vertical="center" textRotation="90" wrapText="1"/>
    </xf>
    <xf numFmtId="0" fontId="3" fillId="3" borderId="21" xfId="1" applyFont="1" applyFill="1" applyBorder="1" applyAlignment="1" applyProtection="1">
      <alignment horizontal="center" vertical="center" wrapText="1"/>
    </xf>
    <xf numFmtId="0" fontId="3" fillId="3" borderId="22" xfId="1" applyFont="1" applyFill="1" applyBorder="1" applyAlignment="1" applyProtection="1">
      <alignment horizontal="center" vertical="center" wrapText="1"/>
    </xf>
    <xf numFmtId="0" fontId="3" fillId="3" borderId="5" xfId="1" applyFont="1" applyFill="1" applyBorder="1" applyAlignment="1" applyProtection="1">
      <alignment horizontal="center" vertical="center" wrapText="1"/>
    </xf>
    <xf numFmtId="1" fontId="8" fillId="3" borderId="1" xfId="1" applyNumberFormat="1" applyFont="1" applyFill="1" applyBorder="1" applyAlignment="1" applyProtection="1">
      <alignment horizontal="center" vertical="center" wrapText="1"/>
    </xf>
    <xf numFmtId="0" fontId="3" fillId="3" borderId="0" xfId="0" applyFont="1" applyFill="1" applyAlignment="1" applyProtection="1">
      <alignment horizontal="center" vertical="center"/>
    </xf>
    <xf numFmtId="0" fontId="3" fillId="3" borderId="0" xfId="1" applyFont="1" applyFill="1" applyAlignment="1" applyProtection="1">
      <alignment horizontal="center" vertical="center"/>
    </xf>
    <xf numFmtId="164" fontId="7" fillId="0" borderId="1" xfId="1" applyNumberFormat="1" applyFont="1" applyFill="1" applyBorder="1" applyAlignment="1" applyProtection="1">
      <alignment horizontal="center" vertical="center" wrapText="1"/>
    </xf>
    <xf numFmtId="49" fontId="10" fillId="0" borderId="1" xfId="0" applyNumberFormat="1" applyFont="1" applyFill="1" applyBorder="1" applyAlignment="1" applyProtection="1">
      <alignment horizontal="center" vertical="center" wrapText="1"/>
    </xf>
  </cellXfs>
  <cellStyles count="6">
    <cellStyle name="Millares" xfId="5" builtinId="3"/>
    <cellStyle name="Moneda [0]" xfId="4" builtinId="7"/>
    <cellStyle name="Normal" xfId="0" builtinId="0"/>
    <cellStyle name="Normal 2" xfId="1" xr:uid="{00000000-0005-0000-0000-000002000000}"/>
    <cellStyle name="Porcentaje" xfId="3" builtinId="5"/>
    <cellStyle name="Porcentaje 2" xfId="2" xr:uid="{00000000-0005-0000-0000-000004000000}"/>
  </cellStyles>
  <dxfs count="156"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E121"/>
  <sheetViews>
    <sheetView showGridLines="0" tabSelected="1" zoomScale="80" zoomScaleNormal="80" zoomScaleSheetLayoutView="80" workbookViewId="0">
      <pane ySplit="9" topLeftCell="A10" activePane="bottomLeft" state="frozen"/>
      <selection activeCell="A6" sqref="A6"/>
      <selection pane="bottomLeft" activeCell="D10" sqref="D10:D15"/>
    </sheetView>
  </sheetViews>
  <sheetFormatPr baseColWidth="10" defaultColWidth="0.109375" defaultRowHeight="13.2" x14ac:dyDescent="0.3"/>
  <cols>
    <col min="1" max="1" width="5.109375" style="1" customWidth="1"/>
    <col min="2" max="2" width="11" style="3" bestFit="1" customWidth="1"/>
    <col min="3" max="3" width="10.6640625" style="3" customWidth="1"/>
    <col min="4" max="4" width="12.5546875" style="3" customWidth="1"/>
    <col min="5" max="5" width="10.5546875" style="3" customWidth="1"/>
    <col min="6" max="6" width="10" style="1" customWidth="1"/>
    <col min="7" max="7" width="13.44140625" style="1" customWidth="1"/>
    <col min="8" max="8" width="15.88671875" style="1" customWidth="1"/>
    <col min="9" max="9" width="7.109375" style="1" customWidth="1"/>
    <col min="10" max="10" width="33.5546875" style="3" customWidth="1"/>
    <col min="11" max="11" width="27.109375" style="1" customWidth="1"/>
    <col min="12" max="12" width="17.88671875" style="1" customWidth="1"/>
    <col min="13" max="13" width="38" style="1" bestFit="1" customWidth="1"/>
    <col min="14" max="14" width="15.6640625" style="1" customWidth="1"/>
    <col min="15" max="15" width="9.33203125" style="1" customWidth="1"/>
    <col min="16" max="16" width="14.44140625" style="1" customWidth="1"/>
    <col min="17" max="17" width="13.109375" style="1" customWidth="1"/>
    <col min="18" max="18" width="13.109375" style="29" customWidth="1"/>
    <col min="19" max="20" width="13.109375" style="1" hidden="1" customWidth="1"/>
    <col min="21" max="21" width="6.5546875" style="1" customWidth="1"/>
    <col min="22" max="22" width="6.33203125" style="29" customWidth="1"/>
    <col min="23" max="24" width="6.5546875" style="1" hidden="1" customWidth="1"/>
    <col min="25" max="25" width="8.109375" style="1" customWidth="1"/>
    <col min="26" max="27" width="9.44140625" style="5" customWidth="1"/>
    <col min="28" max="28" width="67.88671875" style="3" customWidth="1"/>
    <col min="29" max="30" width="11.109375" style="1" customWidth="1"/>
    <col min="31" max="31" width="19.5546875" style="1" customWidth="1"/>
    <col min="32" max="32" width="16.88671875" style="1" customWidth="1"/>
    <col min="33" max="33" width="16.109375" style="1" customWidth="1"/>
    <col min="34" max="34" width="16.88671875" style="1" customWidth="1"/>
    <col min="35" max="35" width="14.6640625" style="1" hidden="1" customWidth="1"/>
    <col min="36" max="36" width="19.109375" style="1" customWidth="1"/>
    <col min="37" max="37" width="14.6640625" style="1" hidden="1" customWidth="1"/>
    <col min="38" max="38" width="17" style="1" customWidth="1"/>
    <col min="39" max="39" width="14.6640625" style="1" customWidth="1"/>
    <col min="40" max="40" width="14.6640625" style="1" hidden="1" customWidth="1"/>
    <col min="41" max="41" width="18.6640625" style="1" customWidth="1"/>
    <col min="42" max="43" width="14.6640625" style="1" hidden="1" customWidth="1"/>
    <col min="44" max="46" width="14.6640625" style="1" customWidth="1"/>
    <col min="47" max="50" width="14.6640625" style="1" hidden="1" customWidth="1"/>
    <col min="51" max="51" width="17.109375" style="1" customWidth="1"/>
    <col min="52" max="52" width="19.44140625" style="1" customWidth="1"/>
    <col min="53" max="53" width="12.6640625" style="1" customWidth="1"/>
    <col min="54" max="65" width="4.5546875" style="1" customWidth="1"/>
    <col min="66" max="83" width="0.109375" style="39"/>
    <col min="84" max="16384" width="0.109375" style="1"/>
  </cols>
  <sheetData>
    <row r="1" spans="1:83" x14ac:dyDescent="0.3">
      <c r="B1" s="45" t="s">
        <v>218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</row>
    <row r="2" spans="1:83" x14ac:dyDescent="0.3">
      <c r="B2" s="45" t="s">
        <v>219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</row>
    <row r="3" spans="1:83" x14ac:dyDescent="0.3">
      <c r="B3" s="45" t="s">
        <v>279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</row>
    <row r="4" spans="1:83" x14ac:dyDescent="0.3">
      <c r="B4" s="1"/>
      <c r="E4" s="46" t="s">
        <v>37</v>
      </c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7"/>
    </row>
    <row r="5" spans="1:83" ht="13.8" thickBot="1" x14ac:dyDescent="0.35">
      <c r="F5" s="4"/>
      <c r="G5" s="4"/>
    </row>
    <row r="6" spans="1:83" x14ac:dyDescent="0.3">
      <c r="B6" s="48" t="s">
        <v>0</v>
      </c>
      <c r="C6" s="49"/>
      <c r="D6" s="52" t="s">
        <v>47</v>
      </c>
      <c r="E6" s="49" t="s">
        <v>1</v>
      </c>
      <c r="F6" s="49"/>
      <c r="G6" s="49" t="s">
        <v>30</v>
      </c>
      <c r="H6" s="54" t="s">
        <v>2</v>
      </c>
      <c r="I6" s="49" t="s">
        <v>3</v>
      </c>
      <c r="J6" s="49"/>
      <c r="K6" s="49" t="s">
        <v>32</v>
      </c>
      <c r="L6" s="80" t="s">
        <v>4</v>
      </c>
      <c r="M6" s="80" t="s">
        <v>5</v>
      </c>
      <c r="N6" s="80" t="s">
        <v>6</v>
      </c>
      <c r="O6" s="80" t="s">
        <v>45</v>
      </c>
      <c r="P6" s="81" t="s">
        <v>183</v>
      </c>
      <c r="Q6" s="80" t="s">
        <v>182</v>
      </c>
      <c r="R6" s="100" t="s">
        <v>184</v>
      </c>
      <c r="S6" s="81" t="s">
        <v>185</v>
      </c>
      <c r="T6" s="81" t="s">
        <v>186</v>
      </c>
      <c r="U6" s="96" t="s">
        <v>7</v>
      </c>
      <c r="V6" s="96"/>
      <c r="W6" s="96"/>
      <c r="X6" s="96"/>
      <c r="Y6" s="96"/>
      <c r="Z6" s="96"/>
      <c r="AA6" s="96"/>
      <c r="AB6" s="49" t="s">
        <v>8</v>
      </c>
      <c r="AC6" s="49" t="s">
        <v>9</v>
      </c>
      <c r="AD6" s="49"/>
      <c r="AE6" s="49" t="s">
        <v>10</v>
      </c>
      <c r="AF6" s="77" t="s">
        <v>191</v>
      </c>
      <c r="AG6" s="84" t="s">
        <v>31</v>
      </c>
      <c r="AH6" s="85"/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5"/>
      <c r="AV6" s="85"/>
      <c r="AW6" s="85"/>
      <c r="AX6" s="85"/>
      <c r="AY6" s="86"/>
      <c r="AZ6" s="90" t="s">
        <v>35</v>
      </c>
      <c r="BA6" s="49" t="s">
        <v>11</v>
      </c>
      <c r="BB6" s="49" t="s">
        <v>12</v>
      </c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57"/>
    </row>
    <row r="7" spans="1:83" x14ac:dyDescent="0.3">
      <c r="B7" s="50"/>
      <c r="C7" s="51"/>
      <c r="D7" s="53"/>
      <c r="E7" s="51"/>
      <c r="F7" s="51"/>
      <c r="G7" s="51"/>
      <c r="H7" s="55"/>
      <c r="I7" s="51"/>
      <c r="J7" s="51"/>
      <c r="K7" s="51"/>
      <c r="L7" s="59"/>
      <c r="M7" s="59"/>
      <c r="N7" s="59"/>
      <c r="O7" s="59"/>
      <c r="P7" s="82"/>
      <c r="Q7" s="59"/>
      <c r="R7" s="101"/>
      <c r="S7" s="82"/>
      <c r="T7" s="82"/>
      <c r="U7" s="59">
        <v>2020</v>
      </c>
      <c r="V7" s="61">
        <v>2021</v>
      </c>
      <c r="W7" s="63">
        <v>2022</v>
      </c>
      <c r="X7" s="63">
        <v>2023</v>
      </c>
      <c r="Y7" s="63" t="s">
        <v>13</v>
      </c>
      <c r="Z7" s="66" t="s">
        <v>36</v>
      </c>
      <c r="AA7" s="66"/>
      <c r="AB7" s="51"/>
      <c r="AC7" s="51"/>
      <c r="AD7" s="51"/>
      <c r="AE7" s="51"/>
      <c r="AF7" s="78"/>
      <c r="AG7" s="87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9"/>
      <c r="AZ7" s="9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8"/>
    </row>
    <row r="8" spans="1:83" x14ac:dyDescent="0.3">
      <c r="B8" s="97" t="s">
        <v>14</v>
      </c>
      <c r="C8" s="73" t="s">
        <v>15</v>
      </c>
      <c r="D8" s="53"/>
      <c r="E8" s="73" t="s">
        <v>14</v>
      </c>
      <c r="F8" s="73" t="s">
        <v>15</v>
      </c>
      <c r="G8" s="75" t="s">
        <v>15</v>
      </c>
      <c r="H8" s="55"/>
      <c r="I8" s="73" t="s">
        <v>14</v>
      </c>
      <c r="J8" s="73" t="s">
        <v>15</v>
      </c>
      <c r="K8" s="51"/>
      <c r="L8" s="51" t="s">
        <v>33</v>
      </c>
      <c r="M8" s="59"/>
      <c r="N8" s="59"/>
      <c r="O8" s="59"/>
      <c r="P8" s="82"/>
      <c r="Q8" s="59"/>
      <c r="R8" s="101"/>
      <c r="S8" s="82"/>
      <c r="T8" s="82"/>
      <c r="U8" s="59"/>
      <c r="V8" s="62"/>
      <c r="W8" s="63"/>
      <c r="X8" s="63"/>
      <c r="Y8" s="63"/>
      <c r="Z8" s="66"/>
      <c r="AA8" s="66"/>
      <c r="AB8" s="51"/>
      <c r="AC8" s="73" t="s">
        <v>16</v>
      </c>
      <c r="AD8" s="73" t="s">
        <v>17</v>
      </c>
      <c r="AE8" s="51"/>
      <c r="AF8" s="78"/>
      <c r="AG8" s="71" t="s">
        <v>192</v>
      </c>
      <c r="AH8" s="71" t="s">
        <v>193</v>
      </c>
      <c r="AI8" s="71" t="s">
        <v>194</v>
      </c>
      <c r="AJ8" s="71" t="s">
        <v>195</v>
      </c>
      <c r="AK8" s="71" t="s">
        <v>196</v>
      </c>
      <c r="AL8" s="71" t="s">
        <v>197</v>
      </c>
      <c r="AM8" s="71" t="s">
        <v>198</v>
      </c>
      <c r="AN8" s="71" t="s">
        <v>199</v>
      </c>
      <c r="AO8" s="71" t="s">
        <v>200</v>
      </c>
      <c r="AP8" s="71" t="s">
        <v>201</v>
      </c>
      <c r="AQ8" s="71" t="s">
        <v>202</v>
      </c>
      <c r="AR8" s="71" t="s">
        <v>203</v>
      </c>
      <c r="AS8" s="71" t="s">
        <v>204</v>
      </c>
      <c r="AT8" s="71" t="s">
        <v>205</v>
      </c>
      <c r="AU8" s="71" t="s">
        <v>206</v>
      </c>
      <c r="AV8" s="71" t="s">
        <v>207</v>
      </c>
      <c r="AW8" s="71" t="s">
        <v>208</v>
      </c>
      <c r="AX8" s="71" t="s">
        <v>209</v>
      </c>
      <c r="AY8" s="71" t="s">
        <v>210</v>
      </c>
      <c r="AZ8" s="91"/>
      <c r="BA8" s="51"/>
      <c r="BB8" s="67" t="s">
        <v>18</v>
      </c>
      <c r="BC8" s="67" t="s">
        <v>19</v>
      </c>
      <c r="BD8" s="67" t="s">
        <v>20</v>
      </c>
      <c r="BE8" s="67" t="s">
        <v>21</v>
      </c>
      <c r="BF8" s="67" t="s">
        <v>20</v>
      </c>
      <c r="BG8" s="67" t="s">
        <v>22</v>
      </c>
      <c r="BH8" s="67" t="s">
        <v>22</v>
      </c>
      <c r="BI8" s="67" t="s">
        <v>21</v>
      </c>
      <c r="BJ8" s="67" t="s">
        <v>23</v>
      </c>
      <c r="BK8" s="67" t="s">
        <v>24</v>
      </c>
      <c r="BL8" s="67" t="s">
        <v>25</v>
      </c>
      <c r="BM8" s="69" t="s">
        <v>26</v>
      </c>
    </row>
    <row r="9" spans="1:83" ht="13.8" thickBot="1" x14ac:dyDescent="0.35">
      <c r="B9" s="98"/>
      <c r="C9" s="75"/>
      <c r="D9" s="53"/>
      <c r="E9" s="75"/>
      <c r="F9" s="75"/>
      <c r="G9" s="99"/>
      <c r="H9" s="56"/>
      <c r="I9" s="75"/>
      <c r="J9" s="75"/>
      <c r="K9" s="103"/>
      <c r="L9" s="103"/>
      <c r="M9" s="60"/>
      <c r="N9" s="60"/>
      <c r="O9" s="60"/>
      <c r="P9" s="83"/>
      <c r="Q9" s="60"/>
      <c r="R9" s="102"/>
      <c r="S9" s="83"/>
      <c r="T9" s="83"/>
      <c r="U9" s="60"/>
      <c r="V9" s="62"/>
      <c r="W9" s="64"/>
      <c r="X9" s="65"/>
      <c r="Y9" s="65"/>
      <c r="Z9" s="2" t="s">
        <v>27</v>
      </c>
      <c r="AA9" s="2" t="s">
        <v>28</v>
      </c>
      <c r="AB9" s="76"/>
      <c r="AC9" s="74"/>
      <c r="AD9" s="74" t="s">
        <v>29</v>
      </c>
      <c r="AE9" s="76"/>
      <c r="AF9" s="79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92"/>
      <c r="BA9" s="76"/>
      <c r="BB9" s="68"/>
      <c r="BC9" s="68"/>
      <c r="BD9" s="68"/>
      <c r="BE9" s="68"/>
      <c r="BF9" s="68"/>
      <c r="BG9" s="68"/>
      <c r="BH9" s="68"/>
      <c r="BI9" s="68"/>
      <c r="BJ9" s="68"/>
      <c r="BK9" s="68"/>
      <c r="BL9" s="68"/>
      <c r="BM9" s="70"/>
    </row>
    <row r="10" spans="1:83" s="22" customFormat="1" ht="62.4" customHeight="1" x14ac:dyDescent="0.3">
      <c r="B10" s="104" t="s">
        <v>53</v>
      </c>
      <c r="C10" s="93" t="s">
        <v>187</v>
      </c>
      <c r="D10" s="93" t="s">
        <v>54</v>
      </c>
      <c r="E10" s="93" t="s">
        <v>49</v>
      </c>
      <c r="F10" s="93" t="s">
        <v>55</v>
      </c>
      <c r="G10" s="93"/>
      <c r="H10" s="93" t="s">
        <v>56</v>
      </c>
      <c r="I10" s="10">
        <v>1</v>
      </c>
      <c r="J10" s="10" t="s">
        <v>178</v>
      </c>
      <c r="K10" s="11" t="s">
        <v>179</v>
      </c>
      <c r="L10" s="11" t="s">
        <v>172</v>
      </c>
      <c r="M10" s="24" t="s">
        <v>39</v>
      </c>
      <c r="N10" s="12" t="s">
        <v>46</v>
      </c>
      <c r="O10" s="13">
        <v>75</v>
      </c>
      <c r="P10" s="13">
        <v>475</v>
      </c>
      <c r="Q10" s="13">
        <v>150</v>
      </c>
      <c r="R10" s="30">
        <v>275</v>
      </c>
      <c r="S10" s="13">
        <v>100</v>
      </c>
      <c r="T10" s="13">
        <v>100</v>
      </c>
      <c r="U10" s="9">
        <v>2</v>
      </c>
      <c r="V10" s="105">
        <v>50</v>
      </c>
      <c r="W10" s="9"/>
      <c r="X10" s="8"/>
      <c r="Y10" s="8">
        <f>SUM(U10:X10)</f>
        <v>52</v>
      </c>
      <c r="Z10" s="15">
        <f>IF(ISERROR(V10/R10),"",V10/R10)</f>
        <v>0.18181818181818182</v>
      </c>
      <c r="AA10" s="41">
        <f>IF(ISERROR(Y10/P10),"",Y10/P10)</f>
        <v>0.10947368421052632</v>
      </c>
      <c r="AB10" s="31" t="s">
        <v>253</v>
      </c>
      <c r="AC10" s="31" t="s">
        <v>211</v>
      </c>
      <c r="AD10" s="32">
        <v>1</v>
      </c>
      <c r="AE10" s="21">
        <f>+AY10</f>
        <v>246278900</v>
      </c>
      <c r="AF10" s="21">
        <v>0</v>
      </c>
      <c r="AG10" s="21">
        <v>0</v>
      </c>
      <c r="AH10" s="21">
        <v>0</v>
      </c>
      <c r="AI10" s="21">
        <v>0</v>
      </c>
      <c r="AJ10" s="27">
        <f>95000000+50000000</f>
        <v>145000000</v>
      </c>
      <c r="AK10" s="21">
        <v>0</v>
      </c>
      <c r="AL10" s="21">
        <f>61278900+40000000</f>
        <v>101278900</v>
      </c>
      <c r="AM10" s="21">
        <v>0</v>
      </c>
      <c r="AN10" s="27">
        <v>0</v>
      </c>
      <c r="AO10" s="21">
        <v>0</v>
      </c>
      <c r="AP10" s="21">
        <v>0</v>
      </c>
      <c r="AQ10" s="21">
        <v>0</v>
      </c>
      <c r="AR10" s="27">
        <v>0</v>
      </c>
      <c r="AS10" s="21">
        <v>0</v>
      </c>
      <c r="AT10" s="21">
        <v>0</v>
      </c>
      <c r="AU10" s="21">
        <v>0</v>
      </c>
      <c r="AV10" s="21">
        <v>0</v>
      </c>
      <c r="AW10" s="21">
        <v>0</v>
      </c>
      <c r="AX10" s="21">
        <v>0</v>
      </c>
      <c r="AY10" s="21">
        <f>SUM(AF10:AX10)</f>
        <v>246278900</v>
      </c>
      <c r="AZ10" s="12" t="s">
        <v>38</v>
      </c>
      <c r="BA10" s="18">
        <v>360</v>
      </c>
      <c r="BB10" s="31" t="s">
        <v>212</v>
      </c>
      <c r="BC10" s="31" t="s">
        <v>212</v>
      </c>
      <c r="BD10" s="31" t="s">
        <v>212</v>
      </c>
      <c r="BE10" s="31" t="s">
        <v>212</v>
      </c>
      <c r="BF10" s="31" t="s">
        <v>212</v>
      </c>
      <c r="BG10" s="31" t="s">
        <v>212</v>
      </c>
      <c r="BH10" s="31" t="s">
        <v>212</v>
      </c>
      <c r="BI10" s="31" t="s">
        <v>212</v>
      </c>
      <c r="BJ10" s="31" t="s">
        <v>212</v>
      </c>
      <c r="BK10" s="31" t="s">
        <v>212</v>
      </c>
      <c r="BL10" s="31" t="s">
        <v>212</v>
      </c>
      <c r="BM10" s="106" t="s">
        <v>212</v>
      </c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</row>
    <row r="11" spans="1:83" s="22" customFormat="1" ht="62.4" customHeight="1" x14ac:dyDescent="0.3">
      <c r="B11" s="94"/>
      <c r="C11" s="94"/>
      <c r="D11" s="94"/>
      <c r="E11" s="94"/>
      <c r="F11" s="94"/>
      <c r="G11" s="94"/>
      <c r="H11" s="94"/>
      <c r="I11" s="10">
        <v>2</v>
      </c>
      <c r="J11" s="10" t="s">
        <v>151</v>
      </c>
      <c r="K11" s="11"/>
      <c r="L11" s="11" t="s">
        <v>162</v>
      </c>
      <c r="M11" s="24" t="s">
        <v>40</v>
      </c>
      <c r="N11" s="12" t="s">
        <v>46</v>
      </c>
      <c r="O11" s="14">
        <v>0</v>
      </c>
      <c r="P11" s="13">
        <v>1</v>
      </c>
      <c r="Q11" s="13">
        <v>1</v>
      </c>
      <c r="R11" s="30">
        <v>1</v>
      </c>
      <c r="S11" s="13">
        <v>0</v>
      </c>
      <c r="T11" s="13">
        <v>0</v>
      </c>
      <c r="U11" s="11">
        <v>0</v>
      </c>
      <c r="V11" s="105">
        <v>1</v>
      </c>
      <c r="W11" s="9"/>
      <c r="X11" s="8"/>
      <c r="Y11" s="8">
        <f t="shared" ref="Y11:Y76" si="0">SUM(U11:X11)</f>
        <v>1</v>
      </c>
      <c r="Z11" s="15">
        <f t="shared" ref="Z11:Z76" si="1">IF(ISERROR(V11/R11),"",V11/R11)</f>
        <v>1</v>
      </c>
      <c r="AA11" s="41">
        <f t="shared" ref="AA11:AA15" si="2">IF(ISERROR(Y11/P11),"",Y11/P11)</f>
        <v>1</v>
      </c>
      <c r="AB11" s="10" t="s">
        <v>239</v>
      </c>
      <c r="AC11" s="10" t="s">
        <v>16</v>
      </c>
      <c r="AD11" s="33">
        <v>4</v>
      </c>
      <c r="AE11" s="21">
        <f t="shared" ref="AE11:AE15" si="3">+AY11</f>
        <v>300000</v>
      </c>
      <c r="AF11" s="21"/>
      <c r="AG11" s="21">
        <v>0</v>
      </c>
      <c r="AH11" s="21">
        <v>0</v>
      </c>
      <c r="AI11" s="21">
        <v>0</v>
      </c>
      <c r="AJ11" s="27">
        <v>0</v>
      </c>
      <c r="AK11" s="21">
        <v>0</v>
      </c>
      <c r="AL11" s="21">
        <v>300000</v>
      </c>
      <c r="AM11" s="21">
        <v>0</v>
      </c>
      <c r="AN11" s="27">
        <v>0</v>
      </c>
      <c r="AO11" s="21">
        <v>0</v>
      </c>
      <c r="AP11" s="21">
        <v>0</v>
      </c>
      <c r="AQ11" s="21">
        <v>0</v>
      </c>
      <c r="AR11" s="27">
        <v>0</v>
      </c>
      <c r="AS11" s="21">
        <v>0</v>
      </c>
      <c r="AT11" s="21">
        <v>0</v>
      </c>
      <c r="AU11" s="21">
        <v>0</v>
      </c>
      <c r="AV11" s="21">
        <v>0</v>
      </c>
      <c r="AW11" s="21">
        <v>0</v>
      </c>
      <c r="AX11" s="21">
        <v>0</v>
      </c>
      <c r="AY11" s="21">
        <f t="shared" ref="AY11:AY15" si="4">SUM(AF11:AX11)</f>
        <v>300000</v>
      </c>
      <c r="AZ11" s="12" t="s">
        <v>38</v>
      </c>
      <c r="BA11" s="11">
        <v>30</v>
      </c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 t="s">
        <v>212</v>
      </c>
      <c r="BM11" s="10" t="s">
        <v>212</v>
      </c>
      <c r="BN11" s="107"/>
      <c r="BO11" s="107"/>
      <c r="BP11" s="107"/>
      <c r="BQ11" s="107"/>
      <c r="BR11" s="107"/>
      <c r="BS11" s="107"/>
      <c r="BT11" s="108"/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</row>
    <row r="12" spans="1:83" s="22" customFormat="1" ht="62.4" customHeight="1" x14ac:dyDescent="0.3">
      <c r="B12" s="94"/>
      <c r="C12" s="94"/>
      <c r="D12" s="94"/>
      <c r="E12" s="94"/>
      <c r="F12" s="94"/>
      <c r="G12" s="94"/>
      <c r="H12" s="94"/>
      <c r="I12" s="10">
        <v>3</v>
      </c>
      <c r="J12" s="10" t="s">
        <v>151</v>
      </c>
      <c r="K12" s="11"/>
      <c r="L12" s="11" t="s">
        <v>172</v>
      </c>
      <c r="M12" s="24" t="s">
        <v>41</v>
      </c>
      <c r="N12" s="12" t="s">
        <v>46</v>
      </c>
      <c r="O12" s="14">
        <v>0</v>
      </c>
      <c r="P12" s="13">
        <v>75</v>
      </c>
      <c r="Q12" s="13">
        <v>0</v>
      </c>
      <c r="R12" s="30">
        <v>25</v>
      </c>
      <c r="S12" s="13">
        <v>25</v>
      </c>
      <c r="T12" s="13">
        <v>25</v>
      </c>
      <c r="U12" s="11">
        <v>0</v>
      </c>
      <c r="V12" s="109">
        <v>0</v>
      </c>
      <c r="W12" s="11"/>
      <c r="X12" s="11"/>
      <c r="Y12" s="8">
        <f t="shared" si="0"/>
        <v>0</v>
      </c>
      <c r="Z12" s="15">
        <f t="shared" si="1"/>
        <v>0</v>
      </c>
      <c r="AA12" s="41">
        <f t="shared" si="2"/>
        <v>0</v>
      </c>
      <c r="AB12" s="10" t="s">
        <v>283</v>
      </c>
      <c r="AC12" s="10" t="s">
        <v>213</v>
      </c>
      <c r="AD12" s="33">
        <v>1</v>
      </c>
      <c r="AE12" s="21">
        <f t="shared" si="3"/>
        <v>0</v>
      </c>
      <c r="AF12" s="21">
        <v>0</v>
      </c>
      <c r="AG12" s="21">
        <v>0</v>
      </c>
      <c r="AH12" s="21">
        <v>0</v>
      </c>
      <c r="AI12" s="21">
        <v>0</v>
      </c>
      <c r="AJ12" s="27">
        <v>0</v>
      </c>
      <c r="AK12" s="21">
        <v>0</v>
      </c>
      <c r="AL12" s="21">
        <v>0</v>
      </c>
      <c r="AM12" s="21">
        <v>0</v>
      </c>
      <c r="AN12" s="27">
        <v>0</v>
      </c>
      <c r="AO12" s="21">
        <v>0</v>
      </c>
      <c r="AP12" s="21">
        <v>0</v>
      </c>
      <c r="AQ12" s="21">
        <v>0</v>
      </c>
      <c r="AR12" s="27">
        <v>0</v>
      </c>
      <c r="AS12" s="21">
        <v>0</v>
      </c>
      <c r="AT12" s="21">
        <v>0</v>
      </c>
      <c r="AU12" s="21">
        <v>0</v>
      </c>
      <c r="AV12" s="21">
        <v>0</v>
      </c>
      <c r="AW12" s="21">
        <v>0</v>
      </c>
      <c r="AX12" s="21">
        <v>0</v>
      </c>
      <c r="AY12" s="21">
        <f t="shared" si="4"/>
        <v>0</v>
      </c>
      <c r="AZ12" s="12" t="s">
        <v>38</v>
      </c>
      <c r="BA12" s="11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7"/>
      <c r="BO12" s="107"/>
      <c r="BP12" s="107"/>
      <c r="BQ12" s="107"/>
      <c r="BR12" s="107"/>
      <c r="BS12" s="107"/>
      <c r="BT12" s="108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</row>
    <row r="13" spans="1:83" s="22" customFormat="1" ht="62.4" customHeight="1" x14ac:dyDescent="0.3">
      <c r="B13" s="94"/>
      <c r="C13" s="94"/>
      <c r="D13" s="94"/>
      <c r="E13" s="94"/>
      <c r="F13" s="94"/>
      <c r="G13" s="94"/>
      <c r="H13" s="94"/>
      <c r="I13" s="10">
        <v>4</v>
      </c>
      <c r="J13" s="10" t="s">
        <v>180</v>
      </c>
      <c r="K13" s="11" t="s">
        <v>181</v>
      </c>
      <c r="L13" s="11" t="s">
        <v>173</v>
      </c>
      <c r="M13" s="24" t="s">
        <v>42</v>
      </c>
      <c r="N13" s="12" t="s">
        <v>46</v>
      </c>
      <c r="O13" s="14">
        <v>13</v>
      </c>
      <c r="P13" s="13">
        <v>50</v>
      </c>
      <c r="Q13" s="13">
        <v>5</v>
      </c>
      <c r="R13" s="30">
        <v>20</v>
      </c>
      <c r="S13" s="13">
        <v>20</v>
      </c>
      <c r="T13" s="13">
        <v>5</v>
      </c>
      <c r="U13" s="11">
        <v>7</v>
      </c>
      <c r="V13" s="109">
        <v>20</v>
      </c>
      <c r="W13" s="11"/>
      <c r="X13" s="11"/>
      <c r="Y13" s="8">
        <f t="shared" si="0"/>
        <v>27</v>
      </c>
      <c r="Z13" s="15">
        <f t="shared" si="1"/>
        <v>1</v>
      </c>
      <c r="AA13" s="41">
        <f t="shared" si="2"/>
        <v>0.54</v>
      </c>
      <c r="AB13" s="10" t="s">
        <v>241</v>
      </c>
      <c r="AC13" s="10" t="s">
        <v>16</v>
      </c>
      <c r="AD13" s="33">
        <v>20</v>
      </c>
      <c r="AE13" s="21">
        <f t="shared" si="3"/>
        <v>27450905</v>
      </c>
      <c r="AF13" s="21">
        <v>0</v>
      </c>
      <c r="AG13" s="21">
        <v>0</v>
      </c>
      <c r="AH13" s="21">
        <v>0</v>
      </c>
      <c r="AI13" s="21">
        <v>0</v>
      </c>
      <c r="AJ13" s="27">
        <v>0</v>
      </c>
      <c r="AK13" s="21">
        <v>0</v>
      </c>
      <c r="AL13" s="21">
        <v>27450905</v>
      </c>
      <c r="AM13" s="21">
        <v>0</v>
      </c>
      <c r="AN13" s="27">
        <v>0</v>
      </c>
      <c r="AO13" s="21">
        <v>0</v>
      </c>
      <c r="AP13" s="21">
        <v>0</v>
      </c>
      <c r="AQ13" s="21">
        <v>0</v>
      </c>
      <c r="AR13" s="27">
        <v>0</v>
      </c>
      <c r="AS13" s="21">
        <v>0</v>
      </c>
      <c r="AT13" s="21">
        <v>0</v>
      </c>
      <c r="AU13" s="21">
        <v>0</v>
      </c>
      <c r="AV13" s="21">
        <v>0</v>
      </c>
      <c r="AW13" s="21">
        <v>0</v>
      </c>
      <c r="AX13" s="21">
        <v>0</v>
      </c>
      <c r="AY13" s="21">
        <f t="shared" si="4"/>
        <v>27450905</v>
      </c>
      <c r="AZ13" s="12" t="s">
        <v>38</v>
      </c>
      <c r="BA13" s="11">
        <v>330</v>
      </c>
      <c r="BB13" s="10"/>
      <c r="BC13" s="10" t="s">
        <v>212</v>
      </c>
      <c r="BD13" s="10" t="s">
        <v>212</v>
      </c>
      <c r="BE13" s="10" t="s">
        <v>212</v>
      </c>
      <c r="BF13" s="10" t="s">
        <v>212</v>
      </c>
      <c r="BG13" s="10" t="s">
        <v>212</v>
      </c>
      <c r="BH13" s="10" t="s">
        <v>212</v>
      </c>
      <c r="BI13" s="10" t="s">
        <v>212</v>
      </c>
      <c r="BJ13" s="10" t="s">
        <v>212</v>
      </c>
      <c r="BK13" s="10" t="s">
        <v>212</v>
      </c>
      <c r="BL13" s="10" t="s">
        <v>212</v>
      </c>
      <c r="BM13" s="10" t="s">
        <v>212</v>
      </c>
      <c r="BN13" s="107"/>
      <c r="BO13" s="107"/>
      <c r="BP13" s="107"/>
      <c r="BQ13" s="107"/>
      <c r="BR13" s="107"/>
      <c r="BS13" s="107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</row>
    <row r="14" spans="1:83" s="22" customFormat="1" ht="62.4" customHeight="1" x14ac:dyDescent="0.3">
      <c r="B14" s="94"/>
      <c r="C14" s="94"/>
      <c r="D14" s="94"/>
      <c r="E14" s="94"/>
      <c r="F14" s="94"/>
      <c r="G14" s="94"/>
      <c r="H14" s="94"/>
      <c r="I14" s="10">
        <v>5</v>
      </c>
      <c r="J14" s="10" t="s">
        <v>151</v>
      </c>
      <c r="K14" s="11"/>
      <c r="L14" s="11" t="s">
        <v>162</v>
      </c>
      <c r="M14" s="24" t="s">
        <v>43</v>
      </c>
      <c r="N14" s="12" t="s">
        <v>46</v>
      </c>
      <c r="O14" s="14">
        <v>0</v>
      </c>
      <c r="P14" s="13">
        <v>8</v>
      </c>
      <c r="Q14" s="13">
        <v>0</v>
      </c>
      <c r="R14" s="30">
        <v>8</v>
      </c>
      <c r="S14" s="13">
        <v>0</v>
      </c>
      <c r="T14" s="13">
        <v>0</v>
      </c>
      <c r="U14" s="11">
        <v>0</v>
      </c>
      <c r="V14" s="109">
        <v>0</v>
      </c>
      <c r="W14" s="11"/>
      <c r="X14" s="11"/>
      <c r="Y14" s="8">
        <f t="shared" si="0"/>
        <v>0</v>
      </c>
      <c r="Z14" s="15">
        <f t="shared" si="1"/>
        <v>0</v>
      </c>
      <c r="AA14" s="41">
        <f t="shared" si="2"/>
        <v>0</v>
      </c>
      <c r="AB14" s="10" t="s">
        <v>283</v>
      </c>
      <c r="AC14" s="10" t="s">
        <v>16</v>
      </c>
      <c r="AD14" s="33">
        <v>1</v>
      </c>
      <c r="AE14" s="21">
        <f t="shared" si="3"/>
        <v>0</v>
      </c>
      <c r="AF14" s="21">
        <v>0</v>
      </c>
      <c r="AG14" s="21">
        <v>0</v>
      </c>
      <c r="AH14" s="21">
        <v>0</v>
      </c>
      <c r="AI14" s="21">
        <v>0</v>
      </c>
      <c r="AJ14" s="27">
        <v>0</v>
      </c>
      <c r="AK14" s="21">
        <v>0</v>
      </c>
      <c r="AL14" s="21">
        <v>0</v>
      </c>
      <c r="AM14" s="21">
        <v>0</v>
      </c>
      <c r="AN14" s="27">
        <v>0</v>
      </c>
      <c r="AO14" s="21">
        <v>0</v>
      </c>
      <c r="AP14" s="21">
        <v>0</v>
      </c>
      <c r="AQ14" s="21">
        <v>0</v>
      </c>
      <c r="AR14" s="27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f t="shared" si="4"/>
        <v>0</v>
      </c>
      <c r="AZ14" s="12" t="s">
        <v>38</v>
      </c>
      <c r="BA14" s="11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</row>
    <row r="15" spans="1:83" s="22" customFormat="1" ht="62.4" customHeight="1" x14ac:dyDescent="0.3">
      <c r="B15" s="94"/>
      <c r="C15" s="95"/>
      <c r="D15" s="95"/>
      <c r="E15" s="95"/>
      <c r="F15" s="95"/>
      <c r="G15" s="95"/>
      <c r="H15" s="95"/>
      <c r="I15" s="10">
        <v>6</v>
      </c>
      <c r="J15" s="10" t="s">
        <v>263</v>
      </c>
      <c r="K15" s="11">
        <v>2021050310002</v>
      </c>
      <c r="L15" s="11" t="s">
        <v>173</v>
      </c>
      <c r="M15" s="24" t="s">
        <v>44</v>
      </c>
      <c r="N15" s="12" t="s">
        <v>46</v>
      </c>
      <c r="O15" s="13">
        <v>0</v>
      </c>
      <c r="P15" s="13">
        <v>1</v>
      </c>
      <c r="Q15" s="13">
        <v>0</v>
      </c>
      <c r="R15" s="30">
        <v>1</v>
      </c>
      <c r="S15" s="13">
        <v>0</v>
      </c>
      <c r="T15" s="13">
        <v>0</v>
      </c>
      <c r="U15" s="11">
        <v>0</v>
      </c>
      <c r="V15" s="110">
        <v>1</v>
      </c>
      <c r="W15" s="11"/>
      <c r="X15" s="11"/>
      <c r="Y15" s="8">
        <f t="shared" si="0"/>
        <v>1</v>
      </c>
      <c r="Z15" s="15">
        <f t="shared" si="1"/>
        <v>1</v>
      </c>
      <c r="AA15" s="41">
        <f t="shared" si="2"/>
        <v>1</v>
      </c>
      <c r="AB15" s="10" t="s">
        <v>242</v>
      </c>
      <c r="AC15" s="10" t="s">
        <v>16</v>
      </c>
      <c r="AD15" s="33">
        <v>1</v>
      </c>
      <c r="AE15" s="21">
        <f t="shared" si="3"/>
        <v>37438923</v>
      </c>
      <c r="AF15" s="21">
        <v>0</v>
      </c>
      <c r="AG15" s="21">
        <v>0</v>
      </c>
      <c r="AH15" s="21">
        <v>0</v>
      </c>
      <c r="AI15" s="21">
        <v>0</v>
      </c>
      <c r="AJ15" s="27">
        <v>0</v>
      </c>
      <c r="AK15" s="21">
        <v>0</v>
      </c>
      <c r="AL15" s="21">
        <v>37438923</v>
      </c>
      <c r="AM15" s="21">
        <v>0</v>
      </c>
      <c r="AN15" s="27">
        <v>0</v>
      </c>
      <c r="AO15" s="21">
        <v>0</v>
      </c>
      <c r="AP15" s="21">
        <v>0</v>
      </c>
      <c r="AQ15" s="21">
        <v>0</v>
      </c>
      <c r="AR15" s="27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f t="shared" si="4"/>
        <v>37438923</v>
      </c>
      <c r="AZ15" s="12" t="s">
        <v>38</v>
      </c>
      <c r="BA15" s="11">
        <v>240</v>
      </c>
      <c r="BB15" s="10"/>
      <c r="BC15" s="10"/>
      <c r="BD15" s="10"/>
      <c r="BE15" s="10"/>
      <c r="BF15" s="10" t="s">
        <v>212</v>
      </c>
      <c r="BG15" s="10" t="s">
        <v>212</v>
      </c>
      <c r="BH15" s="10" t="s">
        <v>212</v>
      </c>
      <c r="BI15" s="10" t="s">
        <v>212</v>
      </c>
      <c r="BJ15" s="10" t="s">
        <v>212</v>
      </c>
      <c r="BK15" s="10" t="s">
        <v>212</v>
      </c>
      <c r="BL15" s="10" t="s">
        <v>212</v>
      </c>
      <c r="BM15" s="10" t="s">
        <v>212</v>
      </c>
      <c r="BN15" s="107"/>
      <c r="BO15" s="107"/>
      <c r="BP15" s="107"/>
      <c r="BQ15" s="107"/>
      <c r="BR15" s="107"/>
      <c r="BS15" s="107"/>
      <c r="BT15" s="108"/>
      <c r="BU15" s="108"/>
      <c r="BV15" s="108"/>
      <c r="BW15" s="108"/>
      <c r="BX15" s="108"/>
      <c r="BY15" s="108"/>
      <c r="BZ15" s="108"/>
      <c r="CA15" s="108"/>
      <c r="CB15" s="108"/>
      <c r="CC15" s="108"/>
      <c r="CD15" s="108"/>
      <c r="CE15" s="108"/>
    </row>
    <row r="16" spans="1:83" s="118" customFormat="1" ht="13.8" thickBot="1" x14ac:dyDescent="0.35">
      <c r="A16" s="111"/>
      <c r="B16" s="112"/>
      <c r="C16" s="112"/>
      <c r="D16" s="112"/>
      <c r="E16" s="113" t="s">
        <v>34</v>
      </c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5"/>
      <c r="U16" s="17"/>
      <c r="V16" s="116"/>
      <c r="W16" s="17"/>
      <c r="X16" s="17"/>
      <c r="Y16" s="6"/>
      <c r="Z16" s="7">
        <f>AVERAGE(Z10:Z15)</f>
        <v>0.53030303030303028</v>
      </c>
      <c r="AA16" s="7">
        <f>AVERAGE(AA10:AA15)</f>
        <v>0.44157894736842107</v>
      </c>
      <c r="AB16" s="35"/>
      <c r="AC16" s="34"/>
      <c r="AD16" s="35"/>
      <c r="AE16" s="20">
        <f>SUM(AE10:AE15)</f>
        <v>311468728</v>
      </c>
      <c r="AF16" s="20">
        <f t="shared" ref="AF16:AX16" si="5">SUM(AF10:AF15)</f>
        <v>0</v>
      </c>
      <c r="AG16" s="20">
        <f t="shared" si="5"/>
        <v>0</v>
      </c>
      <c r="AH16" s="20">
        <f t="shared" si="5"/>
        <v>0</v>
      </c>
      <c r="AI16" s="20">
        <f t="shared" si="5"/>
        <v>0</v>
      </c>
      <c r="AJ16" s="20">
        <f t="shared" si="5"/>
        <v>145000000</v>
      </c>
      <c r="AK16" s="20">
        <f t="shared" si="5"/>
        <v>0</v>
      </c>
      <c r="AL16" s="20">
        <f t="shared" si="5"/>
        <v>166468728</v>
      </c>
      <c r="AM16" s="20">
        <f t="shared" si="5"/>
        <v>0</v>
      </c>
      <c r="AN16" s="20">
        <f t="shared" si="5"/>
        <v>0</v>
      </c>
      <c r="AO16" s="20">
        <f t="shared" si="5"/>
        <v>0</v>
      </c>
      <c r="AP16" s="20">
        <f t="shared" si="5"/>
        <v>0</v>
      </c>
      <c r="AQ16" s="20">
        <f t="shared" si="5"/>
        <v>0</v>
      </c>
      <c r="AR16" s="20">
        <f t="shared" si="5"/>
        <v>0</v>
      </c>
      <c r="AS16" s="20">
        <f t="shared" si="5"/>
        <v>0</v>
      </c>
      <c r="AT16" s="20">
        <f t="shared" si="5"/>
        <v>0</v>
      </c>
      <c r="AU16" s="20">
        <f t="shared" si="5"/>
        <v>0</v>
      </c>
      <c r="AV16" s="20">
        <f t="shared" si="5"/>
        <v>0</v>
      </c>
      <c r="AW16" s="20">
        <f t="shared" si="5"/>
        <v>0</v>
      </c>
      <c r="AX16" s="20">
        <f t="shared" si="5"/>
        <v>0</v>
      </c>
      <c r="AY16" s="20">
        <f>SUM(AY10:AY15)</f>
        <v>311468728</v>
      </c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117"/>
      <c r="BO16" s="117"/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17"/>
      <c r="CC16" s="117"/>
      <c r="CD16" s="117"/>
      <c r="CE16" s="117"/>
    </row>
    <row r="17" spans="1:83" s="22" customFormat="1" ht="62.4" customHeight="1" x14ac:dyDescent="0.3">
      <c r="B17" s="104" t="s">
        <v>53</v>
      </c>
      <c r="C17" s="93" t="s">
        <v>187</v>
      </c>
      <c r="D17" s="93" t="s">
        <v>57</v>
      </c>
      <c r="E17" s="93" t="s">
        <v>49</v>
      </c>
      <c r="F17" s="93" t="s">
        <v>58</v>
      </c>
      <c r="G17" s="93"/>
      <c r="H17" s="93" t="s">
        <v>59</v>
      </c>
      <c r="I17" s="10">
        <v>1</v>
      </c>
      <c r="J17" s="10" t="s">
        <v>234</v>
      </c>
      <c r="K17" s="11">
        <v>2021050310040</v>
      </c>
      <c r="L17" s="11" t="s">
        <v>162</v>
      </c>
      <c r="M17" s="24" t="s">
        <v>60</v>
      </c>
      <c r="N17" s="24" t="s">
        <v>52</v>
      </c>
      <c r="O17" s="25">
        <v>1</v>
      </c>
      <c r="P17" s="25">
        <v>1</v>
      </c>
      <c r="Q17" s="13">
        <v>1</v>
      </c>
      <c r="R17" s="36">
        <v>0</v>
      </c>
      <c r="S17" s="13">
        <v>0</v>
      </c>
      <c r="T17" s="13">
        <v>0</v>
      </c>
      <c r="U17" s="9">
        <v>1</v>
      </c>
      <c r="V17" s="105">
        <v>1</v>
      </c>
      <c r="W17" s="9"/>
      <c r="X17" s="8"/>
      <c r="Y17" s="8">
        <f t="shared" si="0"/>
        <v>2</v>
      </c>
      <c r="Z17" s="15" t="str">
        <f t="shared" si="1"/>
        <v/>
      </c>
      <c r="AA17" s="16">
        <f>IF(V17&gt;R17,100%,(V17/R17))</f>
        <v>1</v>
      </c>
      <c r="AB17" s="31" t="s">
        <v>270</v>
      </c>
      <c r="AC17" s="31" t="s">
        <v>16</v>
      </c>
      <c r="AD17" s="32">
        <v>7</v>
      </c>
      <c r="AE17" s="21">
        <f t="shared" ref="AE17:AE29" si="6">+AY17</f>
        <v>123876392</v>
      </c>
      <c r="AF17" s="21">
        <v>0</v>
      </c>
      <c r="AG17" s="21">
        <v>0</v>
      </c>
      <c r="AH17" s="21">
        <v>0</v>
      </c>
      <c r="AI17" s="21">
        <v>0</v>
      </c>
      <c r="AJ17" s="27">
        <v>0</v>
      </c>
      <c r="AK17" s="21">
        <v>0</v>
      </c>
      <c r="AL17" s="27">
        <v>0</v>
      </c>
      <c r="AM17" s="27">
        <v>101000000</v>
      </c>
      <c r="AN17" s="27">
        <v>0</v>
      </c>
      <c r="AO17" s="27">
        <v>22876392</v>
      </c>
      <c r="AP17" s="21">
        <v>0</v>
      </c>
      <c r="AQ17" s="21">
        <v>0</v>
      </c>
      <c r="AR17" s="27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f t="shared" ref="AY17:AY29" si="7">SUM(AF17:AX17)</f>
        <v>123876392</v>
      </c>
      <c r="AZ17" s="12" t="s">
        <v>38</v>
      </c>
      <c r="BA17" s="18">
        <v>360</v>
      </c>
      <c r="BB17" s="31" t="s">
        <v>212</v>
      </c>
      <c r="BC17" s="31" t="s">
        <v>212</v>
      </c>
      <c r="BD17" s="31" t="s">
        <v>212</v>
      </c>
      <c r="BE17" s="31" t="s">
        <v>212</v>
      </c>
      <c r="BF17" s="31" t="s">
        <v>212</v>
      </c>
      <c r="BG17" s="31" t="s">
        <v>212</v>
      </c>
      <c r="BH17" s="31" t="s">
        <v>212</v>
      </c>
      <c r="BI17" s="31" t="s">
        <v>212</v>
      </c>
      <c r="BJ17" s="31" t="s">
        <v>212</v>
      </c>
      <c r="BK17" s="31" t="s">
        <v>212</v>
      </c>
      <c r="BL17" s="31" t="s">
        <v>212</v>
      </c>
      <c r="BM17" s="106" t="s">
        <v>212</v>
      </c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</row>
    <row r="18" spans="1:83" s="22" customFormat="1" ht="82.2" customHeight="1" x14ac:dyDescent="0.3">
      <c r="B18" s="94"/>
      <c r="C18" s="94"/>
      <c r="D18" s="94"/>
      <c r="E18" s="94"/>
      <c r="F18" s="94"/>
      <c r="G18" s="94"/>
      <c r="H18" s="94"/>
      <c r="I18" s="10">
        <v>2</v>
      </c>
      <c r="J18" s="10" t="s">
        <v>234</v>
      </c>
      <c r="K18" s="11">
        <v>2021050310040</v>
      </c>
      <c r="L18" s="11" t="s">
        <v>162</v>
      </c>
      <c r="M18" s="24" t="s">
        <v>61</v>
      </c>
      <c r="N18" s="12" t="s">
        <v>51</v>
      </c>
      <c r="O18" s="13">
        <v>1</v>
      </c>
      <c r="P18" s="13">
        <v>5</v>
      </c>
      <c r="Q18" s="13">
        <v>1</v>
      </c>
      <c r="R18" s="30">
        <v>2</v>
      </c>
      <c r="S18" s="13">
        <v>1</v>
      </c>
      <c r="T18" s="13">
        <v>1</v>
      </c>
      <c r="U18" s="11">
        <v>0</v>
      </c>
      <c r="V18" s="105">
        <v>1</v>
      </c>
      <c r="W18" s="9"/>
      <c r="X18" s="8"/>
      <c r="Y18" s="8">
        <f t="shared" si="0"/>
        <v>1</v>
      </c>
      <c r="Z18" s="15">
        <f t="shared" si="1"/>
        <v>0.5</v>
      </c>
      <c r="AA18" s="16">
        <f t="shared" ref="AA18:AA27" si="8">IF(ISERROR(Y18/P18),"",Y18/P18)</f>
        <v>0.2</v>
      </c>
      <c r="AB18" s="10" t="s">
        <v>264</v>
      </c>
      <c r="AC18" s="10" t="s">
        <v>16</v>
      </c>
      <c r="AD18" s="33">
        <v>3</v>
      </c>
      <c r="AE18" s="21">
        <f t="shared" si="6"/>
        <v>222071000</v>
      </c>
      <c r="AF18" s="21">
        <v>0</v>
      </c>
      <c r="AG18" s="21">
        <v>0</v>
      </c>
      <c r="AH18" s="21">
        <v>0</v>
      </c>
      <c r="AI18" s="21">
        <v>0</v>
      </c>
      <c r="AJ18" s="27">
        <v>90000000</v>
      </c>
      <c r="AK18" s="21">
        <v>0</v>
      </c>
      <c r="AL18" s="27">
        <v>0</v>
      </c>
      <c r="AM18" s="27">
        <v>101000000</v>
      </c>
      <c r="AN18" s="27">
        <v>0</v>
      </c>
      <c r="AO18" s="27">
        <f>11436000+19635000</f>
        <v>31071000</v>
      </c>
      <c r="AP18" s="21">
        <v>0</v>
      </c>
      <c r="AQ18" s="21">
        <v>0</v>
      </c>
      <c r="AR18" s="27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f t="shared" si="7"/>
        <v>222071000</v>
      </c>
      <c r="AZ18" s="12" t="s">
        <v>38</v>
      </c>
      <c r="BA18" s="11">
        <v>240</v>
      </c>
      <c r="BB18" s="10"/>
      <c r="BC18" s="10"/>
      <c r="BD18" s="10"/>
      <c r="BE18" s="10" t="s">
        <v>212</v>
      </c>
      <c r="BF18" s="10" t="s">
        <v>212</v>
      </c>
      <c r="BG18" s="10" t="s">
        <v>212</v>
      </c>
      <c r="BH18" s="10" t="s">
        <v>212</v>
      </c>
      <c r="BI18" s="10" t="s">
        <v>212</v>
      </c>
      <c r="BJ18" s="10" t="s">
        <v>212</v>
      </c>
      <c r="BK18" s="10" t="s">
        <v>212</v>
      </c>
      <c r="BL18" s="10" t="s">
        <v>212</v>
      </c>
      <c r="BM18" s="10" t="s">
        <v>212</v>
      </c>
      <c r="BN18" s="107"/>
      <c r="BO18" s="107"/>
      <c r="BP18" s="107"/>
      <c r="BQ18" s="107"/>
      <c r="BR18" s="107"/>
      <c r="BS18" s="107"/>
      <c r="BT18" s="108"/>
      <c r="BU18" s="108"/>
      <c r="BV18" s="108"/>
      <c r="BW18" s="108"/>
      <c r="BX18" s="108"/>
      <c r="BY18" s="108"/>
      <c r="BZ18" s="108"/>
      <c r="CA18" s="108"/>
      <c r="CB18" s="108"/>
      <c r="CC18" s="108"/>
      <c r="CD18" s="108"/>
      <c r="CE18" s="108"/>
    </row>
    <row r="19" spans="1:83" s="22" customFormat="1" ht="62.4" customHeight="1" x14ac:dyDescent="0.3">
      <c r="B19" s="94"/>
      <c r="C19" s="94"/>
      <c r="D19" s="94"/>
      <c r="E19" s="94"/>
      <c r="F19" s="94"/>
      <c r="G19" s="94"/>
      <c r="H19" s="94"/>
      <c r="I19" s="10">
        <v>3</v>
      </c>
      <c r="J19" s="10" t="s">
        <v>152</v>
      </c>
      <c r="K19" s="11">
        <v>2020050310038</v>
      </c>
      <c r="L19" s="11" t="s">
        <v>163</v>
      </c>
      <c r="M19" s="24" t="s">
        <v>62</v>
      </c>
      <c r="N19" s="12" t="s">
        <v>51</v>
      </c>
      <c r="O19" s="13">
        <v>3</v>
      </c>
      <c r="P19" s="13">
        <v>6</v>
      </c>
      <c r="Q19" s="13">
        <v>1</v>
      </c>
      <c r="R19" s="30">
        <v>4</v>
      </c>
      <c r="S19" s="13">
        <v>2</v>
      </c>
      <c r="T19" s="13">
        <v>0</v>
      </c>
      <c r="U19" s="11">
        <v>1</v>
      </c>
      <c r="V19" s="110">
        <v>0.25</v>
      </c>
      <c r="W19" s="11"/>
      <c r="X19" s="11"/>
      <c r="Y19" s="8">
        <f t="shared" si="0"/>
        <v>1.25</v>
      </c>
      <c r="Z19" s="15">
        <f t="shared" si="1"/>
        <v>6.25E-2</v>
      </c>
      <c r="AA19" s="16">
        <f t="shared" si="8"/>
        <v>0.20833333333333334</v>
      </c>
      <c r="AB19" s="10" t="s">
        <v>246</v>
      </c>
      <c r="AC19" s="10" t="s">
        <v>16</v>
      </c>
      <c r="AD19" s="33">
        <v>8</v>
      </c>
      <c r="AE19" s="21">
        <f t="shared" si="6"/>
        <v>500000</v>
      </c>
      <c r="AF19" s="21">
        <v>500000</v>
      </c>
      <c r="AG19" s="21">
        <v>0</v>
      </c>
      <c r="AH19" s="21">
        <v>0</v>
      </c>
      <c r="AI19" s="21">
        <v>0</v>
      </c>
      <c r="AJ19" s="27"/>
      <c r="AK19" s="21">
        <v>0</v>
      </c>
      <c r="AL19" s="27">
        <v>0</v>
      </c>
      <c r="AM19" s="27"/>
      <c r="AN19" s="27">
        <v>0</v>
      </c>
      <c r="AO19" s="27">
        <v>0</v>
      </c>
      <c r="AP19" s="21">
        <v>0</v>
      </c>
      <c r="AQ19" s="21">
        <v>0</v>
      </c>
      <c r="AR19" s="27">
        <v>0</v>
      </c>
      <c r="AS19" s="21">
        <v>0</v>
      </c>
      <c r="AT19" s="21">
        <v>0</v>
      </c>
      <c r="AU19" s="21">
        <v>0</v>
      </c>
      <c r="AV19" s="21">
        <v>0</v>
      </c>
      <c r="AW19" s="21">
        <v>0</v>
      </c>
      <c r="AX19" s="21">
        <v>0</v>
      </c>
      <c r="AY19" s="21">
        <f t="shared" si="7"/>
        <v>500000</v>
      </c>
      <c r="AZ19" s="12" t="s">
        <v>38</v>
      </c>
      <c r="BA19" s="11">
        <v>180</v>
      </c>
      <c r="BB19" s="10"/>
      <c r="BC19" s="10"/>
      <c r="BD19" s="10"/>
      <c r="BE19" s="10" t="s">
        <v>212</v>
      </c>
      <c r="BF19" s="10" t="s">
        <v>212</v>
      </c>
      <c r="BG19" s="10" t="s">
        <v>212</v>
      </c>
      <c r="BH19" s="10" t="s">
        <v>212</v>
      </c>
      <c r="BI19" s="10" t="s">
        <v>212</v>
      </c>
      <c r="BJ19" s="10" t="s">
        <v>212</v>
      </c>
      <c r="BK19" s="10" t="s">
        <v>212</v>
      </c>
      <c r="BL19" s="10" t="s">
        <v>212</v>
      </c>
      <c r="BM19" s="10" t="s">
        <v>212</v>
      </c>
      <c r="BN19" s="107"/>
      <c r="BO19" s="107"/>
      <c r="BP19" s="107"/>
      <c r="BQ19" s="107"/>
      <c r="BR19" s="107"/>
      <c r="BS19" s="107"/>
      <c r="BT19" s="108"/>
      <c r="BU19" s="108"/>
      <c r="BV19" s="108"/>
      <c r="BW19" s="108"/>
      <c r="BX19" s="108"/>
      <c r="BY19" s="108"/>
      <c r="BZ19" s="108"/>
      <c r="CA19" s="108"/>
      <c r="CB19" s="108"/>
      <c r="CC19" s="108"/>
      <c r="CD19" s="108"/>
      <c r="CE19" s="108"/>
    </row>
    <row r="20" spans="1:83" s="22" customFormat="1" ht="62.4" customHeight="1" x14ac:dyDescent="0.3">
      <c r="B20" s="94"/>
      <c r="C20" s="94"/>
      <c r="D20" s="94"/>
      <c r="E20" s="94"/>
      <c r="F20" s="94"/>
      <c r="G20" s="94"/>
      <c r="H20" s="94"/>
      <c r="I20" s="10">
        <v>4</v>
      </c>
      <c r="J20" s="10" t="s">
        <v>240</v>
      </c>
      <c r="K20" s="11">
        <v>2021050310024</v>
      </c>
      <c r="L20" s="11" t="s">
        <v>163</v>
      </c>
      <c r="M20" s="24" t="s">
        <v>63</v>
      </c>
      <c r="N20" s="12" t="s">
        <v>51</v>
      </c>
      <c r="O20" s="13">
        <v>0</v>
      </c>
      <c r="P20" s="13">
        <v>100</v>
      </c>
      <c r="Q20" s="13">
        <v>0</v>
      </c>
      <c r="R20" s="30">
        <v>50</v>
      </c>
      <c r="S20" s="13">
        <v>50</v>
      </c>
      <c r="T20" s="13">
        <v>0</v>
      </c>
      <c r="U20" s="11">
        <v>0</v>
      </c>
      <c r="V20" s="109">
        <v>50</v>
      </c>
      <c r="W20" s="11"/>
      <c r="X20" s="11"/>
      <c r="Y20" s="8">
        <f t="shared" si="0"/>
        <v>50</v>
      </c>
      <c r="Z20" s="15">
        <f t="shared" si="1"/>
        <v>1</v>
      </c>
      <c r="AA20" s="16">
        <f t="shared" si="8"/>
        <v>0.5</v>
      </c>
      <c r="AB20" s="10" t="s">
        <v>247</v>
      </c>
      <c r="AC20" s="10" t="s">
        <v>16</v>
      </c>
      <c r="AD20" s="33">
        <v>1</v>
      </c>
      <c r="AE20" s="21">
        <f t="shared" si="6"/>
        <v>50000000</v>
      </c>
      <c r="AF20" s="21">
        <v>0</v>
      </c>
      <c r="AG20" s="21">
        <v>0</v>
      </c>
      <c r="AH20" s="21">
        <v>0</v>
      </c>
      <c r="AI20" s="21">
        <v>0</v>
      </c>
      <c r="AJ20" s="27">
        <v>0</v>
      </c>
      <c r="AK20" s="21">
        <v>0</v>
      </c>
      <c r="AL20" s="27">
        <v>50000000</v>
      </c>
      <c r="AM20" s="27">
        <v>0</v>
      </c>
      <c r="AN20" s="27">
        <v>0</v>
      </c>
      <c r="AO20" s="27">
        <v>0</v>
      </c>
      <c r="AP20" s="21">
        <v>0</v>
      </c>
      <c r="AQ20" s="21">
        <v>0</v>
      </c>
      <c r="AR20" s="27">
        <v>0</v>
      </c>
      <c r="AS20" s="21">
        <v>0</v>
      </c>
      <c r="AT20" s="21">
        <v>0</v>
      </c>
      <c r="AU20" s="21">
        <v>0</v>
      </c>
      <c r="AV20" s="21">
        <v>0</v>
      </c>
      <c r="AW20" s="21">
        <v>0</v>
      </c>
      <c r="AX20" s="21">
        <v>0</v>
      </c>
      <c r="AY20" s="21">
        <f t="shared" si="7"/>
        <v>50000000</v>
      </c>
      <c r="AZ20" s="12" t="s">
        <v>38</v>
      </c>
      <c r="BA20" s="11">
        <v>30</v>
      </c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 t="s">
        <v>212</v>
      </c>
      <c r="BN20" s="107"/>
      <c r="BO20" s="107"/>
      <c r="BP20" s="107"/>
      <c r="BQ20" s="107"/>
      <c r="BR20" s="107"/>
      <c r="BS20" s="107"/>
      <c r="BT20" s="108"/>
      <c r="BU20" s="108"/>
      <c r="BV20" s="108"/>
      <c r="BW20" s="108"/>
      <c r="BX20" s="108"/>
      <c r="BY20" s="108"/>
      <c r="BZ20" s="108"/>
      <c r="CA20" s="108"/>
      <c r="CB20" s="108"/>
      <c r="CC20" s="108"/>
      <c r="CD20" s="108"/>
      <c r="CE20" s="108"/>
    </row>
    <row r="21" spans="1:83" s="22" customFormat="1" ht="62.4" customHeight="1" x14ac:dyDescent="0.3">
      <c r="B21" s="94"/>
      <c r="C21" s="94"/>
      <c r="D21" s="94"/>
      <c r="E21" s="94"/>
      <c r="F21" s="94"/>
      <c r="G21" s="94"/>
      <c r="H21" s="94"/>
      <c r="I21" s="10">
        <v>5</v>
      </c>
      <c r="J21" s="10" t="s">
        <v>64</v>
      </c>
      <c r="K21" s="11">
        <v>2021050310019</v>
      </c>
      <c r="L21" s="11" t="s">
        <v>163</v>
      </c>
      <c r="M21" s="24" t="s">
        <v>64</v>
      </c>
      <c r="N21" s="12" t="s">
        <v>51</v>
      </c>
      <c r="O21" s="13">
        <v>0</v>
      </c>
      <c r="P21" s="13">
        <v>5</v>
      </c>
      <c r="Q21" s="13">
        <v>1</v>
      </c>
      <c r="R21" s="30">
        <v>2</v>
      </c>
      <c r="S21" s="13">
        <v>1</v>
      </c>
      <c r="T21" s="13">
        <v>1</v>
      </c>
      <c r="U21" s="11">
        <v>1</v>
      </c>
      <c r="V21" s="109">
        <v>1</v>
      </c>
      <c r="W21" s="11"/>
      <c r="X21" s="11"/>
      <c r="Y21" s="8">
        <f t="shared" si="0"/>
        <v>2</v>
      </c>
      <c r="Z21" s="15">
        <f t="shared" si="1"/>
        <v>0.5</v>
      </c>
      <c r="AA21" s="16">
        <f t="shared" si="8"/>
        <v>0.4</v>
      </c>
      <c r="AB21" s="10" t="s">
        <v>254</v>
      </c>
      <c r="AC21" s="10" t="s">
        <v>213</v>
      </c>
      <c r="AD21" s="33">
        <v>1</v>
      </c>
      <c r="AE21" s="21">
        <f t="shared" si="6"/>
        <v>2410000000</v>
      </c>
      <c r="AF21" s="21">
        <v>0</v>
      </c>
      <c r="AG21" s="21">
        <v>0</v>
      </c>
      <c r="AH21" s="21">
        <v>0</v>
      </c>
      <c r="AI21" s="21">
        <v>0</v>
      </c>
      <c r="AJ21" s="27">
        <f>1800000000+550000000</f>
        <v>2350000000</v>
      </c>
      <c r="AK21" s="21">
        <v>0</v>
      </c>
      <c r="AL21" s="27">
        <v>40000000</v>
      </c>
      <c r="AM21" s="27">
        <v>0</v>
      </c>
      <c r="AN21" s="27">
        <v>0</v>
      </c>
      <c r="AO21" s="27">
        <v>20000000</v>
      </c>
      <c r="AP21" s="21">
        <v>0</v>
      </c>
      <c r="AQ21" s="21">
        <v>0</v>
      </c>
      <c r="AR21" s="27">
        <v>0</v>
      </c>
      <c r="AS21" s="21">
        <v>0</v>
      </c>
      <c r="AT21" s="21">
        <v>0</v>
      </c>
      <c r="AU21" s="21">
        <v>0</v>
      </c>
      <c r="AV21" s="21">
        <v>0</v>
      </c>
      <c r="AW21" s="21">
        <v>0</v>
      </c>
      <c r="AX21" s="21">
        <v>0</v>
      </c>
      <c r="AY21" s="21">
        <f t="shared" si="7"/>
        <v>2410000000</v>
      </c>
      <c r="AZ21" s="12" t="s">
        <v>38</v>
      </c>
      <c r="BA21" s="11">
        <v>240</v>
      </c>
      <c r="BB21" s="10" t="s">
        <v>212</v>
      </c>
      <c r="BC21" s="10" t="s">
        <v>212</v>
      </c>
      <c r="BD21" s="10" t="s">
        <v>212</v>
      </c>
      <c r="BE21" s="10" t="s">
        <v>212</v>
      </c>
      <c r="BF21" s="10" t="s">
        <v>212</v>
      </c>
      <c r="BG21" s="10" t="s">
        <v>212</v>
      </c>
      <c r="BH21" s="10" t="s">
        <v>212</v>
      </c>
      <c r="BI21" s="10" t="s">
        <v>212</v>
      </c>
      <c r="BJ21" s="10" t="s">
        <v>212</v>
      </c>
      <c r="BK21" s="10" t="s">
        <v>212</v>
      </c>
      <c r="BL21" s="10" t="s">
        <v>212</v>
      </c>
      <c r="BM21" s="10" t="s">
        <v>212</v>
      </c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</row>
    <row r="22" spans="1:83" s="22" customFormat="1" ht="62.4" customHeight="1" x14ac:dyDescent="0.3">
      <c r="B22" s="94"/>
      <c r="C22" s="94"/>
      <c r="D22" s="94"/>
      <c r="E22" s="94"/>
      <c r="F22" s="94"/>
      <c r="G22" s="94"/>
      <c r="H22" s="94"/>
      <c r="I22" s="10">
        <v>6</v>
      </c>
      <c r="J22" s="10" t="s">
        <v>249</v>
      </c>
      <c r="K22" s="11">
        <v>2021050310020</v>
      </c>
      <c r="L22" s="11" t="s">
        <v>163</v>
      </c>
      <c r="M22" s="24" t="s">
        <v>65</v>
      </c>
      <c r="N22" s="12" t="s">
        <v>51</v>
      </c>
      <c r="O22" s="13">
        <v>0</v>
      </c>
      <c r="P22" s="13">
        <v>20</v>
      </c>
      <c r="Q22" s="13">
        <v>0</v>
      </c>
      <c r="R22" s="30">
        <v>9</v>
      </c>
      <c r="S22" s="13">
        <v>11</v>
      </c>
      <c r="T22" s="13">
        <v>0</v>
      </c>
      <c r="U22" s="11">
        <v>0</v>
      </c>
      <c r="V22" s="109">
        <v>9</v>
      </c>
      <c r="W22" s="11"/>
      <c r="X22" s="11"/>
      <c r="Y22" s="8">
        <f t="shared" si="0"/>
        <v>9</v>
      </c>
      <c r="Z22" s="15">
        <f t="shared" si="1"/>
        <v>1</v>
      </c>
      <c r="AA22" s="16">
        <f t="shared" si="8"/>
        <v>0.45</v>
      </c>
      <c r="AB22" s="10" t="s">
        <v>229</v>
      </c>
      <c r="AC22" s="10" t="s">
        <v>16</v>
      </c>
      <c r="AD22" s="33">
        <v>1</v>
      </c>
      <c r="AE22" s="21">
        <f t="shared" si="6"/>
        <v>43330788</v>
      </c>
      <c r="AF22" s="21">
        <v>0</v>
      </c>
      <c r="AG22" s="21">
        <v>0</v>
      </c>
      <c r="AH22" s="21">
        <v>0</v>
      </c>
      <c r="AI22" s="21">
        <v>0</v>
      </c>
      <c r="AJ22" s="27">
        <v>0</v>
      </c>
      <c r="AK22" s="21">
        <v>0</v>
      </c>
      <c r="AL22" s="27">
        <v>24221204</v>
      </c>
      <c r="AM22" s="27">
        <v>0</v>
      </c>
      <c r="AN22" s="27">
        <v>0</v>
      </c>
      <c r="AO22" s="27">
        <v>19109584</v>
      </c>
      <c r="AP22" s="21">
        <v>0</v>
      </c>
      <c r="AQ22" s="21">
        <v>0</v>
      </c>
      <c r="AR22" s="27">
        <v>0</v>
      </c>
      <c r="AS22" s="21">
        <v>0</v>
      </c>
      <c r="AT22" s="21">
        <v>0</v>
      </c>
      <c r="AU22" s="21">
        <v>0</v>
      </c>
      <c r="AV22" s="21">
        <v>0</v>
      </c>
      <c r="AW22" s="21">
        <v>0</v>
      </c>
      <c r="AX22" s="21">
        <v>0</v>
      </c>
      <c r="AY22" s="21">
        <f t="shared" si="7"/>
        <v>43330788</v>
      </c>
      <c r="AZ22" s="12" t="s">
        <v>38</v>
      </c>
      <c r="BA22" s="11">
        <v>90</v>
      </c>
      <c r="BB22" s="10"/>
      <c r="BC22" s="10"/>
      <c r="BD22" s="10"/>
      <c r="BE22" s="10"/>
      <c r="BF22" s="10"/>
      <c r="BG22" s="10"/>
      <c r="BH22" s="10"/>
      <c r="BI22" s="10"/>
      <c r="BJ22" s="10" t="s">
        <v>212</v>
      </c>
      <c r="BK22" s="10" t="s">
        <v>212</v>
      </c>
      <c r="BL22" s="10" t="s">
        <v>212</v>
      </c>
      <c r="BM22" s="10" t="s">
        <v>212</v>
      </c>
      <c r="BN22" s="107"/>
      <c r="BO22" s="107"/>
      <c r="BP22" s="107"/>
      <c r="BQ22" s="107"/>
      <c r="BR22" s="107"/>
      <c r="BS22" s="107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</row>
    <row r="23" spans="1:83" s="22" customFormat="1" ht="62.4" customHeight="1" x14ac:dyDescent="0.3">
      <c r="B23" s="94"/>
      <c r="C23" s="94"/>
      <c r="D23" s="94"/>
      <c r="E23" s="94"/>
      <c r="F23" s="94"/>
      <c r="G23" s="94"/>
      <c r="H23" s="94"/>
      <c r="I23" s="10">
        <v>7</v>
      </c>
      <c r="J23" s="10" t="s">
        <v>250</v>
      </c>
      <c r="K23" s="11">
        <v>2020050310054</v>
      </c>
      <c r="L23" s="11" t="s">
        <v>163</v>
      </c>
      <c r="M23" s="24" t="s">
        <v>66</v>
      </c>
      <c r="N23" s="12" t="s">
        <v>51</v>
      </c>
      <c r="O23" s="13">
        <v>0</v>
      </c>
      <c r="P23" s="13">
        <v>5</v>
      </c>
      <c r="Q23" s="13">
        <v>1</v>
      </c>
      <c r="R23" s="30">
        <v>2</v>
      </c>
      <c r="S23" s="13">
        <v>2</v>
      </c>
      <c r="T23" s="13">
        <v>0</v>
      </c>
      <c r="U23" s="11">
        <v>0</v>
      </c>
      <c r="V23" s="109">
        <v>1</v>
      </c>
      <c r="W23" s="11"/>
      <c r="X23" s="11"/>
      <c r="Y23" s="8">
        <f t="shared" si="0"/>
        <v>1</v>
      </c>
      <c r="Z23" s="15">
        <f t="shared" si="1"/>
        <v>0.5</v>
      </c>
      <c r="AA23" s="16">
        <f t="shared" si="8"/>
        <v>0.2</v>
      </c>
      <c r="AB23" s="10" t="s">
        <v>230</v>
      </c>
      <c r="AC23" s="10" t="s">
        <v>213</v>
      </c>
      <c r="AD23" s="33">
        <v>1</v>
      </c>
      <c r="AE23" s="21">
        <f t="shared" si="6"/>
        <v>70000000</v>
      </c>
      <c r="AF23" s="21">
        <v>0</v>
      </c>
      <c r="AG23" s="21">
        <v>0</v>
      </c>
      <c r="AH23" s="21">
        <v>0</v>
      </c>
      <c r="AI23" s="21">
        <v>0</v>
      </c>
      <c r="AJ23" s="27">
        <v>0</v>
      </c>
      <c r="AK23" s="21">
        <v>0</v>
      </c>
      <c r="AL23" s="27">
        <v>41000000</v>
      </c>
      <c r="AM23" s="27">
        <v>0</v>
      </c>
      <c r="AN23" s="27">
        <v>0</v>
      </c>
      <c r="AO23" s="27">
        <v>29000000</v>
      </c>
      <c r="AP23" s="21">
        <v>0</v>
      </c>
      <c r="AQ23" s="21">
        <v>0</v>
      </c>
      <c r="AR23" s="27">
        <v>0</v>
      </c>
      <c r="AS23" s="21">
        <v>0</v>
      </c>
      <c r="AT23" s="21">
        <v>0</v>
      </c>
      <c r="AU23" s="21">
        <v>0</v>
      </c>
      <c r="AV23" s="21">
        <v>0</v>
      </c>
      <c r="AW23" s="21">
        <v>0</v>
      </c>
      <c r="AX23" s="21">
        <v>0</v>
      </c>
      <c r="AY23" s="21">
        <f t="shared" si="7"/>
        <v>70000000</v>
      </c>
      <c r="AZ23" s="12" t="s">
        <v>38</v>
      </c>
      <c r="BA23" s="11">
        <v>80</v>
      </c>
      <c r="BB23" s="10"/>
      <c r="BC23" s="10"/>
      <c r="BD23" s="10" t="s">
        <v>212</v>
      </c>
      <c r="BE23" s="10" t="s">
        <v>212</v>
      </c>
      <c r="BF23" s="10" t="s">
        <v>212</v>
      </c>
      <c r="BG23" s="10"/>
      <c r="BH23" s="10"/>
      <c r="BI23" s="10"/>
      <c r="BJ23" s="10"/>
      <c r="BK23" s="10"/>
      <c r="BL23" s="10"/>
      <c r="BM23" s="10"/>
      <c r="BN23" s="107"/>
      <c r="BO23" s="107"/>
      <c r="BP23" s="107"/>
      <c r="BQ23" s="107"/>
      <c r="BR23" s="107"/>
      <c r="BS23" s="107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</row>
    <row r="24" spans="1:83" s="22" customFormat="1" ht="62.4" customHeight="1" x14ac:dyDescent="0.3">
      <c r="B24" s="94"/>
      <c r="C24" s="94"/>
      <c r="D24" s="94"/>
      <c r="E24" s="94"/>
      <c r="F24" s="94"/>
      <c r="G24" s="94"/>
      <c r="H24" s="94"/>
      <c r="I24" s="10">
        <v>8</v>
      </c>
      <c r="J24" s="10" t="s">
        <v>151</v>
      </c>
      <c r="K24" s="11"/>
      <c r="L24" s="11" t="s">
        <v>174</v>
      </c>
      <c r="M24" s="24" t="s">
        <v>67</v>
      </c>
      <c r="N24" s="24" t="s">
        <v>51</v>
      </c>
      <c r="O24" s="25">
        <v>0</v>
      </c>
      <c r="P24" s="25">
        <v>1</v>
      </c>
      <c r="Q24" s="13">
        <v>1</v>
      </c>
      <c r="R24" s="36">
        <v>0</v>
      </c>
      <c r="S24" s="13">
        <v>0</v>
      </c>
      <c r="T24" s="13">
        <v>0</v>
      </c>
      <c r="U24" s="11">
        <v>1</v>
      </c>
      <c r="V24" s="109">
        <v>0</v>
      </c>
      <c r="W24" s="11"/>
      <c r="X24" s="11"/>
      <c r="Y24" s="8">
        <f t="shared" si="0"/>
        <v>1</v>
      </c>
      <c r="Z24" s="15" t="str">
        <f t="shared" si="1"/>
        <v/>
      </c>
      <c r="AA24" s="16">
        <f t="shared" si="8"/>
        <v>1</v>
      </c>
      <c r="AB24" s="10" t="s">
        <v>283</v>
      </c>
      <c r="AC24" s="10" t="s">
        <v>213</v>
      </c>
      <c r="AD24" s="33">
        <v>1</v>
      </c>
      <c r="AE24" s="21">
        <f t="shared" si="6"/>
        <v>0</v>
      </c>
      <c r="AF24" s="21">
        <v>0</v>
      </c>
      <c r="AG24" s="21">
        <v>0</v>
      </c>
      <c r="AH24" s="21">
        <v>0</v>
      </c>
      <c r="AI24" s="21">
        <v>0</v>
      </c>
      <c r="AJ24" s="27">
        <v>0</v>
      </c>
      <c r="AK24" s="21">
        <v>0</v>
      </c>
      <c r="AL24" s="27"/>
      <c r="AM24" s="27">
        <v>0</v>
      </c>
      <c r="AN24" s="27">
        <v>0</v>
      </c>
      <c r="AO24" s="27">
        <v>0</v>
      </c>
      <c r="AP24" s="21">
        <v>0</v>
      </c>
      <c r="AQ24" s="21">
        <v>0</v>
      </c>
      <c r="AR24" s="27">
        <v>0</v>
      </c>
      <c r="AS24" s="21">
        <v>0</v>
      </c>
      <c r="AT24" s="21">
        <v>0</v>
      </c>
      <c r="AU24" s="21">
        <v>0</v>
      </c>
      <c r="AV24" s="21">
        <v>0</v>
      </c>
      <c r="AW24" s="21">
        <v>0</v>
      </c>
      <c r="AX24" s="21">
        <v>0</v>
      </c>
      <c r="AY24" s="21">
        <f t="shared" si="7"/>
        <v>0</v>
      </c>
      <c r="AZ24" s="12" t="s">
        <v>38</v>
      </c>
      <c r="BA24" s="11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7"/>
      <c r="BO24" s="107"/>
      <c r="BP24" s="107"/>
      <c r="BQ24" s="107"/>
      <c r="BR24" s="107"/>
      <c r="BS24" s="107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</row>
    <row r="25" spans="1:83" s="22" customFormat="1" ht="62.4" customHeight="1" x14ac:dyDescent="0.3">
      <c r="B25" s="94"/>
      <c r="C25" s="94"/>
      <c r="D25" s="94"/>
      <c r="E25" s="94"/>
      <c r="F25" s="94"/>
      <c r="G25" s="94"/>
      <c r="H25" s="94"/>
      <c r="I25" s="10">
        <v>9</v>
      </c>
      <c r="J25" s="10" t="s">
        <v>151</v>
      </c>
      <c r="K25" s="11"/>
      <c r="L25" s="11" t="s">
        <v>173</v>
      </c>
      <c r="M25" s="24" t="s">
        <v>68</v>
      </c>
      <c r="N25" s="12" t="s">
        <v>51</v>
      </c>
      <c r="O25" s="14">
        <v>1</v>
      </c>
      <c r="P25" s="13">
        <v>8</v>
      </c>
      <c r="Q25" s="13">
        <v>1</v>
      </c>
      <c r="R25" s="30">
        <v>2</v>
      </c>
      <c r="S25" s="13">
        <v>3</v>
      </c>
      <c r="T25" s="13">
        <v>2</v>
      </c>
      <c r="U25" s="11">
        <v>0</v>
      </c>
      <c r="V25" s="109">
        <v>0</v>
      </c>
      <c r="W25" s="11"/>
      <c r="X25" s="11"/>
      <c r="Y25" s="8">
        <f t="shared" si="0"/>
        <v>0</v>
      </c>
      <c r="Z25" s="15">
        <f t="shared" si="1"/>
        <v>0</v>
      </c>
      <c r="AA25" s="16">
        <f t="shared" si="8"/>
        <v>0</v>
      </c>
      <c r="AB25" s="10" t="s">
        <v>283</v>
      </c>
      <c r="AC25" s="10" t="s">
        <v>213</v>
      </c>
      <c r="AD25" s="33">
        <v>1</v>
      </c>
      <c r="AE25" s="21">
        <f t="shared" si="6"/>
        <v>0</v>
      </c>
      <c r="AF25" s="21">
        <v>0</v>
      </c>
      <c r="AG25" s="21">
        <v>0</v>
      </c>
      <c r="AH25" s="21">
        <v>0</v>
      </c>
      <c r="AI25" s="21">
        <v>0</v>
      </c>
      <c r="AJ25" s="27">
        <v>0</v>
      </c>
      <c r="AK25" s="21">
        <v>0</v>
      </c>
      <c r="AL25" s="27">
        <v>0</v>
      </c>
      <c r="AM25" s="21">
        <v>0</v>
      </c>
      <c r="AN25" s="27">
        <v>0</v>
      </c>
      <c r="AO25" s="27">
        <v>0</v>
      </c>
      <c r="AP25" s="21">
        <v>0</v>
      </c>
      <c r="AQ25" s="21">
        <v>0</v>
      </c>
      <c r="AR25" s="27">
        <v>0</v>
      </c>
      <c r="AS25" s="21">
        <v>0</v>
      </c>
      <c r="AT25" s="21">
        <v>0</v>
      </c>
      <c r="AU25" s="21">
        <v>0</v>
      </c>
      <c r="AV25" s="21">
        <v>0</v>
      </c>
      <c r="AW25" s="21">
        <v>0</v>
      </c>
      <c r="AX25" s="21">
        <v>0</v>
      </c>
      <c r="AY25" s="21">
        <f t="shared" si="7"/>
        <v>0</v>
      </c>
      <c r="AZ25" s="12" t="s">
        <v>38</v>
      </c>
      <c r="BA25" s="11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7"/>
      <c r="BO25" s="107"/>
      <c r="BP25" s="107"/>
      <c r="BQ25" s="107"/>
      <c r="BR25" s="107"/>
      <c r="BS25" s="107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</row>
    <row r="26" spans="1:83" s="22" customFormat="1" ht="62.4" customHeight="1" x14ac:dyDescent="0.3">
      <c r="B26" s="94"/>
      <c r="C26" s="94"/>
      <c r="D26" s="94"/>
      <c r="E26" s="94"/>
      <c r="F26" s="94"/>
      <c r="G26" s="94"/>
      <c r="H26" s="94"/>
      <c r="I26" s="10">
        <v>10</v>
      </c>
      <c r="J26" s="10" t="s">
        <v>153</v>
      </c>
      <c r="K26" s="11">
        <v>2020050310029</v>
      </c>
      <c r="L26" s="11" t="s">
        <v>164</v>
      </c>
      <c r="M26" s="24" t="s">
        <v>69</v>
      </c>
      <c r="N26" s="12" t="s">
        <v>51</v>
      </c>
      <c r="O26" s="14">
        <v>0</v>
      </c>
      <c r="P26" s="13">
        <v>1</v>
      </c>
      <c r="Q26" s="13">
        <v>0</v>
      </c>
      <c r="R26" s="30">
        <v>1</v>
      </c>
      <c r="S26" s="13">
        <v>0</v>
      </c>
      <c r="T26" s="13">
        <v>0</v>
      </c>
      <c r="U26" s="11">
        <v>1</v>
      </c>
      <c r="V26" s="109">
        <v>1</v>
      </c>
      <c r="W26" s="11"/>
      <c r="X26" s="11"/>
      <c r="Y26" s="8">
        <f t="shared" si="0"/>
        <v>2</v>
      </c>
      <c r="Z26" s="15">
        <f t="shared" si="1"/>
        <v>1</v>
      </c>
      <c r="AA26" s="16">
        <f>IF(V26&gt;R26,100%,(V26/R26))</f>
        <v>1</v>
      </c>
      <c r="AB26" s="10" t="s">
        <v>266</v>
      </c>
      <c r="AC26" s="10" t="s">
        <v>16</v>
      </c>
      <c r="AD26" s="33">
        <v>1</v>
      </c>
      <c r="AE26" s="21">
        <f t="shared" si="6"/>
        <v>147123240</v>
      </c>
      <c r="AF26" s="21">
        <v>0</v>
      </c>
      <c r="AG26" s="21">
        <v>0</v>
      </c>
      <c r="AH26" s="21">
        <v>0</v>
      </c>
      <c r="AI26" s="21">
        <v>0</v>
      </c>
      <c r="AJ26" s="27">
        <v>0</v>
      </c>
      <c r="AK26" s="21">
        <v>0</v>
      </c>
      <c r="AL26" s="27">
        <v>100000000</v>
      </c>
      <c r="AM26" s="21">
        <v>0</v>
      </c>
      <c r="AN26" s="27">
        <v>0</v>
      </c>
      <c r="AO26" s="27">
        <v>47123240</v>
      </c>
      <c r="AP26" s="21">
        <v>0</v>
      </c>
      <c r="AQ26" s="21">
        <v>0</v>
      </c>
      <c r="AR26" s="27">
        <v>0</v>
      </c>
      <c r="AS26" s="21">
        <v>0</v>
      </c>
      <c r="AT26" s="21">
        <v>0</v>
      </c>
      <c r="AU26" s="21">
        <v>0</v>
      </c>
      <c r="AV26" s="21">
        <v>0</v>
      </c>
      <c r="AW26" s="21">
        <v>0</v>
      </c>
      <c r="AX26" s="21">
        <v>0</v>
      </c>
      <c r="AY26" s="21">
        <f t="shared" si="7"/>
        <v>147123240</v>
      </c>
      <c r="AZ26" s="12" t="s">
        <v>38</v>
      </c>
      <c r="BA26" s="11">
        <v>180</v>
      </c>
      <c r="BB26" s="10"/>
      <c r="BC26" s="10"/>
      <c r="BD26" s="10"/>
      <c r="BE26" s="10"/>
      <c r="BF26" s="10"/>
      <c r="BG26" s="10"/>
      <c r="BH26" s="10" t="s">
        <v>212</v>
      </c>
      <c r="BI26" s="10" t="s">
        <v>212</v>
      </c>
      <c r="BJ26" s="10" t="s">
        <v>212</v>
      </c>
      <c r="BK26" s="10" t="s">
        <v>212</v>
      </c>
      <c r="BL26" s="10" t="s">
        <v>212</v>
      </c>
      <c r="BM26" s="10" t="s">
        <v>212</v>
      </c>
      <c r="BN26" s="107"/>
      <c r="BO26" s="107"/>
      <c r="BP26" s="107"/>
      <c r="BQ26" s="107"/>
      <c r="BR26" s="107"/>
      <c r="BS26" s="107"/>
      <c r="BT26" s="108"/>
      <c r="BU26" s="108"/>
      <c r="BV26" s="108"/>
      <c r="BW26" s="108"/>
      <c r="BX26" s="108"/>
      <c r="BY26" s="108"/>
      <c r="BZ26" s="108"/>
      <c r="CA26" s="108"/>
      <c r="CB26" s="108"/>
      <c r="CC26" s="108"/>
      <c r="CD26" s="108"/>
      <c r="CE26" s="108"/>
    </row>
    <row r="27" spans="1:83" s="22" customFormat="1" ht="62.4" customHeight="1" x14ac:dyDescent="0.3">
      <c r="B27" s="44"/>
      <c r="C27" s="94"/>
      <c r="D27" s="94"/>
      <c r="E27" s="94"/>
      <c r="F27" s="94"/>
      <c r="G27" s="94"/>
      <c r="H27" s="94"/>
      <c r="I27" s="10">
        <v>11</v>
      </c>
      <c r="J27" s="10" t="s">
        <v>154</v>
      </c>
      <c r="K27" s="11" t="s">
        <v>155</v>
      </c>
      <c r="L27" s="11" t="s">
        <v>173</v>
      </c>
      <c r="M27" s="24" t="s">
        <v>70</v>
      </c>
      <c r="N27" s="12" t="s">
        <v>51</v>
      </c>
      <c r="O27" s="14">
        <v>0</v>
      </c>
      <c r="P27" s="13">
        <v>2</v>
      </c>
      <c r="Q27" s="13">
        <v>0</v>
      </c>
      <c r="R27" s="30">
        <v>1</v>
      </c>
      <c r="S27" s="13">
        <v>1</v>
      </c>
      <c r="T27" s="13">
        <v>0</v>
      </c>
      <c r="U27" s="11">
        <v>0</v>
      </c>
      <c r="V27" s="109">
        <v>0</v>
      </c>
      <c r="W27" s="11"/>
      <c r="X27" s="18"/>
      <c r="Y27" s="8">
        <f t="shared" si="0"/>
        <v>0</v>
      </c>
      <c r="Z27" s="15">
        <f t="shared" si="1"/>
        <v>0</v>
      </c>
      <c r="AA27" s="16">
        <f t="shared" si="8"/>
        <v>0</v>
      </c>
      <c r="AB27" s="10" t="s">
        <v>282</v>
      </c>
      <c r="AC27" s="10" t="s">
        <v>16</v>
      </c>
      <c r="AD27" s="33">
        <v>2</v>
      </c>
      <c r="AE27" s="21">
        <f t="shared" si="6"/>
        <v>0</v>
      </c>
      <c r="AF27" s="21">
        <v>0</v>
      </c>
      <c r="AG27" s="21">
        <v>0</v>
      </c>
      <c r="AH27" s="21">
        <v>0</v>
      </c>
      <c r="AI27" s="21">
        <v>0</v>
      </c>
      <c r="AJ27" s="27">
        <v>0</v>
      </c>
      <c r="AK27" s="21">
        <v>0</v>
      </c>
      <c r="AL27" s="27">
        <v>0</v>
      </c>
      <c r="AM27" s="21">
        <v>0</v>
      </c>
      <c r="AN27" s="27">
        <v>0</v>
      </c>
      <c r="AO27" s="27">
        <v>0</v>
      </c>
      <c r="AP27" s="21">
        <v>0</v>
      </c>
      <c r="AQ27" s="21">
        <v>0</v>
      </c>
      <c r="AR27" s="27">
        <v>0</v>
      </c>
      <c r="AS27" s="21">
        <v>0</v>
      </c>
      <c r="AT27" s="21">
        <v>0</v>
      </c>
      <c r="AU27" s="21">
        <v>0</v>
      </c>
      <c r="AV27" s="21">
        <v>0</v>
      </c>
      <c r="AW27" s="21">
        <v>0</v>
      </c>
      <c r="AX27" s="21">
        <v>0</v>
      </c>
      <c r="AY27" s="21">
        <f t="shared" si="7"/>
        <v>0</v>
      </c>
      <c r="AZ27" s="12"/>
      <c r="BA27" s="11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7"/>
      <c r="BO27" s="107"/>
      <c r="BP27" s="107"/>
      <c r="BQ27" s="107"/>
      <c r="BR27" s="107"/>
      <c r="BS27" s="107"/>
      <c r="BT27" s="108"/>
      <c r="BU27" s="108"/>
      <c r="BV27" s="108"/>
      <c r="BW27" s="108"/>
      <c r="BX27" s="108"/>
      <c r="BY27" s="108"/>
      <c r="BZ27" s="108"/>
      <c r="CA27" s="108"/>
      <c r="CB27" s="108"/>
      <c r="CC27" s="108"/>
      <c r="CD27" s="108"/>
      <c r="CE27" s="108"/>
    </row>
    <row r="28" spans="1:83" s="22" customFormat="1" ht="62.4" customHeight="1" x14ac:dyDescent="0.3">
      <c r="B28" s="44"/>
      <c r="C28" s="94"/>
      <c r="D28" s="94"/>
      <c r="E28" s="94"/>
      <c r="F28" s="94"/>
      <c r="G28" s="94"/>
      <c r="H28" s="94"/>
      <c r="I28" s="10">
        <v>12</v>
      </c>
      <c r="J28" s="10" t="s">
        <v>156</v>
      </c>
      <c r="K28" s="11" t="s">
        <v>157</v>
      </c>
      <c r="L28" s="11" t="s">
        <v>162</v>
      </c>
      <c r="M28" s="24" t="s">
        <v>71</v>
      </c>
      <c r="N28" s="12" t="s">
        <v>52</v>
      </c>
      <c r="O28" s="14">
        <v>1</v>
      </c>
      <c r="P28" s="13">
        <v>1</v>
      </c>
      <c r="Q28" s="13">
        <v>1</v>
      </c>
      <c r="R28" s="30">
        <v>1</v>
      </c>
      <c r="S28" s="13">
        <v>1</v>
      </c>
      <c r="T28" s="13">
        <v>1</v>
      </c>
      <c r="U28" s="11">
        <v>1</v>
      </c>
      <c r="V28" s="109">
        <v>1</v>
      </c>
      <c r="W28" s="11"/>
      <c r="X28" s="18"/>
      <c r="Y28" s="8">
        <f t="shared" si="0"/>
        <v>2</v>
      </c>
      <c r="Z28" s="15">
        <f t="shared" si="1"/>
        <v>1</v>
      </c>
      <c r="AA28" s="38">
        <f t="shared" ref="AA28:AA29" si="9">Y28/SUM(Q28:T28)</f>
        <v>0.5</v>
      </c>
      <c r="AB28" s="10" t="s">
        <v>220</v>
      </c>
      <c r="AC28" s="10" t="s">
        <v>16</v>
      </c>
      <c r="AD28" s="33">
        <v>2</v>
      </c>
      <c r="AE28" s="21">
        <f t="shared" si="6"/>
        <v>241477027</v>
      </c>
      <c r="AF28" s="21">
        <v>0</v>
      </c>
      <c r="AG28" s="21">
        <v>0</v>
      </c>
      <c r="AH28" s="21">
        <v>0</v>
      </c>
      <c r="AI28" s="21">
        <v>0</v>
      </c>
      <c r="AJ28" s="27">
        <v>0</v>
      </c>
      <c r="AK28" s="21">
        <v>0</v>
      </c>
      <c r="AL28" s="27">
        <v>0</v>
      </c>
      <c r="AM28" s="21">
        <v>0</v>
      </c>
      <c r="AN28" s="27">
        <v>0</v>
      </c>
      <c r="AO28" s="27">
        <v>241477027</v>
      </c>
      <c r="AP28" s="21">
        <v>0</v>
      </c>
      <c r="AQ28" s="21">
        <v>0</v>
      </c>
      <c r="AR28" s="27">
        <v>0</v>
      </c>
      <c r="AS28" s="21">
        <v>0</v>
      </c>
      <c r="AT28" s="21">
        <v>0</v>
      </c>
      <c r="AU28" s="21">
        <v>0</v>
      </c>
      <c r="AV28" s="21">
        <v>0</v>
      </c>
      <c r="AW28" s="21">
        <v>0</v>
      </c>
      <c r="AX28" s="21">
        <v>0</v>
      </c>
      <c r="AY28" s="21">
        <f t="shared" si="7"/>
        <v>241477027</v>
      </c>
      <c r="AZ28" s="12" t="s">
        <v>38</v>
      </c>
      <c r="BA28" s="11">
        <v>360</v>
      </c>
      <c r="BB28" s="10" t="s">
        <v>212</v>
      </c>
      <c r="BC28" s="10" t="s">
        <v>212</v>
      </c>
      <c r="BD28" s="10" t="s">
        <v>212</v>
      </c>
      <c r="BE28" s="10" t="s">
        <v>212</v>
      </c>
      <c r="BF28" s="10" t="s">
        <v>212</v>
      </c>
      <c r="BG28" s="10" t="s">
        <v>212</v>
      </c>
      <c r="BH28" s="10" t="s">
        <v>212</v>
      </c>
      <c r="BI28" s="10" t="s">
        <v>212</v>
      </c>
      <c r="BJ28" s="10" t="s">
        <v>212</v>
      </c>
      <c r="BK28" s="10" t="s">
        <v>212</v>
      </c>
      <c r="BL28" s="10" t="s">
        <v>212</v>
      </c>
      <c r="BM28" s="10" t="s">
        <v>212</v>
      </c>
      <c r="BN28" s="107"/>
      <c r="BO28" s="107"/>
      <c r="BP28" s="107"/>
      <c r="BQ28" s="107"/>
      <c r="BR28" s="107"/>
      <c r="BS28" s="107"/>
      <c r="BT28" s="108"/>
      <c r="BU28" s="108"/>
      <c r="BV28" s="108"/>
      <c r="BW28" s="108"/>
      <c r="BX28" s="108"/>
      <c r="BY28" s="108"/>
      <c r="BZ28" s="108"/>
      <c r="CA28" s="108"/>
      <c r="CB28" s="108"/>
      <c r="CC28" s="108"/>
      <c r="CD28" s="108"/>
      <c r="CE28" s="108"/>
    </row>
    <row r="29" spans="1:83" s="22" customFormat="1" ht="62.4" customHeight="1" x14ac:dyDescent="0.3">
      <c r="B29" s="44"/>
      <c r="C29" s="94"/>
      <c r="D29" s="94"/>
      <c r="E29" s="94"/>
      <c r="F29" s="94"/>
      <c r="G29" s="94"/>
      <c r="H29" s="94"/>
      <c r="I29" s="10">
        <v>13</v>
      </c>
      <c r="J29" s="10" t="s">
        <v>158</v>
      </c>
      <c r="K29" s="11" t="s">
        <v>159</v>
      </c>
      <c r="L29" s="11" t="s">
        <v>162</v>
      </c>
      <c r="M29" s="24" t="s">
        <v>72</v>
      </c>
      <c r="N29" s="12" t="s">
        <v>52</v>
      </c>
      <c r="O29" s="14">
        <v>1</v>
      </c>
      <c r="P29" s="13">
        <v>1</v>
      </c>
      <c r="Q29" s="13">
        <v>1</v>
      </c>
      <c r="R29" s="30">
        <v>1</v>
      </c>
      <c r="S29" s="13">
        <v>1</v>
      </c>
      <c r="T29" s="13">
        <v>1</v>
      </c>
      <c r="U29" s="11">
        <v>1</v>
      </c>
      <c r="V29" s="109">
        <v>1</v>
      </c>
      <c r="W29" s="11"/>
      <c r="X29" s="18"/>
      <c r="Y29" s="8">
        <f t="shared" si="0"/>
        <v>2</v>
      </c>
      <c r="Z29" s="15">
        <f t="shared" si="1"/>
        <v>1</v>
      </c>
      <c r="AA29" s="38">
        <f t="shared" si="9"/>
        <v>0.5</v>
      </c>
      <c r="AB29" s="10" t="s">
        <v>231</v>
      </c>
      <c r="AC29" s="10" t="s">
        <v>16</v>
      </c>
      <c r="AD29" s="33">
        <v>2</v>
      </c>
      <c r="AE29" s="21">
        <f t="shared" si="6"/>
        <v>301490690</v>
      </c>
      <c r="AF29" s="21">
        <v>0</v>
      </c>
      <c r="AG29" s="21">
        <v>0</v>
      </c>
      <c r="AH29" s="21">
        <v>0</v>
      </c>
      <c r="AI29" s="21">
        <v>0</v>
      </c>
      <c r="AJ29" s="27">
        <v>0</v>
      </c>
      <c r="AK29" s="21">
        <v>0</v>
      </c>
      <c r="AL29" s="27">
        <v>0</v>
      </c>
      <c r="AM29" s="21">
        <v>0</v>
      </c>
      <c r="AN29" s="27">
        <v>0</v>
      </c>
      <c r="AO29" s="27">
        <v>301490690</v>
      </c>
      <c r="AP29" s="21">
        <v>0</v>
      </c>
      <c r="AQ29" s="21">
        <v>0</v>
      </c>
      <c r="AR29" s="27">
        <v>0</v>
      </c>
      <c r="AS29" s="21">
        <v>0</v>
      </c>
      <c r="AT29" s="21">
        <v>0</v>
      </c>
      <c r="AU29" s="21">
        <v>0</v>
      </c>
      <c r="AV29" s="21">
        <v>0</v>
      </c>
      <c r="AW29" s="21">
        <v>0</v>
      </c>
      <c r="AX29" s="21">
        <v>0</v>
      </c>
      <c r="AY29" s="21">
        <f t="shared" si="7"/>
        <v>301490690</v>
      </c>
      <c r="AZ29" s="12" t="s">
        <v>38</v>
      </c>
      <c r="BA29" s="11">
        <v>60</v>
      </c>
      <c r="BB29" s="10"/>
      <c r="BC29" s="10" t="s">
        <v>212</v>
      </c>
      <c r="BD29" s="10"/>
      <c r="BE29" s="10"/>
      <c r="BF29" s="10"/>
      <c r="BG29" s="10"/>
      <c r="BH29" s="10"/>
      <c r="BI29" s="10"/>
      <c r="BJ29" s="10" t="s">
        <v>212</v>
      </c>
      <c r="BK29" s="10" t="s">
        <v>212</v>
      </c>
      <c r="BL29" s="10"/>
      <c r="BM29" s="10"/>
      <c r="BN29" s="107"/>
      <c r="BO29" s="107"/>
      <c r="BP29" s="107"/>
      <c r="BQ29" s="107"/>
      <c r="BR29" s="107"/>
      <c r="BS29" s="107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8"/>
    </row>
    <row r="30" spans="1:83" s="118" customFormat="1" ht="13.8" thickBot="1" x14ac:dyDescent="0.35">
      <c r="A30" s="111"/>
      <c r="B30" s="112"/>
      <c r="C30" s="112"/>
      <c r="D30" s="112"/>
      <c r="E30" s="113" t="s">
        <v>34</v>
      </c>
      <c r="F30" s="114"/>
      <c r="G30" s="114"/>
      <c r="H30" s="114"/>
      <c r="I30" s="114"/>
      <c r="J30" s="114"/>
      <c r="K30" s="114"/>
      <c r="L30" s="114"/>
      <c r="M30" s="114"/>
      <c r="N30" s="114"/>
      <c r="O30" s="114"/>
      <c r="P30" s="114"/>
      <c r="Q30" s="114"/>
      <c r="R30" s="114"/>
      <c r="S30" s="114"/>
      <c r="T30" s="115"/>
      <c r="U30" s="17"/>
      <c r="V30" s="116"/>
      <c r="W30" s="17"/>
      <c r="X30" s="17"/>
      <c r="Y30" s="6"/>
      <c r="Z30" s="7">
        <f>AVERAGE(Z17:Z29)</f>
        <v>0.59659090909090906</v>
      </c>
      <c r="AA30" s="7">
        <f>AVERAGE(AA17:AA29)</f>
        <v>0.45833333333333337</v>
      </c>
      <c r="AB30" s="35"/>
      <c r="AC30" s="34"/>
      <c r="AD30" s="35"/>
      <c r="AE30" s="20">
        <f>SUM(AE17:AE29)</f>
        <v>3609869137</v>
      </c>
      <c r="AF30" s="20">
        <f t="shared" ref="AF30:AY30" si="10">SUM(AF17:AF29)</f>
        <v>500000</v>
      </c>
      <c r="AG30" s="20">
        <f t="shared" si="10"/>
        <v>0</v>
      </c>
      <c r="AH30" s="20">
        <f t="shared" si="10"/>
        <v>0</v>
      </c>
      <c r="AI30" s="20">
        <f t="shared" si="10"/>
        <v>0</v>
      </c>
      <c r="AJ30" s="20">
        <f t="shared" si="10"/>
        <v>2440000000</v>
      </c>
      <c r="AK30" s="20">
        <f t="shared" si="10"/>
        <v>0</v>
      </c>
      <c r="AL30" s="20">
        <f t="shared" si="10"/>
        <v>255221204</v>
      </c>
      <c r="AM30" s="20">
        <f t="shared" si="10"/>
        <v>202000000</v>
      </c>
      <c r="AN30" s="20">
        <f t="shared" si="10"/>
        <v>0</v>
      </c>
      <c r="AO30" s="20">
        <f t="shared" si="10"/>
        <v>712147933</v>
      </c>
      <c r="AP30" s="20">
        <f t="shared" si="10"/>
        <v>0</v>
      </c>
      <c r="AQ30" s="20">
        <f t="shared" si="10"/>
        <v>0</v>
      </c>
      <c r="AR30" s="20">
        <f t="shared" si="10"/>
        <v>0</v>
      </c>
      <c r="AS30" s="20">
        <f t="shared" si="10"/>
        <v>0</v>
      </c>
      <c r="AT30" s="20">
        <f t="shared" si="10"/>
        <v>0</v>
      </c>
      <c r="AU30" s="20">
        <f t="shared" si="10"/>
        <v>0</v>
      </c>
      <c r="AV30" s="20">
        <f t="shared" si="10"/>
        <v>0</v>
      </c>
      <c r="AW30" s="20">
        <f t="shared" si="10"/>
        <v>0</v>
      </c>
      <c r="AX30" s="20">
        <f t="shared" si="10"/>
        <v>0</v>
      </c>
      <c r="AY30" s="20">
        <f t="shared" si="10"/>
        <v>3609869137</v>
      </c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117"/>
      <c r="BO30" s="117"/>
      <c r="BP30" s="117"/>
      <c r="BQ30" s="117"/>
      <c r="BR30" s="117"/>
      <c r="BS30" s="117"/>
      <c r="BT30" s="117"/>
      <c r="BU30" s="117"/>
      <c r="BV30" s="117"/>
      <c r="BW30" s="117"/>
      <c r="BX30" s="117"/>
      <c r="BY30" s="117"/>
      <c r="BZ30" s="117"/>
      <c r="CA30" s="117"/>
      <c r="CB30" s="117"/>
      <c r="CC30" s="117"/>
      <c r="CD30" s="117"/>
      <c r="CE30" s="117"/>
    </row>
    <row r="31" spans="1:83" s="22" customFormat="1" ht="62.4" customHeight="1" x14ac:dyDescent="0.3">
      <c r="B31" s="104" t="s">
        <v>53</v>
      </c>
      <c r="C31" s="93" t="s">
        <v>187</v>
      </c>
      <c r="D31" s="93" t="s">
        <v>57</v>
      </c>
      <c r="E31" s="93" t="s">
        <v>188</v>
      </c>
      <c r="F31" s="93" t="s">
        <v>73</v>
      </c>
      <c r="G31" s="93"/>
      <c r="H31" s="93" t="s">
        <v>74</v>
      </c>
      <c r="I31" s="10">
        <v>1</v>
      </c>
      <c r="J31" s="10" t="s">
        <v>234</v>
      </c>
      <c r="K31" s="11">
        <v>2021050310040</v>
      </c>
      <c r="L31" s="11" t="s">
        <v>175</v>
      </c>
      <c r="M31" s="24" t="s">
        <v>60</v>
      </c>
      <c r="N31" s="24" t="s">
        <v>48</v>
      </c>
      <c r="O31" s="26">
        <v>1</v>
      </c>
      <c r="P31" s="25">
        <v>1</v>
      </c>
      <c r="Q31" s="13">
        <v>1</v>
      </c>
      <c r="R31" s="36">
        <v>0</v>
      </c>
      <c r="S31" s="13">
        <v>0</v>
      </c>
      <c r="T31" s="13">
        <v>0</v>
      </c>
      <c r="U31" s="9">
        <v>1</v>
      </c>
      <c r="V31" s="105">
        <v>1</v>
      </c>
      <c r="W31" s="9"/>
      <c r="X31" s="8"/>
      <c r="Y31" s="8">
        <f t="shared" si="0"/>
        <v>2</v>
      </c>
      <c r="Z31" s="15" t="str">
        <f t="shared" si="1"/>
        <v/>
      </c>
      <c r="AA31" s="16">
        <f>IF(V31&gt;R31,100%,(V31/R31))</f>
        <v>1</v>
      </c>
      <c r="AB31" s="31" t="s">
        <v>271</v>
      </c>
      <c r="AC31" s="31" t="s">
        <v>16</v>
      </c>
      <c r="AD31" s="32">
        <v>7</v>
      </c>
      <c r="AE31" s="21">
        <f t="shared" ref="AE31:AE40" si="11">+AY31</f>
        <v>112436000</v>
      </c>
      <c r="AF31" s="21">
        <v>0</v>
      </c>
      <c r="AG31" s="21">
        <v>0</v>
      </c>
      <c r="AH31" s="21">
        <v>0</v>
      </c>
      <c r="AI31" s="21">
        <v>0</v>
      </c>
      <c r="AJ31" s="27"/>
      <c r="AK31" s="21">
        <v>0</v>
      </c>
      <c r="AL31" s="21">
        <v>0</v>
      </c>
      <c r="AM31" s="21">
        <v>101000000</v>
      </c>
      <c r="AN31" s="27">
        <v>0</v>
      </c>
      <c r="AO31" s="27">
        <v>11436000</v>
      </c>
      <c r="AP31" s="27">
        <v>0</v>
      </c>
      <c r="AQ31" s="27">
        <v>0</v>
      </c>
      <c r="AR31" s="27">
        <v>0</v>
      </c>
      <c r="AS31" s="27">
        <v>0</v>
      </c>
      <c r="AT31" s="27">
        <v>0</v>
      </c>
      <c r="AU31" s="27">
        <v>0</v>
      </c>
      <c r="AV31" s="27">
        <v>0</v>
      </c>
      <c r="AW31" s="27">
        <v>0</v>
      </c>
      <c r="AX31" s="27">
        <v>0</v>
      </c>
      <c r="AY31" s="27">
        <f t="shared" ref="AY31:AY40" si="12">SUM(AF31:AX31)</f>
        <v>112436000</v>
      </c>
      <c r="AZ31" s="12" t="s">
        <v>38</v>
      </c>
      <c r="BA31" s="18">
        <v>300</v>
      </c>
      <c r="BB31" s="31"/>
      <c r="BC31" s="31"/>
      <c r="BD31" s="31" t="s">
        <v>212</v>
      </c>
      <c r="BE31" s="31" t="s">
        <v>212</v>
      </c>
      <c r="BF31" s="31" t="s">
        <v>212</v>
      </c>
      <c r="BG31" s="31" t="s">
        <v>212</v>
      </c>
      <c r="BH31" s="31" t="s">
        <v>212</v>
      </c>
      <c r="BI31" s="31" t="s">
        <v>212</v>
      </c>
      <c r="BJ31" s="31" t="s">
        <v>212</v>
      </c>
      <c r="BK31" s="31" t="s">
        <v>212</v>
      </c>
      <c r="BL31" s="31" t="s">
        <v>212</v>
      </c>
      <c r="BM31" s="106" t="s">
        <v>212</v>
      </c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</row>
    <row r="32" spans="1:83" s="22" customFormat="1" ht="62.4" customHeight="1" x14ac:dyDescent="0.3">
      <c r="B32" s="94"/>
      <c r="C32" s="94"/>
      <c r="D32" s="94"/>
      <c r="E32" s="94"/>
      <c r="F32" s="94"/>
      <c r="G32" s="94"/>
      <c r="H32" s="94"/>
      <c r="I32" s="10">
        <v>2</v>
      </c>
      <c r="J32" s="10" t="s">
        <v>234</v>
      </c>
      <c r="K32" s="11">
        <v>2021050310040</v>
      </c>
      <c r="L32" s="11" t="s">
        <v>162</v>
      </c>
      <c r="M32" s="24" t="s">
        <v>75</v>
      </c>
      <c r="N32" s="12" t="s">
        <v>51</v>
      </c>
      <c r="O32" s="14">
        <v>0</v>
      </c>
      <c r="P32" s="13">
        <v>1</v>
      </c>
      <c r="Q32" s="13">
        <v>0</v>
      </c>
      <c r="R32" s="30">
        <v>1</v>
      </c>
      <c r="S32" s="13">
        <v>0</v>
      </c>
      <c r="T32" s="13">
        <v>0</v>
      </c>
      <c r="U32" s="11">
        <v>0</v>
      </c>
      <c r="V32" s="105">
        <v>1</v>
      </c>
      <c r="W32" s="9"/>
      <c r="X32" s="8"/>
      <c r="Y32" s="8">
        <f t="shared" si="0"/>
        <v>1</v>
      </c>
      <c r="Z32" s="15">
        <f t="shared" si="1"/>
        <v>1</v>
      </c>
      <c r="AA32" s="16">
        <f t="shared" ref="AA32:AA34" si="13">IF(ISERROR(Y32/P32),"",Y32/P32)</f>
        <v>1</v>
      </c>
      <c r="AB32" s="31" t="s">
        <v>232</v>
      </c>
      <c r="AC32" s="10" t="s">
        <v>16</v>
      </c>
      <c r="AD32" s="33">
        <v>1</v>
      </c>
      <c r="AE32" s="21">
        <f t="shared" si="11"/>
        <v>90500000</v>
      </c>
      <c r="AF32" s="21">
        <v>0</v>
      </c>
      <c r="AG32" s="21">
        <v>0</v>
      </c>
      <c r="AH32" s="21">
        <v>0</v>
      </c>
      <c r="AI32" s="21">
        <v>0</v>
      </c>
      <c r="AJ32" s="27">
        <v>90000000</v>
      </c>
      <c r="AK32" s="21">
        <v>0</v>
      </c>
      <c r="AL32" s="21">
        <v>0</v>
      </c>
      <c r="AM32" s="21">
        <v>500000</v>
      </c>
      <c r="AN32" s="27">
        <v>0</v>
      </c>
      <c r="AO32" s="27">
        <v>0</v>
      </c>
      <c r="AP32" s="27">
        <v>0</v>
      </c>
      <c r="AQ32" s="27">
        <v>0</v>
      </c>
      <c r="AR32" s="27">
        <v>0</v>
      </c>
      <c r="AS32" s="27">
        <v>0</v>
      </c>
      <c r="AT32" s="27">
        <v>0</v>
      </c>
      <c r="AU32" s="27">
        <v>0</v>
      </c>
      <c r="AV32" s="27">
        <v>0</v>
      </c>
      <c r="AW32" s="27">
        <v>0</v>
      </c>
      <c r="AX32" s="27">
        <v>0</v>
      </c>
      <c r="AY32" s="27">
        <f t="shared" si="12"/>
        <v>90500000</v>
      </c>
      <c r="AZ32" s="12" t="s">
        <v>38</v>
      </c>
      <c r="BA32" s="11">
        <v>120</v>
      </c>
      <c r="BB32" s="10"/>
      <c r="BC32" s="10"/>
      <c r="BD32" s="10" t="s">
        <v>212</v>
      </c>
      <c r="BE32" s="10" t="s">
        <v>212</v>
      </c>
      <c r="BF32" s="10" t="s">
        <v>212</v>
      </c>
      <c r="BG32" s="10" t="s">
        <v>212</v>
      </c>
      <c r="BH32" s="10"/>
      <c r="BI32" s="10"/>
      <c r="BJ32" s="10"/>
      <c r="BK32" s="10"/>
      <c r="BL32" s="10"/>
      <c r="BM32" s="10"/>
      <c r="BN32" s="107"/>
      <c r="BO32" s="107"/>
      <c r="BP32" s="107"/>
      <c r="BQ32" s="107"/>
      <c r="BR32" s="107"/>
      <c r="BS32" s="107"/>
      <c r="BT32" s="108"/>
      <c r="BU32" s="108"/>
      <c r="BV32" s="108"/>
      <c r="BW32" s="108"/>
      <c r="BX32" s="108"/>
      <c r="BY32" s="108"/>
      <c r="BZ32" s="108"/>
      <c r="CA32" s="108"/>
      <c r="CB32" s="108"/>
      <c r="CC32" s="108"/>
      <c r="CD32" s="108"/>
      <c r="CE32" s="108"/>
    </row>
    <row r="33" spans="1:83" s="22" customFormat="1" ht="62.4" customHeight="1" x14ac:dyDescent="0.3">
      <c r="B33" s="94"/>
      <c r="C33" s="94"/>
      <c r="D33" s="94"/>
      <c r="E33" s="94"/>
      <c r="F33" s="94"/>
      <c r="G33" s="94"/>
      <c r="H33" s="94"/>
      <c r="I33" s="10">
        <v>3</v>
      </c>
      <c r="J33" s="10" t="s">
        <v>235</v>
      </c>
      <c r="K33" s="11">
        <v>2021050310034</v>
      </c>
      <c r="L33" s="11" t="s">
        <v>163</v>
      </c>
      <c r="M33" s="24" t="s">
        <v>76</v>
      </c>
      <c r="N33" s="12" t="s">
        <v>51</v>
      </c>
      <c r="O33" s="14">
        <v>15</v>
      </c>
      <c r="P33" s="13">
        <v>70</v>
      </c>
      <c r="Q33" s="13">
        <v>0</v>
      </c>
      <c r="R33" s="30">
        <v>20</v>
      </c>
      <c r="S33" s="13">
        <v>30</v>
      </c>
      <c r="T33" s="13">
        <v>20</v>
      </c>
      <c r="U33" s="11">
        <v>0</v>
      </c>
      <c r="V33" s="119">
        <v>0.2</v>
      </c>
      <c r="W33" s="11"/>
      <c r="X33" s="11"/>
      <c r="Y33" s="8">
        <f t="shared" si="0"/>
        <v>0.2</v>
      </c>
      <c r="Z33" s="15">
        <f t="shared" si="1"/>
        <v>0.01</v>
      </c>
      <c r="AA33" s="16">
        <f t="shared" si="13"/>
        <v>2.8571428571428571E-3</v>
      </c>
      <c r="AB33" s="10" t="s">
        <v>233</v>
      </c>
      <c r="AC33" s="10" t="s">
        <v>16</v>
      </c>
      <c r="AD33" s="33">
        <v>4</v>
      </c>
      <c r="AE33" s="21">
        <f t="shared" si="11"/>
        <v>270606000</v>
      </c>
      <c r="AF33" s="21">
        <v>0</v>
      </c>
      <c r="AG33" s="21">
        <v>0</v>
      </c>
      <c r="AH33" s="21">
        <v>0</v>
      </c>
      <c r="AI33" s="21">
        <v>0</v>
      </c>
      <c r="AJ33" s="27">
        <v>0</v>
      </c>
      <c r="AK33" s="21">
        <v>0</v>
      </c>
      <c r="AL33" s="21">
        <v>0</v>
      </c>
      <c r="AM33" s="21">
        <v>0</v>
      </c>
      <c r="AN33" s="27">
        <v>0</v>
      </c>
      <c r="AO33" s="27">
        <v>0</v>
      </c>
      <c r="AP33" s="27">
        <v>0</v>
      </c>
      <c r="AQ33" s="27">
        <v>0</v>
      </c>
      <c r="AR33" s="27">
        <v>0</v>
      </c>
      <c r="AS33" s="27">
        <v>0</v>
      </c>
      <c r="AT33" s="27">
        <v>270606000</v>
      </c>
      <c r="AU33" s="27">
        <v>0</v>
      </c>
      <c r="AV33" s="27">
        <v>0</v>
      </c>
      <c r="AW33" s="27">
        <v>0</v>
      </c>
      <c r="AX33" s="27">
        <v>0</v>
      </c>
      <c r="AY33" s="27">
        <f t="shared" si="12"/>
        <v>270606000</v>
      </c>
      <c r="AZ33" s="12" t="s">
        <v>38</v>
      </c>
      <c r="BA33" s="11">
        <v>120</v>
      </c>
      <c r="BB33" s="10"/>
      <c r="BC33" s="10"/>
      <c r="BD33" s="10"/>
      <c r="BE33" s="10"/>
      <c r="BF33" s="10" t="s">
        <v>212</v>
      </c>
      <c r="BG33" s="10" t="s">
        <v>212</v>
      </c>
      <c r="BH33" s="10" t="s">
        <v>212</v>
      </c>
      <c r="BI33" s="10" t="s">
        <v>212</v>
      </c>
      <c r="BJ33" s="10"/>
      <c r="BK33" s="10"/>
      <c r="BL33" s="10"/>
      <c r="BM33" s="10"/>
      <c r="BN33" s="107"/>
      <c r="BO33" s="107"/>
      <c r="BP33" s="107"/>
      <c r="BQ33" s="107"/>
      <c r="BR33" s="107"/>
      <c r="BS33" s="107"/>
      <c r="BT33" s="108"/>
      <c r="BU33" s="108"/>
      <c r="BV33" s="108"/>
      <c r="BW33" s="108"/>
      <c r="BX33" s="108"/>
      <c r="BY33" s="108"/>
      <c r="BZ33" s="108"/>
      <c r="CA33" s="108"/>
      <c r="CB33" s="108"/>
      <c r="CC33" s="108"/>
      <c r="CD33" s="108"/>
      <c r="CE33" s="108"/>
    </row>
    <row r="34" spans="1:83" s="22" customFormat="1" ht="62.4" customHeight="1" x14ac:dyDescent="0.3">
      <c r="B34" s="94"/>
      <c r="C34" s="94"/>
      <c r="D34" s="94"/>
      <c r="E34" s="94"/>
      <c r="F34" s="94"/>
      <c r="G34" s="94"/>
      <c r="H34" s="94"/>
      <c r="I34" s="10">
        <v>4</v>
      </c>
      <c r="J34" s="10" t="s">
        <v>160</v>
      </c>
      <c r="K34" s="11" t="s">
        <v>161</v>
      </c>
      <c r="L34" s="11" t="s">
        <v>163</v>
      </c>
      <c r="M34" s="24" t="s">
        <v>77</v>
      </c>
      <c r="N34" s="24" t="s">
        <v>51</v>
      </c>
      <c r="O34" s="26">
        <v>30</v>
      </c>
      <c r="P34" s="25">
        <v>125</v>
      </c>
      <c r="Q34" s="13">
        <v>35</v>
      </c>
      <c r="R34" s="36">
        <v>0</v>
      </c>
      <c r="S34" s="13">
        <v>60</v>
      </c>
      <c r="T34" s="13">
        <v>30</v>
      </c>
      <c r="U34" s="11">
        <v>30</v>
      </c>
      <c r="V34" s="109">
        <v>0</v>
      </c>
      <c r="W34" s="11"/>
      <c r="X34" s="11"/>
      <c r="Y34" s="8">
        <f t="shared" si="0"/>
        <v>30</v>
      </c>
      <c r="Z34" s="15" t="str">
        <f t="shared" si="1"/>
        <v/>
      </c>
      <c r="AA34" s="16">
        <f t="shared" si="13"/>
        <v>0.24</v>
      </c>
      <c r="AB34" s="10" t="s">
        <v>281</v>
      </c>
      <c r="AC34" s="10" t="s">
        <v>16</v>
      </c>
      <c r="AD34" s="33">
        <v>6</v>
      </c>
      <c r="AE34" s="21">
        <f t="shared" si="11"/>
        <v>0</v>
      </c>
      <c r="AF34" s="21">
        <v>0</v>
      </c>
      <c r="AG34" s="21">
        <v>0</v>
      </c>
      <c r="AH34" s="21">
        <v>0</v>
      </c>
      <c r="AI34" s="21">
        <v>0</v>
      </c>
      <c r="AJ34" s="27">
        <v>0</v>
      </c>
      <c r="AK34" s="21">
        <v>0</v>
      </c>
      <c r="AL34" s="21">
        <v>0</v>
      </c>
      <c r="AM34" s="21">
        <v>0</v>
      </c>
      <c r="AN34" s="27">
        <v>0</v>
      </c>
      <c r="AO34" s="27"/>
      <c r="AP34" s="27">
        <v>0</v>
      </c>
      <c r="AQ34" s="27">
        <v>0</v>
      </c>
      <c r="AR34" s="27">
        <v>0</v>
      </c>
      <c r="AS34" s="27">
        <v>0</v>
      </c>
      <c r="AT34" s="27">
        <v>0</v>
      </c>
      <c r="AU34" s="27">
        <v>0</v>
      </c>
      <c r="AV34" s="27">
        <v>0</v>
      </c>
      <c r="AW34" s="27">
        <v>0</v>
      </c>
      <c r="AX34" s="27">
        <v>0</v>
      </c>
      <c r="AY34" s="27">
        <f t="shared" si="12"/>
        <v>0</v>
      </c>
      <c r="AZ34" s="12" t="s">
        <v>38</v>
      </c>
      <c r="BA34" s="11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7"/>
      <c r="BO34" s="107"/>
      <c r="BP34" s="107"/>
      <c r="BQ34" s="107"/>
      <c r="BR34" s="107"/>
      <c r="BS34" s="107"/>
      <c r="BT34" s="108"/>
      <c r="BU34" s="108"/>
      <c r="BV34" s="108"/>
      <c r="BW34" s="108"/>
      <c r="BX34" s="108"/>
      <c r="BY34" s="108"/>
      <c r="BZ34" s="108"/>
      <c r="CA34" s="108"/>
      <c r="CB34" s="108"/>
      <c r="CC34" s="108"/>
      <c r="CD34" s="108"/>
      <c r="CE34" s="108"/>
    </row>
    <row r="35" spans="1:83" s="22" customFormat="1" ht="62.4" customHeight="1" x14ac:dyDescent="0.3">
      <c r="B35" s="94"/>
      <c r="C35" s="94"/>
      <c r="D35" s="94"/>
      <c r="E35" s="94"/>
      <c r="F35" s="94"/>
      <c r="G35" s="94"/>
      <c r="H35" s="94"/>
      <c r="I35" s="10">
        <v>5</v>
      </c>
      <c r="J35" s="10" t="s">
        <v>165</v>
      </c>
      <c r="K35" s="11">
        <v>2020050310026</v>
      </c>
      <c r="L35" s="11" t="s">
        <v>173</v>
      </c>
      <c r="M35" s="24" t="s">
        <v>78</v>
      </c>
      <c r="N35" s="12" t="s">
        <v>48</v>
      </c>
      <c r="O35" s="14">
        <v>1</v>
      </c>
      <c r="P35" s="13">
        <v>1</v>
      </c>
      <c r="Q35" s="13">
        <v>1</v>
      </c>
      <c r="R35" s="30">
        <v>1</v>
      </c>
      <c r="S35" s="13">
        <v>1</v>
      </c>
      <c r="T35" s="13">
        <v>1</v>
      </c>
      <c r="U35" s="11">
        <v>1</v>
      </c>
      <c r="V35" s="109">
        <v>1</v>
      </c>
      <c r="W35" s="11"/>
      <c r="X35" s="11"/>
      <c r="Y35" s="8">
        <f t="shared" si="0"/>
        <v>2</v>
      </c>
      <c r="Z35" s="15">
        <f t="shared" si="1"/>
        <v>1</v>
      </c>
      <c r="AA35" s="38">
        <f t="shared" ref="AA35:AA36" si="14">Y35/SUM(Q35:T35)</f>
        <v>0.5</v>
      </c>
      <c r="AB35" s="10" t="s">
        <v>222</v>
      </c>
      <c r="AC35" s="10" t="s">
        <v>16</v>
      </c>
      <c r="AD35" s="33">
        <v>6</v>
      </c>
      <c r="AE35" s="21">
        <f t="shared" si="11"/>
        <v>21520999</v>
      </c>
      <c r="AF35" s="21">
        <v>0</v>
      </c>
      <c r="AG35" s="21">
        <v>0</v>
      </c>
      <c r="AH35" s="21">
        <v>0</v>
      </c>
      <c r="AI35" s="21">
        <v>0</v>
      </c>
      <c r="AJ35" s="27">
        <v>0</v>
      </c>
      <c r="AK35" s="21">
        <v>0</v>
      </c>
      <c r="AL35" s="21">
        <v>0</v>
      </c>
      <c r="AM35" s="21">
        <v>0</v>
      </c>
      <c r="AN35" s="27">
        <v>0</v>
      </c>
      <c r="AO35" s="27">
        <v>21520999</v>
      </c>
      <c r="AP35" s="27">
        <v>0</v>
      </c>
      <c r="AQ35" s="27">
        <v>0</v>
      </c>
      <c r="AR35" s="27">
        <v>0</v>
      </c>
      <c r="AS35" s="27">
        <v>0</v>
      </c>
      <c r="AT35" s="27">
        <v>0</v>
      </c>
      <c r="AU35" s="27">
        <v>0</v>
      </c>
      <c r="AV35" s="27">
        <v>0</v>
      </c>
      <c r="AW35" s="27">
        <v>0</v>
      </c>
      <c r="AX35" s="27">
        <v>0</v>
      </c>
      <c r="AY35" s="27">
        <f t="shared" si="12"/>
        <v>21520999</v>
      </c>
      <c r="AZ35" s="12" t="s">
        <v>38</v>
      </c>
      <c r="BA35" s="11">
        <v>365</v>
      </c>
      <c r="BB35" s="10" t="s">
        <v>212</v>
      </c>
      <c r="BC35" s="10" t="s">
        <v>212</v>
      </c>
      <c r="BD35" s="10" t="s">
        <v>212</v>
      </c>
      <c r="BE35" s="10" t="s">
        <v>212</v>
      </c>
      <c r="BF35" s="10" t="s">
        <v>212</v>
      </c>
      <c r="BG35" s="10" t="s">
        <v>212</v>
      </c>
      <c r="BH35" s="10" t="s">
        <v>212</v>
      </c>
      <c r="BI35" s="10" t="s">
        <v>212</v>
      </c>
      <c r="BJ35" s="10" t="s">
        <v>212</v>
      </c>
      <c r="BK35" s="10" t="s">
        <v>212</v>
      </c>
      <c r="BL35" s="10" t="s">
        <v>212</v>
      </c>
      <c r="BM35" s="10" t="s">
        <v>212</v>
      </c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</row>
    <row r="36" spans="1:83" s="22" customFormat="1" ht="62.4" customHeight="1" x14ac:dyDescent="0.3">
      <c r="B36" s="94"/>
      <c r="C36" s="94"/>
      <c r="D36" s="94"/>
      <c r="E36" s="94"/>
      <c r="F36" s="94"/>
      <c r="G36" s="94"/>
      <c r="H36" s="94"/>
      <c r="I36" s="10">
        <v>6</v>
      </c>
      <c r="J36" s="10" t="s">
        <v>165</v>
      </c>
      <c r="K36" s="11">
        <v>2020050310026</v>
      </c>
      <c r="L36" s="11" t="s">
        <v>173</v>
      </c>
      <c r="M36" s="24" t="s">
        <v>79</v>
      </c>
      <c r="N36" s="12" t="s">
        <v>48</v>
      </c>
      <c r="O36" s="14">
        <v>1</v>
      </c>
      <c r="P36" s="13">
        <v>1</v>
      </c>
      <c r="Q36" s="13">
        <v>1</v>
      </c>
      <c r="R36" s="30">
        <v>1</v>
      </c>
      <c r="S36" s="13">
        <v>1</v>
      </c>
      <c r="T36" s="13">
        <v>1</v>
      </c>
      <c r="U36" s="11">
        <v>1</v>
      </c>
      <c r="V36" s="109">
        <v>1</v>
      </c>
      <c r="W36" s="11"/>
      <c r="X36" s="11"/>
      <c r="Y36" s="8">
        <f t="shared" si="0"/>
        <v>2</v>
      </c>
      <c r="Z36" s="15">
        <f t="shared" si="1"/>
        <v>1</v>
      </c>
      <c r="AA36" s="38">
        <f t="shared" si="14"/>
        <v>0.5</v>
      </c>
      <c r="AB36" s="10" t="s">
        <v>255</v>
      </c>
      <c r="AC36" s="10" t="s">
        <v>16</v>
      </c>
      <c r="AD36" s="33">
        <v>2</v>
      </c>
      <c r="AE36" s="21">
        <f t="shared" si="11"/>
        <v>250000</v>
      </c>
      <c r="AF36" s="21">
        <v>0</v>
      </c>
      <c r="AG36" s="21">
        <v>0</v>
      </c>
      <c r="AH36" s="21">
        <v>0</v>
      </c>
      <c r="AI36" s="21">
        <v>0</v>
      </c>
      <c r="AJ36" s="27">
        <v>50000</v>
      </c>
      <c r="AK36" s="21">
        <v>0</v>
      </c>
      <c r="AL36" s="21">
        <v>0</v>
      </c>
      <c r="AM36" s="21">
        <v>200000</v>
      </c>
      <c r="AN36" s="27">
        <v>0</v>
      </c>
      <c r="AO36" s="27">
        <v>0</v>
      </c>
      <c r="AP36" s="27">
        <v>0</v>
      </c>
      <c r="AQ36" s="27">
        <v>0</v>
      </c>
      <c r="AR36" s="27">
        <v>0</v>
      </c>
      <c r="AS36" s="27">
        <v>0</v>
      </c>
      <c r="AT36" s="27">
        <v>0</v>
      </c>
      <c r="AU36" s="27">
        <v>0</v>
      </c>
      <c r="AV36" s="27">
        <v>0</v>
      </c>
      <c r="AW36" s="27">
        <v>0</v>
      </c>
      <c r="AX36" s="27">
        <v>0</v>
      </c>
      <c r="AY36" s="27">
        <f t="shared" si="12"/>
        <v>250000</v>
      </c>
      <c r="AZ36" s="12" t="s">
        <v>38</v>
      </c>
      <c r="BA36" s="11">
        <v>330</v>
      </c>
      <c r="BB36" s="10"/>
      <c r="BC36" s="10" t="s">
        <v>212</v>
      </c>
      <c r="BD36" s="10" t="s">
        <v>212</v>
      </c>
      <c r="BE36" s="10" t="s">
        <v>212</v>
      </c>
      <c r="BF36" s="10" t="s">
        <v>212</v>
      </c>
      <c r="BG36" s="10" t="s">
        <v>212</v>
      </c>
      <c r="BH36" s="10" t="s">
        <v>212</v>
      </c>
      <c r="BI36" s="10" t="s">
        <v>212</v>
      </c>
      <c r="BJ36" s="10" t="s">
        <v>212</v>
      </c>
      <c r="BK36" s="10" t="s">
        <v>212</v>
      </c>
      <c r="BL36" s="10" t="s">
        <v>212</v>
      </c>
      <c r="BM36" s="10"/>
      <c r="BN36" s="107"/>
      <c r="BO36" s="107"/>
      <c r="BP36" s="107"/>
      <c r="BQ36" s="107"/>
      <c r="BR36" s="107"/>
      <c r="BS36" s="107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</row>
    <row r="37" spans="1:83" s="22" customFormat="1" ht="62.4" customHeight="1" x14ac:dyDescent="0.3">
      <c r="B37" s="94"/>
      <c r="C37" s="94"/>
      <c r="D37" s="94"/>
      <c r="E37" s="94"/>
      <c r="F37" s="94"/>
      <c r="G37" s="94"/>
      <c r="H37" s="94"/>
      <c r="I37" s="10">
        <v>7</v>
      </c>
      <c r="J37" s="10" t="s">
        <v>151</v>
      </c>
      <c r="K37" s="11"/>
      <c r="L37" s="11" t="s">
        <v>173</v>
      </c>
      <c r="M37" s="24" t="s">
        <v>80</v>
      </c>
      <c r="N37" s="12" t="s">
        <v>51</v>
      </c>
      <c r="O37" s="14">
        <v>0</v>
      </c>
      <c r="P37" s="13">
        <v>1</v>
      </c>
      <c r="Q37" s="13">
        <v>0</v>
      </c>
      <c r="R37" s="30">
        <v>1</v>
      </c>
      <c r="S37" s="13">
        <v>0</v>
      </c>
      <c r="T37" s="13">
        <v>0</v>
      </c>
      <c r="U37" s="11">
        <v>1</v>
      </c>
      <c r="V37" s="109">
        <v>1</v>
      </c>
      <c r="W37" s="11"/>
      <c r="X37" s="11"/>
      <c r="Y37" s="8">
        <f t="shared" si="0"/>
        <v>2</v>
      </c>
      <c r="Z37" s="15">
        <f t="shared" si="1"/>
        <v>1</v>
      </c>
      <c r="AA37" s="16">
        <f>IF(V37&gt;R37,100%,(V37/R37))</f>
        <v>1</v>
      </c>
      <c r="AB37" s="10" t="s">
        <v>227</v>
      </c>
      <c r="AC37" s="10" t="s">
        <v>16</v>
      </c>
      <c r="AD37" s="33">
        <v>1</v>
      </c>
      <c r="AE37" s="21">
        <f t="shared" si="11"/>
        <v>6000000</v>
      </c>
      <c r="AF37" s="21">
        <v>0</v>
      </c>
      <c r="AG37" s="21">
        <v>0</v>
      </c>
      <c r="AH37" s="21">
        <v>0</v>
      </c>
      <c r="AI37" s="21">
        <v>0</v>
      </c>
      <c r="AJ37" s="27">
        <v>6000000</v>
      </c>
      <c r="AK37" s="21">
        <v>0</v>
      </c>
      <c r="AL37" s="21">
        <v>0</v>
      </c>
      <c r="AM37" s="21">
        <v>0</v>
      </c>
      <c r="AN37" s="27">
        <v>0</v>
      </c>
      <c r="AO37" s="27">
        <v>0</v>
      </c>
      <c r="AP37" s="21">
        <v>0</v>
      </c>
      <c r="AQ37" s="21">
        <v>0</v>
      </c>
      <c r="AR37" s="27">
        <v>0</v>
      </c>
      <c r="AS37" s="27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7">
        <f t="shared" si="12"/>
        <v>6000000</v>
      </c>
      <c r="AZ37" s="12" t="s">
        <v>38</v>
      </c>
      <c r="BA37" s="11">
        <v>300</v>
      </c>
      <c r="BB37" s="10"/>
      <c r="BC37" s="10"/>
      <c r="BD37" s="10" t="s">
        <v>212</v>
      </c>
      <c r="BE37" s="10" t="s">
        <v>212</v>
      </c>
      <c r="BF37" s="10" t="s">
        <v>212</v>
      </c>
      <c r="BG37" s="10" t="s">
        <v>212</v>
      </c>
      <c r="BH37" s="10" t="s">
        <v>212</v>
      </c>
      <c r="BI37" s="10" t="s">
        <v>212</v>
      </c>
      <c r="BJ37" s="10" t="s">
        <v>212</v>
      </c>
      <c r="BK37" s="10" t="s">
        <v>212</v>
      </c>
      <c r="BL37" s="10" t="s">
        <v>212</v>
      </c>
      <c r="BM37" s="10" t="s">
        <v>212</v>
      </c>
      <c r="BN37" s="107"/>
      <c r="BO37" s="107"/>
      <c r="BP37" s="107"/>
      <c r="BQ37" s="107"/>
      <c r="BR37" s="107"/>
      <c r="BS37" s="107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</row>
    <row r="38" spans="1:83" s="22" customFormat="1" ht="62.4" customHeight="1" x14ac:dyDescent="0.3">
      <c r="B38" s="94"/>
      <c r="C38" s="94"/>
      <c r="D38" s="94"/>
      <c r="E38" s="94"/>
      <c r="F38" s="94"/>
      <c r="G38" s="94"/>
      <c r="H38" s="94"/>
      <c r="I38" s="10">
        <v>8</v>
      </c>
      <c r="J38" s="10" t="s">
        <v>151</v>
      </c>
      <c r="K38" s="11"/>
      <c r="L38" s="11" t="s">
        <v>175</v>
      </c>
      <c r="M38" s="24" t="s">
        <v>217</v>
      </c>
      <c r="N38" s="12" t="s">
        <v>52</v>
      </c>
      <c r="O38" s="14">
        <v>0</v>
      </c>
      <c r="P38" s="13">
        <v>1</v>
      </c>
      <c r="Q38" s="13">
        <v>1</v>
      </c>
      <c r="R38" s="30">
        <v>1</v>
      </c>
      <c r="S38" s="13">
        <v>1</v>
      </c>
      <c r="T38" s="13">
        <v>1</v>
      </c>
      <c r="U38" s="11">
        <v>0</v>
      </c>
      <c r="V38" s="109">
        <v>0.5</v>
      </c>
      <c r="W38" s="11"/>
      <c r="X38" s="11"/>
      <c r="Y38" s="8">
        <f t="shared" si="0"/>
        <v>0.5</v>
      </c>
      <c r="Z38" s="15">
        <f t="shared" si="1"/>
        <v>0.5</v>
      </c>
      <c r="AA38" s="38">
        <f t="shared" ref="AA38:AA40" si="15">Y38/SUM(Q38:T38)</f>
        <v>0.125</v>
      </c>
      <c r="AB38" s="10" t="s">
        <v>256</v>
      </c>
      <c r="AC38" s="10" t="s">
        <v>16</v>
      </c>
      <c r="AD38" s="33">
        <v>1</v>
      </c>
      <c r="AE38" s="21">
        <f t="shared" si="11"/>
        <v>166000000</v>
      </c>
      <c r="AF38" s="21">
        <v>0</v>
      </c>
      <c r="AG38" s="21">
        <v>0</v>
      </c>
      <c r="AH38" s="21">
        <v>0</v>
      </c>
      <c r="AI38" s="21">
        <v>0</v>
      </c>
      <c r="AJ38" s="27">
        <v>166000000</v>
      </c>
      <c r="AK38" s="21">
        <v>0</v>
      </c>
      <c r="AL38" s="21">
        <v>0</v>
      </c>
      <c r="AM38" s="21">
        <v>0</v>
      </c>
      <c r="AN38" s="27">
        <v>0</v>
      </c>
      <c r="AO38" s="27">
        <v>0</v>
      </c>
      <c r="AP38" s="21">
        <v>0</v>
      </c>
      <c r="AQ38" s="21">
        <v>0</v>
      </c>
      <c r="AR38" s="27">
        <v>0</v>
      </c>
      <c r="AS38" s="27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7">
        <f t="shared" si="12"/>
        <v>166000000</v>
      </c>
      <c r="AZ38" s="12" t="s">
        <v>38</v>
      </c>
      <c r="BA38" s="11">
        <v>330</v>
      </c>
      <c r="BB38" s="10"/>
      <c r="BC38" s="10" t="s">
        <v>212</v>
      </c>
      <c r="BD38" s="10" t="s">
        <v>212</v>
      </c>
      <c r="BE38" s="10" t="s">
        <v>212</v>
      </c>
      <c r="BF38" s="10" t="s">
        <v>212</v>
      </c>
      <c r="BG38" s="10" t="s">
        <v>212</v>
      </c>
      <c r="BH38" s="10" t="s">
        <v>212</v>
      </c>
      <c r="BI38" s="10" t="s">
        <v>212</v>
      </c>
      <c r="BJ38" s="10" t="s">
        <v>212</v>
      </c>
      <c r="BK38" s="10" t="s">
        <v>212</v>
      </c>
      <c r="BL38" s="10" t="s">
        <v>212</v>
      </c>
      <c r="BM38" s="10" t="s">
        <v>212</v>
      </c>
      <c r="BN38" s="107"/>
      <c r="BO38" s="107"/>
      <c r="BP38" s="107"/>
      <c r="BQ38" s="107"/>
      <c r="BR38" s="107"/>
      <c r="BS38" s="107"/>
      <c r="BT38" s="108"/>
      <c r="BU38" s="108"/>
      <c r="BV38" s="108"/>
      <c r="BW38" s="108"/>
      <c r="BX38" s="108"/>
      <c r="BY38" s="108"/>
      <c r="BZ38" s="108"/>
      <c r="CA38" s="108"/>
      <c r="CB38" s="108"/>
      <c r="CC38" s="108"/>
      <c r="CD38" s="108"/>
      <c r="CE38" s="108"/>
    </row>
    <row r="39" spans="1:83" s="22" customFormat="1" ht="62.4" customHeight="1" x14ac:dyDescent="0.3">
      <c r="B39" s="94"/>
      <c r="C39" s="94"/>
      <c r="D39" s="94"/>
      <c r="E39" s="94"/>
      <c r="F39" s="94"/>
      <c r="G39" s="94"/>
      <c r="H39" s="94"/>
      <c r="I39" s="10">
        <v>9</v>
      </c>
      <c r="J39" s="10" t="s">
        <v>166</v>
      </c>
      <c r="K39" s="11"/>
      <c r="L39" s="11" t="s">
        <v>175</v>
      </c>
      <c r="M39" s="24" t="s">
        <v>81</v>
      </c>
      <c r="N39" s="12" t="s">
        <v>52</v>
      </c>
      <c r="O39" s="14">
        <v>0</v>
      </c>
      <c r="P39" s="13">
        <v>1</v>
      </c>
      <c r="Q39" s="13">
        <v>1</v>
      </c>
      <c r="R39" s="30">
        <v>1</v>
      </c>
      <c r="S39" s="13">
        <v>1</v>
      </c>
      <c r="T39" s="13">
        <v>1</v>
      </c>
      <c r="U39" s="11">
        <v>0</v>
      </c>
      <c r="V39" s="109">
        <v>0</v>
      </c>
      <c r="W39" s="11"/>
      <c r="X39" s="11"/>
      <c r="Y39" s="8">
        <f t="shared" si="0"/>
        <v>0</v>
      </c>
      <c r="Z39" s="15">
        <f t="shared" si="1"/>
        <v>0</v>
      </c>
      <c r="AA39" s="38">
        <f t="shared" si="15"/>
        <v>0</v>
      </c>
      <c r="AB39" s="10" t="s">
        <v>283</v>
      </c>
      <c r="AC39" s="10" t="s">
        <v>16</v>
      </c>
      <c r="AD39" s="33">
        <v>1</v>
      </c>
      <c r="AE39" s="21">
        <f t="shared" si="11"/>
        <v>0</v>
      </c>
      <c r="AF39" s="21">
        <v>0</v>
      </c>
      <c r="AG39" s="21">
        <v>0</v>
      </c>
      <c r="AH39" s="21">
        <v>0</v>
      </c>
      <c r="AI39" s="21">
        <v>0</v>
      </c>
      <c r="AJ39" s="27">
        <v>0</v>
      </c>
      <c r="AK39" s="21">
        <v>0</v>
      </c>
      <c r="AL39" s="21">
        <v>0</v>
      </c>
      <c r="AM39" s="21">
        <v>0</v>
      </c>
      <c r="AN39" s="27">
        <v>0</v>
      </c>
      <c r="AO39" s="27">
        <v>0</v>
      </c>
      <c r="AP39" s="21">
        <v>0</v>
      </c>
      <c r="AQ39" s="21">
        <v>0</v>
      </c>
      <c r="AR39" s="27">
        <v>0</v>
      </c>
      <c r="AS39" s="27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7">
        <f t="shared" si="12"/>
        <v>0</v>
      </c>
      <c r="AZ39" s="12" t="s">
        <v>38</v>
      </c>
      <c r="BA39" s="11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7"/>
      <c r="BO39" s="107"/>
      <c r="BP39" s="107"/>
      <c r="BQ39" s="107"/>
      <c r="BR39" s="107"/>
      <c r="BS39" s="107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</row>
    <row r="40" spans="1:83" s="22" customFormat="1" ht="62.4" customHeight="1" x14ac:dyDescent="0.3">
      <c r="B40" s="94"/>
      <c r="C40" s="94"/>
      <c r="D40" s="94"/>
      <c r="E40" s="94"/>
      <c r="F40" s="94"/>
      <c r="G40" s="94"/>
      <c r="H40" s="94"/>
      <c r="I40" s="10">
        <v>10</v>
      </c>
      <c r="J40" s="10" t="s">
        <v>156</v>
      </c>
      <c r="K40" s="11" t="s">
        <v>157</v>
      </c>
      <c r="L40" s="11" t="s">
        <v>162</v>
      </c>
      <c r="M40" s="24" t="s">
        <v>82</v>
      </c>
      <c r="N40" s="12" t="s">
        <v>52</v>
      </c>
      <c r="O40" s="14">
        <v>1</v>
      </c>
      <c r="P40" s="13">
        <v>1</v>
      </c>
      <c r="Q40" s="13">
        <v>1</v>
      </c>
      <c r="R40" s="30">
        <v>1</v>
      </c>
      <c r="S40" s="13">
        <v>1</v>
      </c>
      <c r="T40" s="13">
        <v>1</v>
      </c>
      <c r="U40" s="11">
        <v>1</v>
      </c>
      <c r="V40" s="109">
        <v>1</v>
      </c>
      <c r="W40" s="11"/>
      <c r="X40" s="11"/>
      <c r="Y40" s="8">
        <f t="shared" si="0"/>
        <v>2</v>
      </c>
      <c r="Z40" s="15">
        <f t="shared" si="1"/>
        <v>1</v>
      </c>
      <c r="AA40" s="38">
        <f t="shared" si="15"/>
        <v>0.5</v>
      </c>
      <c r="AB40" s="10" t="s">
        <v>268</v>
      </c>
      <c r="AC40" s="10" t="s">
        <v>16</v>
      </c>
      <c r="AD40" s="33">
        <v>1</v>
      </c>
      <c r="AE40" s="21">
        <f t="shared" si="11"/>
        <v>132436811</v>
      </c>
      <c r="AF40" s="21">
        <v>0</v>
      </c>
      <c r="AG40" s="21">
        <v>0</v>
      </c>
      <c r="AH40" s="21">
        <v>0</v>
      </c>
      <c r="AI40" s="21">
        <v>0</v>
      </c>
      <c r="AJ40" s="27">
        <v>0</v>
      </c>
      <c r="AK40" s="21">
        <v>0</v>
      </c>
      <c r="AL40" s="21">
        <v>0</v>
      </c>
      <c r="AM40" s="21">
        <v>0</v>
      </c>
      <c r="AN40" s="27">
        <v>0</v>
      </c>
      <c r="AO40" s="27">
        <v>132436811</v>
      </c>
      <c r="AP40" s="21">
        <v>0</v>
      </c>
      <c r="AQ40" s="21">
        <v>0</v>
      </c>
      <c r="AR40" s="27">
        <v>0</v>
      </c>
      <c r="AS40" s="27">
        <v>0</v>
      </c>
      <c r="AT40" s="21">
        <v>0</v>
      </c>
      <c r="AU40" s="21">
        <v>0</v>
      </c>
      <c r="AV40" s="21">
        <v>0</v>
      </c>
      <c r="AW40" s="21">
        <v>0</v>
      </c>
      <c r="AX40" s="21">
        <v>0</v>
      </c>
      <c r="AY40" s="27">
        <f t="shared" si="12"/>
        <v>132436811</v>
      </c>
      <c r="AZ40" s="12" t="s">
        <v>38</v>
      </c>
      <c r="BA40" s="11">
        <v>365</v>
      </c>
      <c r="BB40" s="10" t="s">
        <v>212</v>
      </c>
      <c r="BC40" s="10" t="s">
        <v>212</v>
      </c>
      <c r="BD40" s="10" t="s">
        <v>212</v>
      </c>
      <c r="BE40" s="10" t="s">
        <v>212</v>
      </c>
      <c r="BF40" s="10" t="s">
        <v>212</v>
      </c>
      <c r="BG40" s="10" t="s">
        <v>212</v>
      </c>
      <c r="BH40" s="10" t="s">
        <v>212</v>
      </c>
      <c r="BI40" s="10" t="s">
        <v>212</v>
      </c>
      <c r="BJ40" s="10" t="s">
        <v>212</v>
      </c>
      <c r="BK40" s="10" t="s">
        <v>212</v>
      </c>
      <c r="BL40" s="10" t="s">
        <v>212</v>
      </c>
      <c r="BM40" s="10" t="s">
        <v>212</v>
      </c>
      <c r="BN40" s="107"/>
      <c r="BO40" s="107"/>
      <c r="BP40" s="107"/>
      <c r="BQ40" s="107"/>
      <c r="BR40" s="107"/>
      <c r="BS40" s="107"/>
      <c r="BT40" s="108"/>
      <c r="BU40" s="108"/>
      <c r="BV40" s="108"/>
      <c r="BW40" s="108"/>
      <c r="BX40" s="108"/>
      <c r="BY40" s="108"/>
      <c r="BZ40" s="108"/>
      <c r="CA40" s="108"/>
      <c r="CB40" s="108"/>
      <c r="CC40" s="108"/>
      <c r="CD40" s="108"/>
      <c r="CE40" s="108"/>
    </row>
    <row r="41" spans="1:83" s="118" customFormat="1" ht="13.8" thickBot="1" x14ac:dyDescent="0.35">
      <c r="A41" s="111"/>
      <c r="B41" s="112"/>
      <c r="C41" s="112"/>
      <c r="D41" s="112"/>
      <c r="E41" s="113" t="s">
        <v>34</v>
      </c>
      <c r="F41" s="114"/>
      <c r="G41" s="114"/>
      <c r="H41" s="114"/>
      <c r="I41" s="114"/>
      <c r="J41" s="114"/>
      <c r="K41" s="114"/>
      <c r="L41" s="114"/>
      <c r="M41" s="114"/>
      <c r="N41" s="114"/>
      <c r="O41" s="114"/>
      <c r="P41" s="114"/>
      <c r="Q41" s="114"/>
      <c r="R41" s="114"/>
      <c r="S41" s="114"/>
      <c r="T41" s="115"/>
      <c r="U41" s="17"/>
      <c r="V41" s="116"/>
      <c r="W41" s="17"/>
      <c r="X41" s="17"/>
      <c r="Y41" s="6"/>
      <c r="Z41" s="7">
        <f>AVERAGE(Z31:Z40)</f>
        <v>0.68874999999999997</v>
      </c>
      <c r="AA41" s="7">
        <f>AVERAGE(AA31:AA40)</f>
        <v>0.48678571428571427</v>
      </c>
      <c r="AB41" s="35"/>
      <c r="AC41" s="34"/>
      <c r="AD41" s="35"/>
      <c r="AE41" s="20">
        <f>SUM(AE31:AE40)</f>
        <v>799749810</v>
      </c>
      <c r="AF41" s="20">
        <f t="shared" ref="AF41:AY41" si="16">SUM(AF31:AF40)</f>
        <v>0</v>
      </c>
      <c r="AG41" s="20">
        <f t="shared" si="16"/>
        <v>0</v>
      </c>
      <c r="AH41" s="20">
        <f t="shared" si="16"/>
        <v>0</v>
      </c>
      <c r="AI41" s="20">
        <f t="shared" si="16"/>
        <v>0</v>
      </c>
      <c r="AJ41" s="20">
        <f t="shared" si="16"/>
        <v>262050000</v>
      </c>
      <c r="AK41" s="20">
        <f t="shared" si="16"/>
        <v>0</v>
      </c>
      <c r="AL41" s="20">
        <f t="shared" si="16"/>
        <v>0</v>
      </c>
      <c r="AM41" s="20">
        <f t="shared" si="16"/>
        <v>101700000</v>
      </c>
      <c r="AN41" s="20">
        <f t="shared" si="16"/>
        <v>0</v>
      </c>
      <c r="AO41" s="20">
        <f t="shared" si="16"/>
        <v>165393810</v>
      </c>
      <c r="AP41" s="20">
        <f t="shared" si="16"/>
        <v>0</v>
      </c>
      <c r="AQ41" s="20">
        <f t="shared" si="16"/>
        <v>0</v>
      </c>
      <c r="AR41" s="20">
        <f t="shared" si="16"/>
        <v>0</v>
      </c>
      <c r="AS41" s="20">
        <f t="shared" si="16"/>
        <v>0</v>
      </c>
      <c r="AT41" s="20">
        <f t="shared" si="16"/>
        <v>270606000</v>
      </c>
      <c r="AU41" s="20">
        <f t="shared" si="16"/>
        <v>0</v>
      </c>
      <c r="AV41" s="20">
        <f t="shared" si="16"/>
        <v>0</v>
      </c>
      <c r="AW41" s="20">
        <f t="shared" si="16"/>
        <v>0</v>
      </c>
      <c r="AX41" s="20">
        <f t="shared" si="16"/>
        <v>0</v>
      </c>
      <c r="AY41" s="20">
        <f t="shared" si="16"/>
        <v>799749810</v>
      </c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117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17"/>
      <c r="CC41" s="117"/>
      <c r="CD41" s="117"/>
      <c r="CE41" s="117"/>
    </row>
    <row r="42" spans="1:83" s="22" customFormat="1" ht="62.4" customHeight="1" x14ac:dyDescent="0.3">
      <c r="B42" s="104" t="s">
        <v>53</v>
      </c>
      <c r="C42" s="93" t="s">
        <v>187</v>
      </c>
      <c r="D42" s="93" t="s">
        <v>83</v>
      </c>
      <c r="E42" s="93" t="s">
        <v>49</v>
      </c>
      <c r="F42" s="93" t="s">
        <v>84</v>
      </c>
      <c r="G42" s="93"/>
      <c r="H42" s="93" t="s">
        <v>85</v>
      </c>
      <c r="I42" s="10">
        <v>1</v>
      </c>
      <c r="J42" s="10"/>
      <c r="K42" s="11"/>
      <c r="L42" s="11" t="s">
        <v>175</v>
      </c>
      <c r="M42" s="24" t="s">
        <v>86</v>
      </c>
      <c r="N42" s="12" t="s">
        <v>52</v>
      </c>
      <c r="O42" s="14">
        <v>1</v>
      </c>
      <c r="P42" s="13">
        <v>1</v>
      </c>
      <c r="Q42" s="13">
        <v>1</v>
      </c>
      <c r="R42" s="30">
        <v>1</v>
      </c>
      <c r="S42" s="13">
        <v>1</v>
      </c>
      <c r="T42" s="13">
        <v>1</v>
      </c>
      <c r="U42" s="9">
        <v>1</v>
      </c>
      <c r="V42" s="105">
        <v>1</v>
      </c>
      <c r="W42" s="9"/>
      <c r="X42" s="8"/>
      <c r="Y42" s="8">
        <f t="shared" si="0"/>
        <v>2</v>
      </c>
      <c r="Z42" s="15">
        <f t="shared" si="1"/>
        <v>1</v>
      </c>
      <c r="AA42" s="38">
        <f>Y42/SUM(Q42:T42)</f>
        <v>0.5</v>
      </c>
      <c r="AB42" s="31" t="s">
        <v>225</v>
      </c>
      <c r="AC42" s="31" t="s">
        <v>213</v>
      </c>
      <c r="AD42" s="32">
        <v>1</v>
      </c>
      <c r="AE42" s="21">
        <f t="shared" ref="AE42:AE45" si="17">+AY42</f>
        <v>500000</v>
      </c>
      <c r="AF42" s="21">
        <v>0</v>
      </c>
      <c r="AG42" s="21">
        <v>0</v>
      </c>
      <c r="AH42" s="21">
        <v>0</v>
      </c>
      <c r="AI42" s="21">
        <v>0</v>
      </c>
      <c r="AJ42" s="27">
        <v>500000</v>
      </c>
      <c r="AK42" s="21">
        <v>0</v>
      </c>
      <c r="AL42" s="21">
        <v>0</v>
      </c>
      <c r="AM42" s="21">
        <v>0</v>
      </c>
      <c r="AN42" s="27">
        <v>0</v>
      </c>
      <c r="AO42" s="21">
        <v>0</v>
      </c>
      <c r="AP42" s="21">
        <v>0</v>
      </c>
      <c r="AQ42" s="21">
        <v>0</v>
      </c>
      <c r="AR42" s="27">
        <v>0</v>
      </c>
      <c r="AS42" s="21">
        <v>0</v>
      </c>
      <c r="AT42" s="21">
        <v>0</v>
      </c>
      <c r="AU42" s="21">
        <v>0</v>
      </c>
      <c r="AV42" s="21">
        <v>0</v>
      </c>
      <c r="AW42" s="21">
        <v>0</v>
      </c>
      <c r="AX42" s="21">
        <v>0</v>
      </c>
      <c r="AY42" s="21">
        <f t="shared" ref="AY42:AY45" si="18">SUM(AF42:AX42)</f>
        <v>500000</v>
      </c>
      <c r="AZ42" s="12" t="s">
        <v>38</v>
      </c>
      <c r="BA42" s="18">
        <v>360</v>
      </c>
      <c r="BB42" s="31" t="s">
        <v>212</v>
      </c>
      <c r="BC42" s="31" t="s">
        <v>212</v>
      </c>
      <c r="BD42" s="31" t="s">
        <v>212</v>
      </c>
      <c r="BE42" s="31" t="s">
        <v>212</v>
      </c>
      <c r="BF42" s="31" t="s">
        <v>212</v>
      </c>
      <c r="BG42" s="31" t="s">
        <v>212</v>
      </c>
      <c r="BH42" s="31" t="s">
        <v>212</v>
      </c>
      <c r="BI42" s="31" t="s">
        <v>212</v>
      </c>
      <c r="BJ42" s="31" t="s">
        <v>212</v>
      </c>
      <c r="BK42" s="31" t="s">
        <v>212</v>
      </c>
      <c r="BL42" s="31" t="s">
        <v>212</v>
      </c>
      <c r="BM42" s="106" t="s">
        <v>212</v>
      </c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</row>
    <row r="43" spans="1:83" s="22" customFormat="1" ht="62.4" customHeight="1" x14ac:dyDescent="0.3">
      <c r="B43" s="94"/>
      <c r="C43" s="94"/>
      <c r="D43" s="94"/>
      <c r="E43" s="94"/>
      <c r="F43" s="94"/>
      <c r="G43" s="94"/>
      <c r="H43" s="94"/>
      <c r="I43" s="10">
        <v>2</v>
      </c>
      <c r="J43" s="10" t="s">
        <v>151</v>
      </c>
      <c r="K43" s="11"/>
      <c r="L43" s="11" t="s">
        <v>163</v>
      </c>
      <c r="M43" s="24" t="s">
        <v>87</v>
      </c>
      <c r="N43" s="12" t="s">
        <v>51</v>
      </c>
      <c r="O43" s="14">
        <v>0</v>
      </c>
      <c r="P43" s="13">
        <v>1</v>
      </c>
      <c r="Q43" s="13">
        <v>0</v>
      </c>
      <c r="R43" s="30">
        <v>1</v>
      </c>
      <c r="S43" s="13">
        <v>0</v>
      </c>
      <c r="T43" s="13">
        <v>0</v>
      </c>
      <c r="U43" s="11">
        <v>0</v>
      </c>
      <c r="V43" s="105">
        <v>1</v>
      </c>
      <c r="W43" s="9"/>
      <c r="X43" s="8"/>
      <c r="Y43" s="8">
        <f t="shared" si="0"/>
        <v>1</v>
      </c>
      <c r="Z43" s="15">
        <f t="shared" si="1"/>
        <v>1</v>
      </c>
      <c r="AA43" s="16">
        <f t="shared" ref="AA43:AA45" si="19">IF(ISERROR(Y43/P43),"",Y43/P43)</f>
        <v>1</v>
      </c>
      <c r="AB43" s="10" t="s">
        <v>257</v>
      </c>
      <c r="AC43" s="10" t="s">
        <v>216</v>
      </c>
      <c r="AD43" s="33">
        <v>1</v>
      </c>
      <c r="AE43" s="21">
        <f t="shared" si="17"/>
        <v>500000</v>
      </c>
      <c r="AF43" s="21">
        <v>0</v>
      </c>
      <c r="AG43" s="21">
        <v>0</v>
      </c>
      <c r="AH43" s="21">
        <v>0</v>
      </c>
      <c r="AI43" s="21">
        <v>0</v>
      </c>
      <c r="AJ43" s="27">
        <v>0</v>
      </c>
      <c r="AK43" s="21">
        <v>0</v>
      </c>
      <c r="AL43" s="21">
        <v>0</v>
      </c>
      <c r="AM43" s="21">
        <v>500000</v>
      </c>
      <c r="AN43" s="27">
        <v>0</v>
      </c>
      <c r="AO43" s="21">
        <v>0</v>
      </c>
      <c r="AP43" s="21">
        <v>0</v>
      </c>
      <c r="AQ43" s="21">
        <v>0</v>
      </c>
      <c r="AR43" s="27">
        <v>0</v>
      </c>
      <c r="AS43" s="21">
        <v>0</v>
      </c>
      <c r="AT43" s="21">
        <v>0</v>
      </c>
      <c r="AU43" s="21">
        <v>0</v>
      </c>
      <c r="AV43" s="21">
        <v>0</v>
      </c>
      <c r="AW43" s="21">
        <v>0</v>
      </c>
      <c r="AX43" s="21">
        <v>0</v>
      </c>
      <c r="AY43" s="21">
        <f t="shared" si="18"/>
        <v>500000</v>
      </c>
      <c r="AZ43" s="12" t="s">
        <v>38</v>
      </c>
      <c r="BA43" s="11">
        <v>120</v>
      </c>
      <c r="BB43" s="10"/>
      <c r="BC43" s="10"/>
      <c r="BD43" s="10"/>
      <c r="BE43" s="10"/>
      <c r="BF43" s="10"/>
      <c r="BG43" s="10"/>
      <c r="BH43" s="10"/>
      <c r="BI43" s="10" t="s">
        <v>212</v>
      </c>
      <c r="BJ43" s="10" t="s">
        <v>212</v>
      </c>
      <c r="BK43" s="10" t="s">
        <v>212</v>
      </c>
      <c r="BL43" s="10" t="s">
        <v>212</v>
      </c>
      <c r="BM43" s="10" t="s">
        <v>212</v>
      </c>
      <c r="BN43" s="107"/>
      <c r="BO43" s="107"/>
      <c r="BP43" s="107"/>
      <c r="BQ43" s="107"/>
      <c r="BR43" s="107"/>
      <c r="BS43" s="107"/>
      <c r="BT43" s="108"/>
      <c r="BU43" s="108"/>
      <c r="BV43" s="108"/>
      <c r="BW43" s="108"/>
      <c r="BX43" s="108"/>
      <c r="BY43" s="108"/>
      <c r="BZ43" s="108"/>
      <c r="CA43" s="108"/>
      <c r="CB43" s="108"/>
      <c r="CC43" s="108"/>
      <c r="CD43" s="108"/>
      <c r="CE43" s="108"/>
    </row>
    <row r="44" spans="1:83" s="22" customFormat="1" ht="62.4" customHeight="1" x14ac:dyDescent="0.3">
      <c r="B44" s="94"/>
      <c r="C44" s="94"/>
      <c r="D44" s="94"/>
      <c r="E44" s="94"/>
      <c r="F44" s="94"/>
      <c r="G44" s="94"/>
      <c r="H44" s="94"/>
      <c r="I44" s="10">
        <v>3</v>
      </c>
      <c r="J44" s="10" t="s">
        <v>151</v>
      </c>
      <c r="K44" s="11"/>
      <c r="L44" s="11" t="s">
        <v>173</v>
      </c>
      <c r="M44" s="24" t="s">
        <v>88</v>
      </c>
      <c r="N44" s="12" t="s">
        <v>51</v>
      </c>
      <c r="O44" s="14">
        <v>0</v>
      </c>
      <c r="P44" s="13">
        <v>900</v>
      </c>
      <c r="Q44" s="13">
        <v>400</v>
      </c>
      <c r="R44" s="30">
        <v>150</v>
      </c>
      <c r="S44" s="13">
        <v>350</v>
      </c>
      <c r="T44" s="13">
        <v>0</v>
      </c>
      <c r="U44" s="11">
        <v>400</v>
      </c>
      <c r="V44" s="109">
        <v>150</v>
      </c>
      <c r="W44" s="11"/>
      <c r="X44" s="11"/>
      <c r="Y44" s="8">
        <f t="shared" si="0"/>
        <v>550</v>
      </c>
      <c r="Z44" s="15">
        <f t="shared" si="1"/>
        <v>1</v>
      </c>
      <c r="AA44" s="16">
        <f t="shared" si="19"/>
        <v>0.61111111111111116</v>
      </c>
      <c r="AB44" s="31" t="s">
        <v>224</v>
      </c>
      <c r="AC44" s="10" t="s">
        <v>213</v>
      </c>
      <c r="AD44" s="33">
        <v>1</v>
      </c>
      <c r="AE44" s="21">
        <f t="shared" si="17"/>
        <v>10000000</v>
      </c>
      <c r="AF44" s="21">
        <v>0</v>
      </c>
      <c r="AG44" s="21">
        <v>0</v>
      </c>
      <c r="AH44" s="21">
        <v>0</v>
      </c>
      <c r="AI44" s="21">
        <v>0</v>
      </c>
      <c r="AJ44" s="27">
        <v>10000000</v>
      </c>
      <c r="AK44" s="21">
        <v>0</v>
      </c>
      <c r="AL44" s="21">
        <v>0</v>
      </c>
      <c r="AM44" s="21">
        <v>0</v>
      </c>
      <c r="AN44" s="27">
        <v>0</v>
      </c>
      <c r="AO44" s="21">
        <v>0</v>
      </c>
      <c r="AP44" s="21">
        <v>0</v>
      </c>
      <c r="AQ44" s="21">
        <v>0</v>
      </c>
      <c r="AR44" s="27">
        <v>0</v>
      </c>
      <c r="AS44" s="21">
        <v>0</v>
      </c>
      <c r="AT44" s="21">
        <v>0</v>
      </c>
      <c r="AU44" s="21">
        <v>0</v>
      </c>
      <c r="AV44" s="21">
        <v>0</v>
      </c>
      <c r="AW44" s="21">
        <v>0</v>
      </c>
      <c r="AX44" s="21">
        <v>0</v>
      </c>
      <c r="AY44" s="21">
        <f t="shared" si="18"/>
        <v>10000000</v>
      </c>
      <c r="AZ44" s="12" t="s">
        <v>38</v>
      </c>
      <c r="BA44" s="11">
        <v>180</v>
      </c>
      <c r="BB44" s="10" t="s">
        <v>212</v>
      </c>
      <c r="BC44" s="10" t="s">
        <v>212</v>
      </c>
      <c r="BD44" s="10" t="s">
        <v>212</v>
      </c>
      <c r="BE44" s="10" t="s">
        <v>212</v>
      </c>
      <c r="BF44" s="10" t="s">
        <v>212</v>
      </c>
      <c r="BG44" s="10" t="s">
        <v>212</v>
      </c>
      <c r="BH44" s="10" t="s">
        <v>212</v>
      </c>
      <c r="BI44" s="10" t="s">
        <v>212</v>
      </c>
      <c r="BJ44" s="10" t="s">
        <v>212</v>
      </c>
      <c r="BK44" s="10" t="s">
        <v>212</v>
      </c>
      <c r="BL44" s="10" t="s">
        <v>212</v>
      </c>
      <c r="BM44" s="10" t="s">
        <v>212</v>
      </c>
      <c r="BN44" s="107"/>
      <c r="BO44" s="107"/>
      <c r="BP44" s="107"/>
      <c r="BQ44" s="107"/>
      <c r="BR44" s="107"/>
      <c r="BS44" s="107"/>
      <c r="BT44" s="108"/>
      <c r="BU44" s="108"/>
      <c r="BV44" s="108"/>
      <c r="BW44" s="108"/>
      <c r="BX44" s="108"/>
      <c r="BY44" s="108"/>
      <c r="BZ44" s="108"/>
      <c r="CA44" s="108"/>
      <c r="CB44" s="108"/>
      <c r="CC44" s="108"/>
      <c r="CD44" s="108"/>
      <c r="CE44" s="108"/>
    </row>
    <row r="45" spans="1:83" s="22" customFormat="1" ht="62.4" customHeight="1" x14ac:dyDescent="0.3">
      <c r="B45" s="94"/>
      <c r="C45" s="94"/>
      <c r="D45" s="94"/>
      <c r="E45" s="94"/>
      <c r="F45" s="94"/>
      <c r="G45" s="94"/>
      <c r="H45" s="94"/>
      <c r="I45" s="10">
        <v>4</v>
      </c>
      <c r="J45" s="10" t="s">
        <v>151</v>
      </c>
      <c r="K45" s="11"/>
      <c r="L45" s="11" t="s">
        <v>173</v>
      </c>
      <c r="M45" s="24" t="s">
        <v>89</v>
      </c>
      <c r="N45" s="12" t="s">
        <v>51</v>
      </c>
      <c r="O45" s="14">
        <v>0</v>
      </c>
      <c r="P45" s="13">
        <v>200</v>
      </c>
      <c r="Q45" s="13">
        <v>30</v>
      </c>
      <c r="R45" s="30">
        <v>30</v>
      </c>
      <c r="S45" s="13">
        <v>30</v>
      </c>
      <c r="T45" s="13">
        <v>110</v>
      </c>
      <c r="U45" s="11">
        <v>30</v>
      </c>
      <c r="V45" s="109">
        <v>30</v>
      </c>
      <c r="W45" s="11"/>
      <c r="X45" s="11"/>
      <c r="Y45" s="8">
        <f t="shared" si="0"/>
        <v>60</v>
      </c>
      <c r="Z45" s="15">
        <f t="shared" si="1"/>
        <v>1</v>
      </c>
      <c r="AA45" s="16">
        <f t="shared" si="19"/>
        <v>0.3</v>
      </c>
      <c r="AB45" s="10" t="s">
        <v>258</v>
      </c>
      <c r="AC45" s="10" t="s">
        <v>16</v>
      </c>
      <c r="AD45" s="33">
        <v>1</v>
      </c>
      <c r="AE45" s="21">
        <f t="shared" si="17"/>
        <v>5650000</v>
      </c>
      <c r="AF45" s="21">
        <v>0</v>
      </c>
      <c r="AG45" s="21">
        <v>0</v>
      </c>
      <c r="AH45" s="21">
        <v>0</v>
      </c>
      <c r="AI45" s="21">
        <v>0</v>
      </c>
      <c r="AJ45" s="27">
        <v>5650000</v>
      </c>
      <c r="AK45" s="21">
        <v>0</v>
      </c>
      <c r="AL45" s="21">
        <v>0</v>
      </c>
      <c r="AM45" s="21">
        <v>0</v>
      </c>
      <c r="AN45" s="27">
        <v>0</v>
      </c>
      <c r="AO45" s="21">
        <v>0</v>
      </c>
      <c r="AP45" s="21">
        <v>0</v>
      </c>
      <c r="AQ45" s="21">
        <v>0</v>
      </c>
      <c r="AR45" s="27">
        <v>0</v>
      </c>
      <c r="AS45" s="21">
        <v>0</v>
      </c>
      <c r="AT45" s="21">
        <v>0</v>
      </c>
      <c r="AU45" s="21">
        <v>0</v>
      </c>
      <c r="AV45" s="21">
        <v>0</v>
      </c>
      <c r="AW45" s="21">
        <v>0</v>
      </c>
      <c r="AX45" s="21">
        <v>0</v>
      </c>
      <c r="AY45" s="21">
        <f t="shared" si="18"/>
        <v>5650000</v>
      </c>
      <c r="AZ45" s="12" t="s">
        <v>38</v>
      </c>
      <c r="BA45" s="11">
        <v>360</v>
      </c>
      <c r="BB45" s="10" t="s">
        <v>212</v>
      </c>
      <c r="BC45" s="10" t="s">
        <v>212</v>
      </c>
      <c r="BD45" s="10" t="s">
        <v>212</v>
      </c>
      <c r="BE45" s="10" t="s">
        <v>212</v>
      </c>
      <c r="BF45" s="10" t="s">
        <v>212</v>
      </c>
      <c r="BG45" s="10" t="s">
        <v>212</v>
      </c>
      <c r="BH45" s="10" t="s">
        <v>212</v>
      </c>
      <c r="BI45" s="10" t="s">
        <v>212</v>
      </c>
      <c r="BJ45" s="10" t="s">
        <v>212</v>
      </c>
      <c r="BK45" s="10" t="s">
        <v>212</v>
      </c>
      <c r="BL45" s="10" t="s">
        <v>212</v>
      </c>
      <c r="BM45" s="10" t="s">
        <v>212</v>
      </c>
      <c r="BN45" s="107"/>
      <c r="BO45" s="107"/>
      <c r="BP45" s="107"/>
      <c r="BQ45" s="107"/>
      <c r="BR45" s="107"/>
      <c r="BS45" s="107"/>
      <c r="BT45" s="108"/>
      <c r="BU45" s="108"/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</row>
    <row r="46" spans="1:83" s="118" customFormat="1" ht="13.8" thickBot="1" x14ac:dyDescent="0.35">
      <c r="A46" s="111"/>
      <c r="B46" s="112"/>
      <c r="C46" s="112"/>
      <c r="D46" s="112"/>
      <c r="E46" s="113" t="s">
        <v>34</v>
      </c>
      <c r="F46" s="114"/>
      <c r="G46" s="114"/>
      <c r="H46" s="114"/>
      <c r="I46" s="114"/>
      <c r="J46" s="114"/>
      <c r="K46" s="114"/>
      <c r="L46" s="114"/>
      <c r="M46" s="114"/>
      <c r="N46" s="114"/>
      <c r="O46" s="114"/>
      <c r="P46" s="114"/>
      <c r="Q46" s="114"/>
      <c r="R46" s="114"/>
      <c r="S46" s="114"/>
      <c r="T46" s="115"/>
      <c r="U46" s="17"/>
      <c r="V46" s="116"/>
      <c r="W46" s="17"/>
      <c r="X46" s="17"/>
      <c r="Y46" s="6"/>
      <c r="Z46" s="7">
        <f>AVERAGE(Z42:Z45)</f>
        <v>1</v>
      </c>
      <c r="AA46" s="7">
        <f>AVERAGE(AA42:AA45)</f>
        <v>0.60277777777777775</v>
      </c>
      <c r="AB46" s="35"/>
      <c r="AC46" s="34"/>
      <c r="AD46" s="35"/>
      <c r="AE46" s="20">
        <f>SUM(AE42:AE45)</f>
        <v>16650000</v>
      </c>
      <c r="AF46" s="20">
        <f t="shared" ref="AF46:AY46" si="20">SUM(AF42:AF45)</f>
        <v>0</v>
      </c>
      <c r="AG46" s="20">
        <f t="shared" si="20"/>
        <v>0</v>
      </c>
      <c r="AH46" s="20">
        <f t="shared" si="20"/>
        <v>0</v>
      </c>
      <c r="AI46" s="20">
        <f t="shared" si="20"/>
        <v>0</v>
      </c>
      <c r="AJ46" s="20">
        <f t="shared" si="20"/>
        <v>16150000</v>
      </c>
      <c r="AK46" s="20">
        <f t="shared" si="20"/>
        <v>0</v>
      </c>
      <c r="AL46" s="20">
        <f t="shared" si="20"/>
        <v>0</v>
      </c>
      <c r="AM46" s="20">
        <f t="shared" si="20"/>
        <v>500000</v>
      </c>
      <c r="AN46" s="20">
        <f t="shared" si="20"/>
        <v>0</v>
      </c>
      <c r="AO46" s="20">
        <f t="shared" si="20"/>
        <v>0</v>
      </c>
      <c r="AP46" s="20">
        <f t="shared" si="20"/>
        <v>0</v>
      </c>
      <c r="AQ46" s="20">
        <f t="shared" si="20"/>
        <v>0</v>
      </c>
      <c r="AR46" s="20">
        <f t="shared" si="20"/>
        <v>0</v>
      </c>
      <c r="AS46" s="20">
        <f t="shared" si="20"/>
        <v>0</v>
      </c>
      <c r="AT46" s="20">
        <f t="shared" si="20"/>
        <v>0</v>
      </c>
      <c r="AU46" s="20">
        <f t="shared" si="20"/>
        <v>0</v>
      </c>
      <c r="AV46" s="20">
        <f t="shared" si="20"/>
        <v>0</v>
      </c>
      <c r="AW46" s="20">
        <f t="shared" si="20"/>
        <v>0</v>
      </c>
      <c r="AX46" s="20">
        <f t="shared" si="20"/>
        <v>0</v>
      </c>
      <c r="AY46" s="20">
        <f t="shared" si="20"/>
        <v>16650000</v>
      </c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117"/>
      <c r="BO46" s="117"/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17"/>
      <c r="CC46" s="117"/>
      <c r="CD46" s="117"/>
      <c r="CE46" s="117"/>
    </row>
    <row r="47" spans="1:83" s="22" customFormat="1" ht="62.4" customHeight="1" x14ac:dyDescent="0.3">
      <c r="B47" s="104" t="s">
        <v>53</v>
      </c>
      <c r="C47" s="93" t="s">
        <v>187</v>
      </c>
      <c r="D47" s="93" t="s">
        <v>83</v>
      </c>
      <c r="E47" s="93" t="s">
        <v>50</v>
      </c>
      <c r="F47" s="93" t="s">
        <v>90</v>
      </c>
      <c r="G47" s="93"/>
      <c r="H47" s="93" t="s">
        <v>91</v>
      </c>
      <c r="I47" s="10">
        <v>1</v>
      </c>
      <c r="J47" s="10" t="s">
        <v>167</v>
      </c>
      <c r="K47" s="11">
        <v>2020050310047</v>
      </c>
      <c r="L47" s="11" t="s">
        <v>173</v>
      </c>
      <c r="M47" s="24" t="s">
        <v>92</v>
      </c>
      <c r="N47" s="12" t="s">
        <v>52</v>
      </c>
      <c r="O47" s="13">
        <v>6</v>
      </c>
      <c r="P47" s="13">
        <v>6</v>
      </c>
      <c r="Q47" s="13">
        <v>6</v>
      </c>
      <c r="R47" s="30">
        <v>6</v>
      </c>
      <c r="S47" s="13">
        <v>6</v>
      </c>
      <c r="T47" s="13">
        <v>6</v>
      </c>
      <c r="U47" s="9">
        <v>6</v>
      </c>
      <c r="V47" s="105">
        <v>6</v>
      </c>
      <c r="W47" s="9"/>
      <c r="X47" s="8"/>
      <c r="Y47" s="8">
        <f t="shared" si="0"/>
        <v>12</v>
      </c>
      <c r="Z47" s="15">
        <f t="shared" si="1"/>
        <v>1</v>
      </c>
      <c r="AA47" s="38">
        <f>Y47/SUM(Q47:T47)</f>
        <v>0.5</v>
      </c>
      <c r="AB47" s="31" t="s">
        <v>243</v>
      </c>
      <c r="AC47" s="31" t="s">
        <v>16</v>
      </c>
      <c r="AD47" s="32">
        <v>6</v>
      </c>
      <c r="AE47" s="21">
        <f t="shared" ref="AE47:AE50" si="21">+AY47</f>
        <v>75000000</v>
      </c>
      <c r="AF47" s="21">
        <v>5000000</v>
      </c>
      <c r="AG47" s="21">
        <v>0</v>
      </c>
      <c r="AH47" s="21">
        <v>0</v>
      </c>
      <c r="AI47" s="21">
        <v>0</v>
      </c>
      <c r="AJ47" s="27"/>
      <c r="AK47" s="21">
        <v>0</v>
      </c>
      <c r="AL47" s="27">
        <v>70000000</v>
      </c>
      <c r="AM47" s="21">
        <v>0</v>
      </c>
      <c r="AN47" s="27">
        <v>0</v>
      </c>
      <c r="AO47" s="27">
        <v>0</v>
      </c>
      <c r="AP47" s="21">
        <v>0</v>
      </c>
      <c r="AQ47" s="21">
        <v>0</v>
      </c>
      <c r="AR47" s="27">
        <v>0</v>
      </c>
      <c r="AS47" s="27">
        <v>0</v>
      </c>
      <c r="AT47" s="21">
        <v>0</v>
      </c>
      <c r="AU47" s="21">
        <v>0</v>
      </c>
      <c r="AV47" s="21">
        <v>0</v>
      </c>
      <c r="AW47" s="21">
        <v>0</v>
      </c>
      <c r="AX47" s="21">
        <v>0</v>
      </c>
      <c r="AY47" s="21">
        <f t="shared" ref="AY47:AY50" si="22">SUM(AF47:AX47)</f>
        <v>75000000</v>
      </c>
      <c r="AZ47" s="12" t="s">
        <v>38</v>
      </c>
      <c r="BA47" s="18">
        <v>360</v>
      </c>
      <c r="BB47" s="31" t="s">
        <v>212</v>
      </c>
      <c r="BC47" s="31" t="s">
        <v>212</v>
      </c>
      <c r="BD47" s="31" t="s">
        <v>212</v>
      </c>
      <c r="BE47" s="31" t="s">
        <v>212</v>
      </c>
      <c r="BF47" s="31" t="s">
        <v>212</v>
      </c>
      <c r="BG47" s="31" t="s">
        <v>212</v>
      </c>
      <c r="BH47" s="31" t="s">
        <v>212</v>
      </c>
      <c r="BI47" s="31" t="s">
        <v>212</v>
      </c>
      <c r="BJ47" s="31" t="s">
        <v>212</v>
      </c>
      <c r="BK47" s="31" t="s">
        <v>212</v>
      </c>
      <c r="BL47" s="31" t="s">
        <v>212</v>
      </c>
      <c r="BM47" s="106" t="s">
        <v>212</v>
      </c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</row>
    <row r="48" spans="1:83" s="22" customFormat="1" ht="62.4" customHeight="1" x14ac:dyDescent="0.3">
      <c r="B48" s="94"/>
      <c r="C48" s="94"/>
      <c r="D48" s="94"/>
      <c r="E48" s="94"/>
      <c r="F48" s="94"/>
      <c r="G48" s="94"/>
      <c r="H48" s="94"/>
      <c r="I48" s="10">
        <v>2</v>
      </c>
      <c r="J48" s="10" t="s">
        <v>167</v>
      </c>
      <c r="K48" s="11">
        <v>2020050310047</v>
      </c>
      <c r="L48" s="11" t="s">
        <v>173</v>
      </c>
      <c r="M48" s="24" t="s">
        <v>93</v>
      </c>
      <c r="N48" s="12" t="s">
        <v>46</v>
      </c>
      <c r="O48" s="13">
        <v>5</v>
      </c>
      <c r="P48" s="13">
        <v>7</v>
      </c>
      <c r="Q48" s="13">
        <v>6</v>
      </c>
      <c r="R48" s="30">
        <v>7</v>
      </c>
      <c r="S48" s="13">
        <v>7</v>
      </c>
      <c r="T48" s="13">
        <v>7</v>
      </c>
      <c r="U48" s="11">
        <v>6</v>
      </c>
      <c r="V48" s="105">
        <v>6</v>
      </c>
      <c r="W48" s="9"/>
      <c r="X48" s="8"/>
      <c r="Y48" s="8">
        <f t="shared" si="0"/>
        <v>12</v>
      </c>
      <c r="Z48" s="15">
        <f t="shared" si="1"/>
        <v>0.8571428571428571</v>
      </c>
      <c r="AA48" s="16">
        <f>IF(V48&gt;R48,100%,(V48/R48))</f>
        <v>0.8571428571428571</v>
      </c>
      <c r="AB48" s="10" t="s">
        <v>269</v>
      </c>
      <c r="AC48" s="10" t="s">
        <v>16</v>
      </c>
      <c r="AD48" s="33">
        <v>3</v>
      </c>
      <c r="AE48" s="21">
        <f t="shared" si="21"/>
        <v>785994668</v>
      </c>
      <c r="AF48" s="21">
        <v>0</v>
      </c>
      <c r="AG48" s="21">
        <v>0</v>
      </c>
      <c r="AH48" s="21">
        <v>0</v>
      </c>
      <c r="AI48" s="21">
        <v>0</v>
      </c>
      <c r="AJ48" s="27">
        <v>0</v>
      </c>
      <c r="AK48" s="21">
        <v>0</v>
      </c>
      <c r="AL48" s="27">
        <v>175000000</v>
      </c>
      <c r="AM48" s="21">
        <v>0</v>
      </c>
      <c r="AN48" s="27">
        <v>0</v>
      </c>
      <c r="AO48" s="27">
        <v>608994668</v>
      </c>
      <c r="AP48" s="21">
        <v>0</v>
      </c>
      <c r="AQ48" s="21">
        <v>0</v>
      </c>
      <c r="AR48" s="27">
        <v>0</v>
      </c>
      <c r="AS48" s="27">
        <v>0</v>
      </c>
      <c r="AT48" s="21">
        <v>2000000</v>
      </c>
      <c r="AU48" s="21">
        <v>0</v>
      </c>
      <c r="AV48" s="21">
        <v>0</v>
      </c>
      <c r="AW48" s="21">
        <v>0</v>
      </c>
      <c r="AX48" s="21">
        <v>0</v>
      </c>
      <c r="AY48" s="21">
        <f t="shared" si="22"/>
        <v>785994668</v>
      </c>
      <c r="AZ48" s="12" t="s">
        <v>38</v>
      </c>
      <c r="BA48" s="11">
        <v>360</v>
      </c>
      <c r="BB48" s="10" t="s">
        <v>212</v>
      </c>
      <c r="BC48" s="10" t="s">
        <v>212</v>
      </c>
      <c r="BD48" s="10" t="s">
        <v>212</v>
      </c>
      <c r="BE48" s="10" t="s">
        <v>212</v>
      </c>
      <c r="BF48" s="10" t="s">
        <v>212</v>
      </c>
      <c r="BG48" s="10" t="s">
        <v>212</v>
      </c>
      <c r="BH48" s="10" t="s">
        <v>212</v>
      </c>
      <c r="BI48" s="10" t="s">
        <v>212</v>
      </c>
      <c r="BJ48" s="10" t="s">
        <v>212</v>
      </c>
      <c r="BK48" s="10" t="s">
        <v>212</v>
      </c>
      <c r="BL48" s="10" t="s">
        <v>212</v>
      </c>
      <c r="BM48" s="10" t="s">
        <v>212</v>
      </c>
      <c r="BN48" s="107"/>
      <c r="BO48" s="107"/>
      <c r="BP48" s="107"/>
      <c r="BQ48" s="107"/>
      <c r="BR48" s="107"/>
      <c r="BS48" s="107"/>
      <c r="BT48" s="108"/>
      <c r="BU48" s="108"/>
      <c r="BV48" s="108"/>
      <c r="BW48" s="108"/>
      <c r="BX48" s="108"/>
      <c r="BY48" s="108"/>
      <c r="BZ48" s="108"/>
      <c r="CA48" s="108"/>
      <c r="CB48" s="108"/>
      <c r="CC48" s="108"/>
      <c r="CD48" s="108"/>
      <c r="CE48" s="108"/>
    </row>
    <row r="49" spans="1:83" s="22" customFormat="1" ht="62.4" customHeight="1" x14ac:dyDescent="0.3">
      <c r="B49" s="94"/>
      <c r="C49" s="94"/>
      <c r="D49" s="94"/>
      <c r="E49" s="94"/>
      <c r="F49" s="94"/>
      <c r="G49" s="94"/>
      <c r="H49" s="94"/>
      <c r="I49" s="10">
        <v>3</v>
      </c>
      <c r="J49" s="10" t="s">
        <v>151</v>
      </c>
      <c r="K49" s="11"/>
      <c r="L49" s="11" t="s">
        <v>173</v>
      </c>
      <c r="M49" s="24" t="s">
        <v>94</v>
      </c>
      <c r="N49" s="12" t="s">
        <v>46</v>
      </c>
      <c r="O49" s="13">
        <v>0</v>
      </c>
      <c r="P49" s="13">
        <v>1</v>
      </c>
      <c r="Q49" s="13">
        <v>0</v>
      </c>
      <c r="R49" s="30">
        <v>1</v>
      </c>
      <c r="S49" s="13">
        <v>0</v>
      </c>
      <c r="T49" s="13">
        <v>0</v>
      </c>
      <c r="U49" s="11">
        <v>0</v>
      </c>
      <c r="V49" s="109">
        <v>0</v>
      </c>
      <c r="W49" s="11"/>
      <c r="X49" s="11"/>
      <c r="Y49" s="8">
        <f t="shared" si="0"/>
        <v>0</v>
      </c>
      <c r="Z49" s="15">
        <f t="shared" si="1"/>
        <v>0</v>
      </c>
      <c r="AA49" s="16">
        <f t="shared" ref="AA49" si="23">IF(ISERROR(Y49/P49),"",Y49/P49)</f>
        <v>0</v>
      </c>
      <c r="AB49" s="10" t="s">
        <v>287</v>
      </c>
      <c r="AC49" s="10" t="s">
        <v>16</v>
      </c>
      <c r="AD49" s="33">
        <v>2</v>
      </c>
      <c r="AE49" s="21">
        <f t="shared" si="21"/>
        <v>0</v>
      </c>
      <c r="AF49" s="21">
        <v>0</v>
      </c>
      <c r="AG49" s="21">
        <v>0</v>
      </c>
      <c r="AH49" s="21">
        <v>0</v>
      </c>
      <c r="AI49" s="21">
        <v>0</v>
      </c>
      <c r="AJ49" s="27">
        <v>0</v>
      </c>
      <c r="AK49" s="21">
        <v>0</v>
      </c>
      <c r="AL49" s="27">
        <v>0</v>
      </c>
      <c r="AM49" s="21">
        <v>0</v>
      </c>
      <c r="AN49" s="27">
        <v>0</v>
      </c>
      <c r="AO49" s="27">
        <v>0</v>
      </c>
      <c r="AP49" s="21">
        <v>0</v>
      </c>
      <c r="AQ49" s="21">
        <v>0</v>
      </c>
      <c r="AR49" s="27">
        <v>0</v>
      </c>
      <c r="AS49" s="27">
        <v>0</v>
      </c>
      <c r="AT49" s="21">
        <v>0</v>
      </c>
      <c r="AU49" s="21">
        <v>0</v>
      </c>
      <c r="AV49" s="21">
        <v>0</v>
      </c>
      <c r="AW49" s="21">
        <v>0</v>
      </c>
      <c r="AX49" s="21">
        <v>0</v>
      </c>
      <c r="AY49" s="21">
        <f t="shared" si="22"/>
        <v>0</v>
      </c>
      <c r="AZ49" s="12" t="s">
        <v>38</v>
      </c>
      <c r="BA49" s="11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7"/>
      <c r="BO49" s="107"/>
      <c r="BP49" s="107"/>
      <c r="BQ49" s="107"/>
      <c r="BR49" s="107"/>
      <c r="BS49" s="107"/>
      <c r="BT49" s="108"/>
      <c r="BU49" s="108"/>
      <c r="BV49" s="108"/>
      <c r="BW49" s="108"/>
      <c r="BX49" s="108"/>
      <c r="BY49" s="108"/>
      <c r="BZ49" s="108"/>
      <c r="CA49" s="108"/>
      <c r="CB49" s="108"/>
      <c r="CC49" s="108"/>
      <c r="CD49" s="108"/>
      <c r="CE49" s="108"/>
    </row>
    <row r="50" spans="1:83" s="22" customFormat="1" ht="62.4" customHeight="1" x14ac:dyDescent="0.3">
      <c r="B50" s="94"/>
      <c r="C50" s="94"/>
      <c r="D50" s="94"/>
      <c r="E50" s="94"/>
      <c r="F50" s="94"/>
      <c r="G50" s="94"/>
      <c r="H50" s="94"/>
      <c r="I50" s="10">
        <v>4</v>
      </c>
      <c r="J50" s="10" t="s">
        <v>156</v>
      </c>
      <c r="K50" s="11" t="s">
        <v>157</v>
      </c>
      <c r="L50" s="11" t="s">
        <v>162</v>
      </c>
      <c r="M50" s="24" t="s">
        <v>95</v>
      </c>
      <c r="N50" s="12" t="s">
        <v>52</v>
      </c>
      <c r="O50" s="13">
        <v>1</v>
      </c>
      <c r="P50" s="13">
        <v>1</v>
      </c>
      <c r="Q50" s="13">
        <v>1</v>
      </c>
      <c r="R50" s="30">
        <v>1</v>
      </c>
      <c r="S50" s="13">
        <v>1</v>
      </c>
      <c r="T50" s="13">
        <v>1</v>
      </c>
      <c r="U50" s="11">
        <v>1</v>
      </c>
      <c r="V50" s="109">
        <v>1</v>
      </c>
      <c r="W50" s="11"/>
      <c r="X50" s="11"/>
      <c r="Y50" s="8">
        <f t="shared" si="0"/>
        <v>2</v>
      </c>
      <c r="Z50" s="15">
        <f t="shared" si="1"/>
        <v>1</v>
      </c>
      <c r="AA50" s="38">
        <f>Y50/SUM(Q50:T50)</f>
        <v>0.5</v>
      </c>
      <c r="AB50" s="10" t="s">
        <v>214</v>
      </c>
      <c r="AC50" s="10" t="s">
        <v>16</v>
      </c>
      <c r="AD50" s="33">
        <v>2</v>
      </c>
      <c r="AE50" s="21">
        <f t="shared" si="21"/>
        <v>650000000</v>
      </c>
      <c r="AF50" s="21">
        <v>0</v>
      </c>
      <c r="AG50" s="21">
        <v>0</v>
      </c>
      <c r="AH50" s="21">
        <v>0</v>
      </c>
      <c r="AI50" s="21">
        <v>0</v>
      </c>
      <c r="AJ50" s="27">
        <v>0</v>
      </c>
      <c r="AK50" s="21">
        <v>0</v>
      </c>
      <c r="AL50" s="27">
        <v>0</v>
      </c>
      <c r="AM50" s="21">
        <v>0</v>
      </c>
      <c r="AN50" s="27">
        <v>0</v>
      </c>
      <c r="AO50" s="27">
        <v>0</v>
      </c>
      <c r="AP50" s="21">
        <v>0</v>
      </c>
      <c r="AQ50" s="21">
        <v>0</v>
      </c>
      <c r="AR50" s="27">
        <v>0</v>
      </c>
      <c r="AS50" s="27">
        <v>650000000</v>
      </c>
      <c r="AT50" s="21">
        <v>0</v>
      </c>
      <c r="AU50" s="21">
        <v>0</v>
      </c>
      <c r="AV50" s="21">
        <v>0</v>
      </c>
      <c r="AW50" s="21">
        <v>0</v>
      </c>
      <c r="AX50" s="21">
        <v>0</v>
      </c>
      <c r="AY50" s="21">
        <f t="shared" si="22"/>
        <v>650000000</v>
      </c>
      <c r="AZ50" s="12" t="s">
        <v>38</v>
      </c>
      <c r="BA50" s="11">
        <v>360</v>
      </c>
      <c r="BB50" s="10" t="s">
        <v>212</v>
      </c>
      <c r="BC50" s="10" t="s">
        <v>212</v>
      </c>
      <c r="BD50" s="10" t="s">
        <v>212</v>
      </c>
      <c r="BE50" s="10" t="s">
        <v>212</v>
      </c>
      <c r="BF50" s="10" t="s">
        <v>212</v>
      </c>
      <c r="BG50" s="10" t="s">
        <v>212</v>
      </c>
      <c r="BH50" s="10" t="s">
        <v>212</v>
      </c>
      <c r="BI50" s="10" t="s">
        <v>212</v>
      </c>
      <c r="BJ50" s="10" t="s">
        <v>212</v>
      </c>
      <c r="BK50" s="10" t="s">
        <v>212</v>
      </c>
      <c r="BL50" s="10" t="s">
        <v>212</v>
      </c>
      <c r="BM50" s="10"/>
      <c r="BN50" s="107"/>
      <c r="BO50" s="107"/>
      <c r="BP50" s="107"/>
      <c r="BQ50" s="107"/>
      <c r="BR50" s="107"/>
      <c r="BS50" s="107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</row>
    <row r="51" spans="1:83" s="118" customFormat="1" ht="13.8" thickBot="1" x14ac:dyDescent="0.35">
      <c r="A51" s="111"/>
      <c r="B51" s="112"/>
      <c r="C51" s="112"/>
      <c r="D51" s="112"/>
      <c r="E51" s="113" t="s">
        <v>34</v>
      </c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5"/>
      <c r="U51" s="17"/>
      <c r="V51" s="116"/>
      <c r="W51" s="17"/>
      <c r="X51" s="17"/>
      <c r="Y51" s="6"/>
      <c r="Z51" s="7">
        <f>AVERAGE(Z47:Z50)</f>
        <v>0.7142857142857143</v>
      </c>
      <c r="AA51" s="7">
        <f>AVERAGE(AA47:AA50)</f>
        <v>0.4642857142857143</v>
      </c>
      <c r="AB51" s="35"/>
      <c r="AC51" s="34"/>
      <c r="AD51" s="35"/>
      <c r="AE51" s="20">
        <f>SUM(AE47:AE50)</f>
        <v>1510994668</v>
      </c>
      <c r="AF51" s="20">
        <f t="shared" ref="AF51:AX51" si="24">SUM(AF47:AF50)</f>
        <v>5000000</v>
      </c>
      <c r="AG51" s="20">
        <f t="shared" si="24"/>
        <v>0</v>
      </c>
      <c r="AH51" s="20">
        <f t="shared" si="24"/>
        <v>0</v>
      </c>
      <c r="AI51" s="20">
        <f t="shared" si="24"/>
        <v>0</v>
      </c>
      <c r="AJ51" s="20">
        <f t="shared" si="24"/>
        <v>0</v>
      </c>
      <c r="AK51" s="20">
        <f t="shared" si="24"/>
        <v>0</v>
      </c>
      <c r="AL51" s="20">
        <f t="shared" si="24"/>
        <v>245000000</v>
      </c>
      <c r="AM51" s="20">
        <f t="shared" si="24"/>
        <v>0</v>
      </c>
      <c r="AN51" s="20">
        <f t="shared" si="24"/>
        <v>0</v>
      </c>
      <c r="AO51" s="20">
        <f t="shared" si="24"/>
        <v>608994668</v>
      </c>
      <c r="AP51" s="20">
        <f t="shared" si="24"/>
        <v>0</v>
      </c>
      <c r="AQ51" s="20">
        <f t="shared" si="24"/>
        <v>0</v>
      </c>
      <c r="AR51" s="20">
        <f t="shared" si="24"/>
        <v>0</v>
      </c>
      <c r="AS51" s="20">
        <f t="shared" si="24"/>
        <v>650000000</v>
      </c>
      <c r="AT51" s="20">
        <f t="shared" si="24"/>
        <v>2000000</v>
      </c>
      <c r="AU51" s="20">
        <f t="shared" si="24"/>
        <v>0</v>
      </c>
      <c r="AV51" s="20">
        <f t="shared" si="24"/>
        <v>0</v>
      </c>
      <c r="AW51" s="20">
        <f t="shared" si="24"/>
        <v>0</v>
      </c>
      <c r="AX51" s="20">
        <f t="shared" si="24"/>
        <v>0</v>
      </c>
      <c r="AY51" s="20">
        <f>SUM(AY47:AY50)</f>
        <v>1510994668</v>
      </c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117"/>
      <c r="BO51" s="117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17"/>
      <c r="CC51" s="117"/>
      <c r="CD51" s="117"/>
      <c r="CE51" s="117"/>
    </row>
    <row r="52" spans="1:83" s="22" customFormat="1" ht="155.4" customHeight="1" x14ac:dyDescent="0.3">
      <c r="B52" s="104" t="s">
        <v>53</v>
      </c>
      <c r="C52" s="93" t="s">
        <v>189</v>
      </c>
      <c r="D52" s="93" t="s">
        <v>96</v>
      </c>
      <c r="E52" s="93" t="s">
        <v>49</v>
      </c>
      <c r="F52" s="93" t="s">
        <v>97</v>
      </c>
      <c r="G52" s="93"/>
      <c r="H52" s="93" t="s">
        <v>98</v>
      </c>
      <c r="I52" s="10">
        <v>1</v>
      </c>
      <c r="J52" s="10" t="s">
        <v>168</v>
      </c>
      <c r="K52" s="11">
        <v>2020050310017</v>
      </c>
      <c r="L52" s="11" t="s">
        <v>175</v>
      </c>
      <c r="M52" s="24" t="s">
        <v>99</v>
      </c>
      <c r="N52" s="12" t="s">
        <v>46</v>
      </c>
      <c r="O52" s="13" t="s">
        <v>111</v>
      </c>
      <c r="P52" s="13">
        <v>4.5</v>
      </c>
      <c r="Q52" s="13">
        <v>0.5</v>
      </c>
      <c r="R52" s="30">
        <v>0.5</v>
      </c>
      <c r="S52" s="13">
        <v>1.5</v>
      </c>
      <c r="T52" s="13">
        <v>2</v>
      </c>
      <c r="U52" s="9">
        <v>0.5</v>
      </c>
      <c r="V52" s="105">
        <v>0.5</v>
      </c>
      <c r="W52" s="9"/>
      <c r="X52" s="8"/>
      <c r="Y52" s="8">
        <f t="shared" si="0"/>
        <v>1</v>
      </c>
      <c r="Z52" s="15">
        <f t="shared" si="1"/>
        <v>1</v>
      </c>
      <c r="AA52" s="16">
        <f t="shared" ref="AA52:AA60" si="25">IF(ISERROR(Y52/P52),"",Y52/P52)</f>
        <v>0.22222222222222221</v>
      </c>
      <c r="AB52" s="31" t="s">
        <v>221</v>
      </c>
      <c r="AC52" s="31" t="s">
        <v>16</v>
      </c>
      <c r="AD52" s="32">
        <v>4</v>
      </c>
      <c r="AE52" s="21">
        <f t="shared" ref="AE52:AE63" si="26">+AY52</f>
        <v>22000000</v>
      </c>
      <c r="AF52" s="21">
        <v>0</v>
      </c>
      <c r="AG52" s="21">
        <v>0</v>
      </c>
      <c r="AH52" s="21">
        <v>0</v>
      </c>
      <c r="AI52" s="21">
        <v>0</v>
      </c>
      <c r="AJ52" s="27">
        <v>0</v>
      </c>
      <c r="AK52" s="21">
        <v>0</v>
      </c>
      <c r="AL52" s="27">
        <v>22000000</v>
      </c>
      <c r="AM52" s="21">
        <v>0</v>
      </c>
      <c r="AN52" s="27">
        <v>0</v>
      </c>
      <c r="AO52" s="21">
        <v>0</v>
      </c>
      <c r="AP52" s="21">
        <v>0</v>
      </c>
      <c r="AQ52" s="21">
        <v>0</v>
      </c>
      <c r="AR52" s="27">
        <v>0</v>
      </c>
      <c r="AS52" s="21">
        <v>0</v>
      </c>
      <c r="AT52" s="21">
        <v>0</v>
      </c>
      <c r="AU52" s="21">
        <v>0</v>
      </c>
      <c r="AV52" s="21">
        <v>0</v>
      </c>
      <c r="AW52" s="21">
        <v>0</v>
      </c>
      <c r="AX52" s="21">
        <v>0</v>
      </c>
      <c r="AY52" s="21">
        <f t="shared" ref="AY52:AY63" si="27">SUM(AF52:AX52)</f>
        <v>22000000</v>
      </c>
      <c r="AZ52" s="12" t="s">
        <v>38</v>
      </c>
      <c r="BA52" s="18">
        <v>180</v>
      </c>
      <c r="BB52" s="31" t="s">
        <v>212</v>
      </c>
      <c r="BC52" s="31" t="s">
        <v>212</v>
      </c>
      <c r="BD52" s="31" t="s">
        <v>212</v>
      </c>
      <c r="BE52" s="31" t="s">
        <v>212</v>
      </c>
      <c r="BF52" s="31" t="s">
        <v>212</v>
      </c>
      <c r="BG52" s="31" t="s">
        <v>212</v>
      </c>
      <c r="BH52" s="31"/>
      <c r="BI52" s="31"/>
      <c r="BJ52" s="31"/>
      <c r="BK52" s="31"/>
      <c r="BL52" s="31"/>
      <c r="BM52" s="106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</row>
    <row r="53" spans="1:83" s="22" customFormat="1" ht="154.80000000000001" customHeight="1" x14ac:dyDescent="0.3">
      <c r="B53" s="94"/>
      <c r="C53" s="94"/>
      <c r="D53" s="94"/>
      <c r="E53" s="94"/>
      <c r="F53" s="94"/>
      <c r="G53" s="94"/>
      <c r="H53" s="94"/>
      <c r="I53" s="10">
        <v>2</v>
      </c>
      <c r="J53" s="10" t="s">
        <v>169</v>
      </c>
      <c r="K53" s="11">
        <v>2020050310024</v>
      </c>
      <c r="L53" s="11" t="s">
        <v>163</v>
      </c>
      <c r="M53" s="24" t="s">
        <v>100</v>
      </c>
      <c r="N53" s="12" t="s">
        <v>51</v>
      </c>
      <c r="O53" s="13">
        <v>132</v>
      </c>
      <c r="P53" s="13">
        <v>550</v>
      </c>
      <c r="Q53" s="13">
        <v>250</v>
      </c>
      <c r="R53" s="30">
        <v>100</v>
      </c>
      <c r="S53" s="13">
        <v>100</v>
      </c>
      <c r="T53" s="13">
        <v>100</v>
      </c>
      <c r="U53" s="11">
        <v>250</v>
      </c>
      <c r="V53" s="105">
        <v>120</v>
      </c>
      <c r="W53" s="9"/>
      <c r="X53" s="8"/>
      <c r="Y53" s="8">
        <f t="shared" si="0"/>
        <v>370</v>
      </c>
      <c r="Z53" s="15">
        <f>IF(V53&gt;R53,100%, (V53/R53))</f>
        <v>1</v>
      </c>
      <c r="AA53" s="16">
        <f t="shared" si="25"/>
        <v>0.67272727272727273</v>
      </c>
      <c r="AB53" s="10" t="s">
        <v>265</v>
      </c>
      <c r="AC53" s="10" t="s">
        <v>16</v>
      </c>
      <c r="AD53" s="33">
        <v>5</v>
      </c>
      <c r="AE53" s="21">
        <f t="shared" si="26"/>
        <v>438393955</v>
      </c>
      <c r="AF53" s="21">
        <v>0</v>
      </c>
      <c r="AG53" s="21">
        <v>0</v>
      </c>
      <c r="AH53" s="21"/>
      <c r="AI53" s="21">
        <v>0</v>
      </c>
      <c r="AJ53" s="27">
        <v>0</v>
      </c>
      <c r="AK53" s="21">
        <v>0</v>
      </c>
      <c r="AL53" s="27">
        <v>107748955</v>
      </c>
      <c r="AM53" s="21">
        <v>272200000</v>
      </c>
      <c r="AN53" s="27">
        <v>0</v>
      </c>
      <c r="AO53" s="21">
        <v>0</v>
      </c>
      <c r="AP53" s="21">
        <v>0</v>
      </c>
      <c r="AQ53" s="21">
        <v>0</v>
      </c>
      <c r="AR53" s="27">
        <v>0</v>
      </c>
      <c r="AS53" s="21">
        <v>0</v>
      </c>
      <c r="AT53" s="21">
        <f>18445000+40000000</f>
        <v>58445000</v>
      </c>
      <c r="AU53" s="21">
        <v>0</v>
      </c>
      <c r="AV53" s="21">
        <v>0</v>
      </c>
      <c r="AW53" s="21">
        <v>0</v>
      </c>
      <c r="AX53" s="21">
        <v>0</v>
      </c>
      <c r="AY53" s="21">
        <f t="shared" si="27"/>
        <v>438393955</v>
      </c>
      <c r="AZ53" s="12" t="s">
        <v>38</v>
      </c>
      <c r="BA53" s="11">
        <v>300</v>
      </c>
      <c r="BB53" s="10" t="s">
        <v>212</v>
      </c>
      <c r="BC53" s="10" t="s">
        <v>212</v>
      </c>
      <c r="BD53" s="10" t="s">
        <v>212</v>
      </c>
      <c r="BE53" s="10" t="s">
        <v>212</v>
      </c>
      <c r="BF53" s="10" t="s">
        <v>212</v>
      </c>
      <c r="BG53" s="10" t="s">
        <v>212</v>
      </c>
      <c r="BH53" s="10" t="s">
        <v>212</v>
      </c>
      <c r="BI53" s="10" t="s">
        <v>212</v>
      </c>
      <c r="BJ53" s="10" t="s">
        <v>212</v>
      </c>
      <c r="BK53" s="10" t="s">
        <v>212</v>
      </c>
      <c r="BL53" s="10" t="s">
        <v>212</v>
      </c>
      <c r="BM53" s="10" t="s">
        <v>212</v>
      </c>
      <c r="BN53" s="107"/>
      <c r="BO53" s="107"/>
      <c r="BP53" s="107"/>
      <c r="BQ53" s="107"/>
      <c r="BR53" s="107"/>
      <c r="BS53" s="107"/>
      <c r="BT53" s="108"/>
      <c r="BU53" s="108"/>
      <c r="BV53" s="108"/>
      <c r="BW53" s="108"/>
      <c r="BX53" s="108"/>
      <c r="BY53" s="108"/>
      <c r="BZ53" s="108"/>
      <c r="CA53" s="108"/>
      <c r="CB53" s="108"/>
      <c r="CC53" s="108"/>
      <c r="CD53" s="108"/>
      <c r="CE53" s="108"/>
    </row>
    <row r="54" spans="1:83" s="22" customFormat="1" ht="62.4" customHeight="1" x14ac:dyDescent="0.3">
      <c r="B54" s="94"/>
      <c r="C54" s="94"/>
      <c r="D54" s="94"/>
      <c r="E54" s="94"/>
      <c r="F54" s="94"/>
      <c r="G54" s="94"/>
      <c r="H54" s="94"/>
      <c r="I54" s="10">
        <v>3</v>
      </c>
      <c r="J54" s="10" t="s">
        <v>237</v>
      </c>
      <c r="K54" s="120" t="s">
        <v>236</v>
      </c>
      <c r="L54" s="11" t="s">
        <v>163</v>
      </c>
      <c r="M54" s="24" t="s">
        <v>101</v>
      </c>
      <c r="N54" s="12" t="s">
        <v>51</v>
      </c>
      <c r="O54" s="13">
        <v>0</v>
      </c>
      <c r="P54" s="13">
        <v>5</v>
      </c>
      <c r="Q54" s="13">
        <v>1</v>
      </c>
      <c r="R54" s="30">
        <v>1</v>
      </c>
      <c r="S54" s="13">
        <v>2</v>
      </c>
      <c r="T54" s="13">
        <v>1</v>
      </c>
      <c r="U54" s="37">
        <v>0.3</v>
      </c>
      <c r="V54" s="109">
        <v>0.85</v>
      </c>
      <c r="W54" s="11"/>
      <c r="X54" s="11"/>
      <c r="Y54" s="8">
        <f t="shared" si="0"/>
        <v>1.1499999999999999</v>
      </c>
      <c r="Z54" s="15">
        <f t="shared" si="1"/>
        <v>0.85</v>
      </c>
      <c r="AA54" s="16">
        <f t="shared" si="25"/>
        <v>0.22999999999999998</v>
      </c>
      <c r="AB54" s="10" t="s">
        <v>273</v>
      </c>
      <c r="AC54" s="10" t="s">
        <v>213</v>
      </c>
      <c r="AD54" s="33">
        <v>1</v>
      </c>
      <c r="AE54" s="21">
        <f t="shared" si="26"/>
        <v>1283612723</v>
      </c>
      <c r="AF54" s="21">
        <v>0</v>
      </c>
      <c r="AG54" s="21">
        <v>0</v>
      </c>
      <c r="AH54" s="21">
        <v>1283612723</v>
      </c>
      <c r="AI54" s="21">
        <v>0</v>
      </c>
      <c r="AJ54" s="27">
        <v>0</v>
      </c>
      <c r="AK54" s="21">
        <v>0</v>
      </c>
      <c r="AL54" s="27">
        <v>0</v>
      </c>
      <c r="AM54" s="21">
        <v>0</v>
      </c>
      <c r="AN54" s="27">
        <v>0</v>
      </c>
      <c r="AO54" s="21">
        <v>0</v>
      </c>
      <c r="AP54" s="21">
        <v>0</v>
      </c>
      <c r="AQ54" s="21">
        <v>0</v>
      </c>
      <c r="AR54" s="27">
        <v>0</v>
      </c>
      <c r="AS54" s="21">
        <v>0</v>
      </c>
      <c r="AT54" s="21">
        <v>0</v>
      </c>
      <c r="AU54" s="21">
        <v>0</v>
      </c>
      <c r="AV54" s="21">
        <v>0</v>
      </c>
      <c r="AW54" s="21">
        <v>0</v>
      </c>
      <c r="AX54" s="21">
        <v>0</v>
      </c>
      <c r="AY54" s="21">
        <f t="shared" si="27"/>
        <v>1283612723</v>
      </c>
      <c r="AZ54" s="12" t="s">
        <v>38</v>
      </c>
      <c r="BA54" s="11">
        <v>180</v>
      </c>
      <c r="BB54" s="10" t="s">
        <v>212</v>
      </c>
      <c r="BC54" s="10" t="s">
        <v>212</v>
      </c>
      <c r="BD54" s="10" t="s">
        <v>212</v>
      </c>
      <c r="BE54" s="10" t="s">
        <v>212</v>
      </c>
      <c r="BF54" s="10" t="s">
        <v>212</v>
      </c>
      <c r="BG54" s="10" t="s">
        <v>212</v>
      </c>
      <c r="BH54" s="10"/>
      <c r="BI54" s="10"/>
      <c r="BJ54" s="10"/>
      <c r="BK54" s="10"/>
      <c r="BL54" s="10"/>
      <c r="BM54" s="10"/>
      <c r="BN54" s="107"/>
      <c r="BO54" s="107"/>
      <c r="BP54" s="107"/>
      <c r="BQ54" s="107"/>
      <c r="BR54" s="107"/>
      <c r="BS54" s="107"/>
      <c r="BT54" s="108"/>
      <c r="BU54" s="108"/>
      <c r="BV54" s="108"/>
      <c r="BW54" s="108"/>
      <c r="BX54" s="108"/>
      <c r="BY54" s="108"/>
      <c r="BZ54" s="108"/>
      <c r="CA54" s="108"/>
      <c r="CB54" s="108"/>
      <c r="CC54" s="108"/>
      <c r="CD54" s="108"/>
      <c r="CE54" s="108"/>
    </row>
    <row r="55" spans="1:83" s="22" customFormat="1" ht="62.4" customHeight="1" x14ac:dyDescent="0.3">
      <c r="B55" s="94"/>
      <c r="C55" s="94"/>
      <c r="D55" s="94"/>
      <c r="E55" s="94"/>
      <c r="F55" s="94"/>
      <c r="G55" s="94"/>
      <c r="H55" s="94"/>
      <c r="I55" s="10">
        <v>4</v>
      </c>
      <c r="J55" s="10" t="s">
        <v>151</v>
      </c>
      <c r="K55" s="11"/>
      <c r="L55" s="11" t="s">
        <v>163</v>
      </c>
      <c r="M55" s="24" t="s">
        <v>102</v>
      </c>
      <c r="N55" s="12" t="s">
        <v>51</v>
      </c>
      <c r="O55" s="13">
        <v>10</v>
      </c>
      <c r="P55" s="13">
        <v>50</v>
      </c>
      <c r="Q55" s="13">
        <v>5</v>
      </c>
      <c r="R55" s="30">
        <v>15</v>
      </c>
      <c r="S55" s="13">
        <v>15</v>
      </c>
      <c r="T55" s="13">
        <v>15</v>
      </c>
      <c r="U55" s="11">
        <v>5</v>
      </c>
      <c r="V55" s="109">
        <v>0</v>
      </c>
      <c r="W55" s="11"/>
      <c r="X55" s="11"/>
      <c r="Y55" s="8">
        <f t="shared" si="0"/>
        <v>5</v>
      </c>
      <c r="Z55" s="15">
        <f t="shared" si="1"/>
        <v>0</v>
      </c>
      <c r="AA55" s="16">
        <f t="shared" si="25"/>
        <v>0.1</v>
      </c>
      <c r="AB55" s="10" t="s">
        <v>287</v>
      </c>
      <c r="AC55" s="10" t="s">
        <v>213</v>
      </c>
      <c r="AD55" s="33">
        <v>1</v>
      </c>
      <c r="AE55" s="21">
        <f t="shared" si="26"/>
        <v>0</v>
      </c>
      <c r="AF55" s="21">
        <v>0</v>
      </c>
      <c r="AG55" s="21">
        <v>0</v>
      </c>
      <c r="AH55" s="21">
        <v>0</v>
      </c>
      <c r="AI55" s="21">
        <v>0</v>
      </c>
      <c r="AJ55" s="27">
        <v>0</v>
      </c>
      <c r="AK55" s="21">
        <v>0</v>
      </c>
      <c r="AL55" s="27">
        <v>0</v>
      </c>
      <c r="AM55" s="21">
        <v>0</v>
      </c>
      <c r="AN55" s="27">
        <v>0</v>
      </c>
      <c r="AO55" s="21">
        <v>0</v>
      </c>
      <c r="AP55" s="21">
        <v>0</v>
      </c>
      <c r="AQ55" s="21">
        <v>0</v>
      </c>
      <c r="AR55" s="27">
        <v>0</v>
      </c>
      <c r="AS55" s="21">
        <v>0</v>
      </c>
      <c r="AT55" s="21">
        <v>0</v>
      </c>
      <c r="AU55" s="21">
        <v>0</v>
      </c>
      <c r="AV55" s="21">
        <v>0</v>
      </c>
      <c r="AW55" s="21">
        <v>0</v>
      </c>
      <c r="AX55" s="21">
        <v>0</v>
      </c>
      <c r="AY55" s="21">
        <f t="shared" si="27"/>
        <v>0</v>
      </c>
      <c r="AZ55" s="12" t="s">
        <v>38</v>
      </c>
      <c r="BA55" s="11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7"/>
      <c r="BO55" s="107"/>
      <c r="BP55" s="107"/>
      <c r="BQ55" s="107"/>
      <c r="BR55" s="107"/>
      <c r="BS55" s="107"/>
      <c r="BT55" s="108"/>
      <c r="BU55" s="108"/>
      <c r="BV55" s="108"/>
      <c r="BW55" s="108"/>
      <c r="BX55" s="108"/>
      <c r="BY55" s="108"/>
      <c r="BZ55" s="108"/>
      <c r="CA55" s="108"/>
      <c r="CB55" s="108"/>
      <c r="CC55" s="108"/>
      <c r="CD55" s="108"/>
      <c r="CE55" s="108"/>
    </row>
    <row r="56" spans="1:83" s="22" customFormat="1" ht="62.4" customHeight="1" x14ac:dyDescent="0.3">
      <c r="B56" s="94"/>
      <c r="C56" s="94"/>
      <c r="D56" s="94"/>
      <c r="E56" s="94"/>
      <c r="F56" s="94"/>
      <c r="G56" s="94"/>
      <c r="H56" s="94"/>
      <c r="I56" s="10">
        <v>5</v>
      </c>
      <c r="J56" s="10" t="s">
        <v>151</v>
      </c>
      <c r="K56" s="11"/>
      <c r="L56" s="11" t="s">
        <v>163</v>
      </c>
      <c r="M56" s="24" t="s">
        <v>103</v>
      </c>
      <c r="N56" s="12" t="s">
        <v>51</v>
      </c>
      <c r="O56" s="13">
        <v>0</v>
      </c>
      <c r="P56" s="13">
        <v>5</v>
      </c>
      <c r="Q56" s="13">
        <v>1</v>
      </c>
      <c r="R56" s="30">
        <v>1</v>
      </c>
      <c r="S56" s="13">
        <v>2</v>
      </c>
      <c r="T56" s="13">
        <v>1</v>
      </c>
      <c r="U56" s="11">
        <v>1</v>
      </c>
      <c r="V56" s="109">
        <v>1</v>
      </c>
      <c r="W56" s="11"/>
      <c r="X56" s="11"/>
      <c r="Y56" s="8">
        <f t="shared" si="0"/>
        <v>2</v>
      </c>
      <c r="Z56" s="15">
        <f t="shared" si="1"/>
        <v>1</v>
      </c>
      <c r="AA56" s="16">
        <f t="shared" si="25"/>
        <v>0.4</v>
      </c>
      <c r="AB56" s="10" t="s">
        <v>228</v>
      </c>
      <c r="AC56" s="10" t="s">
        <v>16</v>
      </c>
      <c r="AD56" s="33">
        <v>1</v>
      </c>
      <c r="AE56" s="21">
        <f t="shared" si="26"/>
        <v>2000000</v>
      </c>
      <c r="AF56" s="21">
        <v>0</v>
      </c>
      <c r="AG56" s="21">
        <v>0</v>
      </c>
      <c r="AH56" s="21">
        <v>0</v>
      </c>
      <c r="AI56" s="21">
        <v>0</v>
      </c>
      <c r="AJ56" s="27">
        <v>2000000</v>
      </c>
      <c r="AK56" s="21">
        <v>0</v>
      </c>
      <c r="AL56" s="27">
        <v>0</v>
      </c>
      <c r="AM56" s="21">
        <v>0</v>
      </c>
      <c r="AN56" s="27">
        <v>0</v>
      </c>
      <c r="AO56" s="21">
        <v>0</v>
      </c>
      <c r="AP56" s="21">
        <v>0</v>
      </c>
      <c r="AQ56" s="21">
        <v>0</v>
      </c>
      <c r="AR56" s="27">
        <v>0</v>
      </c>
      <c r="AS56" s="21">
        <v>0</v>
      </c>
      <c r="AT56" s="21">
        <v>0</v>
      </c>
      <c r="AU56" s="21">
        <v>0</v>
      </c>
      <c r="AV56" s="21">
        <v>0</v>
      </c>
      <c r="AW56" s="21">
        <v>0</v>
      </c>
      <c r="AX56" s="21">
        <v>0</v>
      </c>
      <c r="AY56" s="21">
        <f t="shared" si="27"/>
        <v>2000000</v>
      </c>
      <c r="AZ56" s="12" t="s">
        <v>38</v>
      </c>
      <c r="BA56" s="11">
        <v>30</v>
      </c>
      <c r="BB56" s="10"/>
      <c r="BC56" s="10"/>
      <c r="BD56" s="10"/>
      <c r="BE56" s="10"/>
      <c r="BF56" s="10"/>
      <c r="BG56" s="10" t="s">
        <v>212</v>
      </c>
      <c r="BH56" s="10"/>
      <c r="BI56" s="10"/>
      <c r="BJ56" s="10"/>
      <c r="BK56" s="10"/>
      <c r="BL56" s="10"/>
      <c r="BM56" s="10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</row>
    <row r="57" spans="1:83" s="22" customFormat="1" ht="62.4" customHeight="1" x14ac:dyDescent="0.3">
      <c r="B57" s="94"/>
      <c r="C57" s="94"/>
      <c r="D57" s="94"/>
      <c r="E57" s="94"/>
      <c r="F57" s="94"/>
      <c r="G57" s="94"/>
      <c r="H57" s="94"/>
      <c r="I57" s="10">
        <v>6</v>
      </c>
      <c r="J57" s="10" t="s">
        <v>252</v>
      </c>
      <c r="K57" s="11">
        <v>2021050310054</v>
      </c>
      <c r="L57" s="11" t="s">
        <v>163</v>
      </c>
      <c r="M57" s="24" t="s">
        <v>104</v>
      </c>
      <c r="N57" s="12" t="s">
        <v>51</v>
      </c>
      <c r="O57" s="13">
        <v>0</v>
      </c>
      <c r="P57" s="13">
        <v>6</v>
      </c>
      <c r="Q57" s="13">
        <v>0</v>
      </c>
      <c r="R57" s="30">
        <v>2</v>
      </c>
      <c r="S57" s="13">
        <v>2</v>
      </c>
      <c r="T57" s="13">
        <v>2</v>
      </c>
      <c r="U57" s="11">
        <v>0</v>
      </c>
      <c r="V57" s="109">
        <v>3</v>
      </c>
      <c r="W57" s="11"/>
      <c r="X57" s="11"/>
      <c r="Y57" s="8">
        <f t="shared" si="0"/>
        <v>3</v>
      </c>
      <c r="Z57" s="15">
        <f>IF(V57&gt;R57,100%, (V57/R57))</f>
        <v>1</v>
      </c>
      <c r="AA57" s="16">
        <f t="shared" si="25"/>
        <v>0.5</v>
      </c>
      <c r="AB57" s="10" t="s">
        <v>244</v>
      </c>
      <c r="AC57" s="10" t="s">
        <v>16</v>
      </c>
      <c r="AD57" s="33">
        <v>2</v>
      </c>
      <c r="AE57" s="21">
        <f t="shared" si="26"/>
        <v>200000000</v>
      </c>
      <c r="AF57" s="21">
        <v>0</v>
      </c>
      <c r="AG57" s="21">
        <v>200000000</v>
      </c>
      <c r="AH57" s="21">
        <v>0</v>
      </c>
      <c r="AI57" s="21">
        <v>0</v>
      </c>
      <c r="AJ57" s="27">
        <v>0</v>
      </c>
      <c r="AK57" s="21">
        <v>0</v>
      </c>
      <c r="AL57" s="27">
        <v>0</v>
      </c>
      <c r="AM57" s="21">
        <v>0</v>
      </c>
      <c r="AN57" s="27">
        <v>0</v>
      </c>
      <c r="AO57" s="21">
        <v>0</v>
      </c>
      <c r="AP57" s="21">
        <v>0</v>
      </c>
      <c r="AQ57" s="21">
        <v>0</v>
      </c>
      <c r="AR57" s="27">
        <v>0</v>
      </c>
      <c r="AS57" s="21">
        <v>0</v>
      </c>
      <c r="AT57" s="21">
        <v>0</v>
      </c>
      <c r="AU57" s="21">
        <v>0</v>
      </c>
      <c r="AV57" s="21">
        <v>0</v>
      </c>
      <c r="AW57" s="21">
        <v>0</v>
      </c>
      <c r="AX57" s="21">
        <v>0</v>
      </c>
      <c r="AY57" s="21">
        <f t="shared" si="27"/>
        <v>200000000</v>
      </c>
      <c r="AZ57" s="12" t="s">
        <v>38</v>
      </c>
      <c r="BA57" s="11">
        <v>180</v>
      </c>
      <c r="BB57" s="10"/>
      <c r="BC57" s="10"/>
      <c r="BD57" s="10" t="s">
        <v>212</v>
      </c>
      <c r="BE57" s="10" t="s">
        <v>212</v>
      </c>
      <c r="BF57" s="10" t="s">
        <v>212</v>
      </c>
      <c r="BG57" s="10" t="s">
        <v>212</v>
      </c>
      <c r="BH57" s="10" t="s">
        <v>212</v>
      </c>
      <c r="BI57" s="10" t="s">
        <v>212</v>
      </c>
      <c r="BJ57" s="10" t="s">
        <v>212</v>
      </c>
      <c r="BK57" s="10" t="s">
        <v>212</v>
      </c>
      <c r="BL57" s="10" t="s">
        <v>212</v>
      </c>
      <c r="BM57" s="10" t="s">
        <v>212</v>
      </c>
      <c r="BN57" s="107"/>
      <c r="BO57" s="107"/>
      <c r="BP57" s="107"/>
      <c r="BQ57" s="107"/>
      <c r="BR57" s="107"/>
      <c r="BS57" s="107"/>
      <c r="BT57" s="108"/>
      <c r="BU57" s="108"/>
      <c r="BV57" s="108"/>
      <c r="BW57" s="108"/>
      <c r="BX57" s="108"/>
      <c r="BY57" s="108"/>
      <c r="BZ57" s="108"/>
      <c r="CA57" s="108"/>
      <c r="CB57" s="108"/>
      <c r="CC57" s="108"/>
      <c r="CD57" s="108"/>
      <c r="CE57" s="108"/>
    </row>
    <row r="58" spans="1:83" s="22" customFormat="1" ht="62.4" customHeight="1" x14ac:dyDescent="0.3">
      <c r="B58" s="94"/>
      <c r="C58" s="94"/>
      <c r="D58" s="94"/>
      <c r="E58" s="94"/>
      <c r="F58" s="94"/>
      <c r="G58" s="94"/>
      <c r="H58" s="94"/>
      <c r="I58" s="10">
        <v>7</v>
      </c>
      <c r="J58" s="10" t="s">
        <v>151</v>
      </c>
      <c r="K58" s="11"/>
      <c r="L58" s="11" t="s">
        <v>163</v>
      </c>
      <c r="M58" s="24" t="s">
        <v>105</v>
      </c>
      <c r="N58" s="12" t="s">
        <v>51</v>
      </c>
      <c r="O58" s="13">
        <v>0</v>
      </c>
      <c r="P58" s="13">
        <v>15</v>
      </c>
      <c r="Q58" s="13">
        <v>5</v>
      </c>
      <c r="R58" s="30">
        <v>5</v>
      </c>
      <c r="S58" s="13">
        <v>2</v>
      </c>
      <c r="T58" s="13">
        <v>3</v>
      </c>
      <c r="U58" s="11">
        <v>5</v>
      </c>
      <c r="V58" s="109">
        <v>4</v>
      </c>
      <c r="W58" s="11"/>
      <c r="X58" s="11"/>
      <c r="Y58" s="8">
        <f t="shared" si="0"/>
        <v>9</v>
      </c>
      <c r="Z58" s="15">
        <f t="shared" si="1"/>
        <v>0.8</v>
      </c>
      <c r="AA58" s="16">
        <f t="shared" si="25"/>
        <v>0.6</v>
      </c>
      <c r="AB58" s="10" t="s">
        <v>259</v>
      </c>
      <c r="AC58" s="10" t="s">
        <v>213</v>
      </c>
      <c r="AD58" s="33">
        <v>1</v>
      </c>
      <c r="AE58" s="21">
        <f t="shared" si="26"/>
        <v>35419340</v>
      </c>
      <c r="AF58" s="21">
        <v>10000000</v>
      </c>
      <c r="AG58" s="21">
        <v>0</v>
      </c>
      <c r="AH58" s="21">
        <v>0</v>
      </c>
      <c r="AI58" s="21">
        <v>0</v>
      </c>
      <c r="AJ58" s="27">
        <v>3000000</v>
      </c>
      <c r="AK58" s="21">
        <v>0</v>
      </c>
      <c r="AL58" s="27">
        <v>15000000</v>
      </c>
      <c r="AM58" s="21">
        <v>0</v>
      </c>
      <c r="AN58" s="27">
        <v>0</v>
      </c>
      <c r="AO58" s="21">
        <v>0</v>
      </c>
      <c r="AP58" s="21">
        <v>0</v>
      </c>
      <c r="AQ58" s="21">
        <v>0</v>
      </c>
      <c r="AR58" s="27">
        <v>0</v>
      </c>
      <c r="AS58" s="21">
        <v>7419340</v>
      </c>
      <c r="AT58" s="21">
        <v>0</v>
      </c>
      <c r="AU58" s="21">
        <v>0</v>
      </c>
      <c r="AV58" s="21">
        <v>0</v>
      </c>
      <c r="AW58" s="21">
        <v>0</v>
      </c>
      <c r="AX58" s="21">
        <v>0</v>
      </c>
      <c r="AY58" s="21">
        <f t="shared" si="27"/>
        <v>35419340</v>
      </c>
      <c r="AZ58" s="12" t="s">
        <v>38</v>
      </c>
      <c r="BA58" s="11">
        <v>150</v>
      </c>
      <c r="BB58" s="10"/>
      <c r="BC58" s="10" t="s">
        <v>212</v>
      </c>
      <c r="BD58" s="10" t="s">
        <v>212</v>
      </c>
      <c r="BE58" s="10" t="s">
        <v>212</v>
      </c>
      <c r="BF58" s="10" t="s">
        <v>212</v>
      </c>
      <c r="BG58" s="10" t="s">
        <v>212</v>
      </c>
      <c r="BH58" s="10" t="s">
        <v>212</v>
      </c>
      <c r="BI58" s="10" t="s">
        <v>212</v>
      </c>
      <c r="BJ58" s="10" t="s">
        <v>212</v>
      </c>
      <c r="BK58" s="10" t="s">
        <v>212</v>
      </c>
      <c r="BL58" s="10" t="s">
        <v>212</v>
      </c>
      <c r="BM58" s="10" t="s">
        <v>212</v>
      </c>
      <c r="BN58" s="107"/>
      <c r="BO58" s="107"/>
      <c r="BP58" s="107"/>
      <c r="BQ58" s="107"/>
      <c r="BR58" s="107"/>
      <c r="BS58" s="107"/>
      <c r="BT58" s="108"/>
      <c r="BU58" s="108"/>
      <c r="BV58" s="108"/>
      <c r="BW58" s="108"/>
      <c r="BX58" s="108"/>
      <c r="BY58" s="108"/>
      <c r="BZ58" s="108"/>
      <c r="CA58" s="108"/>
      <c r="CB58" s="108"/>
      <c r="CC58" s="108"/>
      <c r="CD58" s="108"/>
      <c r="CE58" s="108"/>
    </row>
    <row r="59" spans="1:83" s="22" customFormat="1" ht="62.4" customHeight="1" x14ac:dyDescent="0.3">
      <c r="B59" s="94"/>
      <c r="C59" s="94"/>
      <c r="D59" s="94"/>
      <c r="E59" s="94"/>
      <c r="F59" s="94"/>
      <c r="G59" s="94"/>
      <c r="H59" s="94"/>
      <c r="I59" s="10">
        <v>8</v>
      </c>
      <c r="J59" s="10" t="s">
        <v>238</v>
      </c>
      <c r="K59" s="11">
        <v>2021050310025</v>
      </c>
      <c r="L59" s="11" t="s">
        <v>162</v>
      </c>
      <c r="M59" s="24" t="s">
        <v>106</v>
      </c>
      <c r="N59" s="12" t="s">
        <v>51</v>
      </c>
      <c r="O59" s="13">
        <v>0</v>
      </c>
      <c r="P59" s="13">
        <v>100</v>
      </c>
      <c r="Q59" s="13">
        <v>20</v>
      </c>
      <c r="R59" s="30">
        <v>50</v>
      </c>
      <c r="S59" s="13">
        <v>30</v>
      </c>
      <c r="T59" s="13">
        <v>20</v>
      </c>
      <c r="U59" s="11">
        <v>0</v>
      </c>
      <c r="V59" s="109">
        <v>70</v>
      </c>
      <c r="W59" s="11"/>
      <c r="X59" s="11"/>
      <c r="Y59" s="8">
        <f t="shared" si="0"/>
        <v>70</v>
      </c>
      <c r="Z59" s="15">
        <f>IF(V59&gt;R59,100%, (V59/R59))</f>
        <v>1</v>
      </c>
      <c r="AA59" s="16">
        <f t="shared" si="25"/>
        <v>0.7</v>
      </c>
      <c r="AB59" s="10" t="s">
        <v>248</v>
      </c>
      <c r="AC59" s="10" t="s">
        <v>16</v>
      </c>
      <c r="AD59" s="33">
        <v>2</v>
      </c>
      <c r="AE59" s="21">
        <f t="shared" si="26"/>
        <v>25000000</v>
      </c>
      <c r="AF59" s="21">
        <v>0</v>
      </c>
      <c r="AG59" s="21">
        <v>0</v>
      </c>
      <c r="AH59" s="21">
        <v>0</v>
      </c>
      <c r="AI59" s="21">
        <v>0</v>
      </c>
      <c r="AJ59" s="27">
        <v>0</v>
      </c>
      <c r="AK59" s="21">
        <v>0</v>
      </c>
      <c r="AL59" s="27">
        <v>25000000</v>
      </c>
      <c r="AM59" s="21">
        <v>0</v>
      </c>
      <c r="AN59" s="27">
        <v>0</v>
      </c>
      <c r="AO59" s="21">
        <v>0</v>
      </c>
      <c r="AP59" s="21">
        <v>0</v>
      </c>
      <c r="AQ59" s="21">
        <v>0</v>
      </c>
      <c r="AR59" s="27">
        <v>0</v>
      </c>
      <c r="AS59" s="21">
        <v>0</v>
      </c>
      <c r="AT59" s="21">
        <v>0</v>
      </c>
      <c r="AU59" s="21">
        <v>0</v>
      </c>
      <c r="AV59" s="21">
        <v>0</v>
      </c>
      <c r="AW59" s="21">
        <v>0</v>
      </c>
      <c r="AX59" s="21">
        <v>0</v>
      </c>
      <c r="AY59" s="21">
        <f t="shared" si="27"/>
        <v>25000000</v>
      </c>
      <c r="AZ59" s="12" t="s">
        <v>38</v>
      </c>
      <c r="BA59" s="11">
        <v>30</v>
      </c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 t="s">
        <v>212</v>
      </c>
      <c r="BM59" s="10" t="s">
        <v>212</v>
      </c>
      <c r="BN59" s="107"/>
      <c r="BO59" s="107"/>
      <c r="BP59" s="107"/>
      <c r="BQ59" s="107"/>
      <c r="BR59" s="107"/>
      <c r="BS59" s="107"/>
      <c r="BT59" s="108"/>
      <c r="BU59" s="108"/>
      <c r="BV59" s="108"/>
      <c r="BW59" s="108"/>
      <c r="BX59" s="108"/>
      <c r="BY59" s="108"/>
      <c r="BZ59" s="108"/>
      <c r="CA59" s="108"/>
      <c r="CB59" s="108"/>
      <c r="CC59" s="108"/>
      <c r="CD59" s="108"/>
      <c r="CE59" s="108"/>
    </row>
    <row r="60" spans="1:83" s="22" customFormat="1" ht="62.4" customHeight="1" x14ac:dyDescent="0.3">
      <c r="B60" s="94"/>
      <c r="C60" s="94"/>
      <c r="D60" s="94"/>
      <c r="E60" s="94"/>
      <c r="F60" s="94"/>
      <c r="G60" s="94"/>
      <c r="H60" s="94"/>
      <c r="I60" s="10">
        <v>9</v>
      </c>
      <c r="J60" s="10" t="s">
        <v>238</v>
      </c>
      <c r="K60" s="11">
        <v>2021050310025</v>
      </c>
      <c r="L60" s="11" t="s">
        <v>162</v>
      </c>
      <c r="M60" s="24" t="s">
        <v>107</v>
      </c>
      <c r="N60" s="12" t="s">
        <v>51</v>
      </c>
      <c r="O60" s="13">
        <v>0</v>
      </c>
      <c r="P60" s="13">
        <v>100</v>
      </c>
      <c r="Q60" s="13">
        <v>20</v>
      </c>
      <c r="R60" s="30">
        <v>20</v>
      </c>
      <c r="S60" s="13">
        <v>30</v>
      </c>
      <c r="T60" s="13">
        <v>30</v>
      </c>
      <c r="U60" s="11">
        <v>0</v>
      </c>
      <c r="V60" s="109">
        <v>0</v>
      </c>
      <c r="W60" s="11"/>
      <c r="X60" s="11"/>
      <c r="Y60" s="8">
        <f t="shared" si="0"/>
        <v>0</v>
      </c>
      <c r="Z60" s="15">
        <f t="shared" si="1"/>
        <v>0</v>
      </c>
      <c r="AA60" s="16">
        <f t="shared" si="25"/>
        <v>0</v>
      </c>
      <c r="AB60" s="10" t="s">
        <v>287</v>
      </c>
      <c r="AC60" s="10" t="s">
        <v>16</v>
      </c>
      <c r="AD60" s="33">
        <v>2</v>
      </c>
      <c r="AE60" s="21">
        <f t="shared" si="26"/>
        <v>0</v>
      </c>
      <c r="AF60" s="21">
        <v>0</v>
      </c>
      <c r="AG60" s="21">
        <v>0</v>
      </c>
      <c r="AH60" s="21">
        <v>0</v>
      </c>
      <c r="AI60" s="21">
        <v>0</v>
      </c>
      <c r="AJ60" s="27">
        <v>0</v>
      </c>
      <c r="AK60" s="21">
        <v>0</v>
      </c>
      <c r="AL60" s="27">
        <v>0</v>
      </c>
      <c r="AM60" s="21">
        <v>0</v>
      </c>
      <c r="AN60" s="27">
        <v>0</v>
      </c>
      <c r="AO60" s="21">
        <v>0</v>
      </c>
      <c r="AP60" s="21">
        <v>0</v>
      </c>
      <c r="AQ60" s="21">
        <v>0</v>
      </c>
      <c r="AR60" s="27">
        <v>0</v>
      </c>
      <c r="AS60" s="21">
        <v>0</v>
      </c>
      <c r="AT60" s="21">
        <v>0</v>
      </c>
      <c r="AU60" s="21">
        <v>0</v>
      </c>
      <c r="AV60" s="21">
        <v>0</v>
      </c>
      <c r="AW60" s="21">
        <v>0</v>
      </c>
      <c r="AX60" s="21">
        <v>0</v>
      </c>
      <c r="AY60" s="21">
        <f t="shared" si="27"/>
        <v>0</v>
      </c>
      <c r="AZ60" s="12" t="s">
        <v>38</v>
      </c>
      <c r="BA60" s="11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7"/>
      <c r="BO60" s="107"/>
      <c r="BP60" s="107"/>
      <c r="BQ60" s="107"/>
      <c r="BR60" s="107"/>
      <c r="BS60" s="107"/>
      <c r="BT60" s="108"/>
      <c r="BU60" s="108"/>
      <c r="BV60" s="108"/>
      <c r="BW60" s="108"/>
      <c r="BX60" s="108"/>
      <c r="BY60" s="108"/>
      <c r="BZ60" s="108"/>
      <c r="CA60" s="108"/>
      <c r="CB60" s="108"/>
      <c r="CC60" s="108"/>
      <c r="CD60" s="108"/>
      <c r="CE60" s="108"/>
    </row>
    <row r="61" spans="1:83" s="22" customFormat="1" ht="62.4" customHeight="1" x14ac:dyDescent="0.3">
      <c r="B61" s="94"/>
      <c r="C61" s="94"/>
      <c r="D61" s="94"/>
      <c r="E61" s="94"/>
      <c r="F61" s="94"/>
      <c r="G61" s="94"/>
      <c r="H61" s="94"/>
      <c r="I61" s="10">
        <v>10</v>
      </c>
      <c r="J61" s="10" t="s">
        <v>151</v>
      </c>
      <c r="K61" s="11"/>
      <c r="L61" s="11" t="s">
        <v>173</v>
      </c>
      <c r="M61" s="24" t="s">
        <v>108</v>
      </c>
      <c r="N61" s="12" t="s">
        <v>48</v>
      </c>
      <c r="O61" s="13">
        <v>1</v>
      </c>
      <c r="P61" s="13">
        <v>1</v>
      </c>
      <c r="Q61" s="13">
        <v>0</v>
      </c>
      <c r="R61" s="30">
        <v>1</v>
      </c>
      <c r="S61" s="13">
        <v>0</v>
      </c>
      <c r="T61" s="13">
        <v>0</v>
      </c>
      <c r="U61" s="11">
        <v>0</v>
      </c>
      <c r="V61" s="109">
        <v>0</v>
      </c>
      <c r="W61" s="11"/>
      <c r="X61" s="11"/>
      <c r="Y61" s="8">
        <f t="shared" si="0"/>
        <v>0</v>
      </c>
      <c r="Z61" s="15">
        <f t="shared" si="1"/>
        <v>0</v>
      </c>
      <c r="AA61" s="38">
        <f>Y61/SUM(Q61:T61)</f>
        <v>0</v>
      </c>
      <c r="AB61" s="10" t="s">
        <v>287</v>
      </c>
      <c r="AC61" s="10" t="s">
        <v>213</v>
      </c>
      <c r="AD61" s="33">
        <v>1</v>
      </c>
      <c r="AE61" s="21">
        <f t="shared" si="26"/>
        <v>0</v>
      </c>
      <c r="AF61" s="21">
        <v>0</v>
      </c>
      <c r="AG61" s="21">
        <v>0</v>
      </c>
      <c r="AH61" s="21">
        <v>0</v>
      </c>
      <c r="AI61" s="21">
        <v>0</v>
      </c>
      <c r="AJ61" s="27">
        <v>0</v>
      </c>
      <c r="AK61" s="21">
        <v>0</v>
      </c>
      <c r="AL61" s="27">
        <v>0</v>
      </c>
      <c r="AM61" s="21">
        <v>0</v>
      </c>
      <c r="AN61" s="27">
        <v>0</v>
      </c>
      <c r="AO61" s="21">
        <v>0</v>
      </c>
      <c r="AP61" s="21">
        <v>0</v>
      </c>
      <c r="AQ61" s="21">
        <v>0</v>
      </c>
      <c r="AR61" s="27">
        <v>0</v>
      </c>
      <c r="AS61" s="21">
        <v>0</v>
      </c>
      <c r="AT61" s="21">
        <v>0</v>
      </c>
      <c r="AU61" s="21">
        <v>0</v>
      </c>
      <c r="AV61" s="21">
        <v>0</v>
      </c>
      <c r="AW61" s="21">
        <v>0</v>
      </c>
      <c r="AX61" s="21">
        <v>0</v>
      </c>
      <c r="AY61" s="21">
        <f t="shared" si="27"/>
        <v>0</v>
      </c>
      <c r="AZ61" s="12" t="s">
        <v>38</v>
      </c>
      <c r="BA61" s="11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7"/>
      <c r="BO61" s="107"/>
      <c r="BP61" s="107"/>
      <c r="BQ61" s="107"/>
      <c r="BR61" s="107"/>
      <c r="BS61" s="107"/>
      <c r="BT61" s="108"/>
      <c r="BU61" s="108"/>
      <c r="BV61" s="108"/>
      <c r="BW61" s="108"/>
      <c r="BX61" s="108"/>
      <c r="BY61" s="108"/>
      <c r="BZ61" s="108"/>
      <c r="CA61" s="108"/>
      <c r="CB61" s="108"/>
      <c r="CC61" s="108"/>
      <c r="CD61" s="108"/>
      <c r="CE61" s="108"/>
    </row>
    <row r="62" spans="1:83" s="22" customFormat="1" ht="62.4" customHeight="1" x14ac:dyDescent="0.3">
      <c r="B62" s="44"/>
      <c r="C62" s="94"/>
      <c r="D62" s="94"/>
      <c r="E62" s="94"/>
      <c r="F62" s="94"/>
      <c r="G62" s="94"/>
      <c r="H62" s="94"/>
      <c r="I62" s="10">
        <v>11</v>
      </c>
      <c r="J62" s="10" t="s">
        <v>169</v>
      </c>
      <c r="K62" s="11" t="s">
        <v>170</v>
      </c>
      <c r="L62" s="11" t="s">
        <v>173</v>
      </c>
      <c r="M62" s="24" t="s">
        <v>109</v>
      </c>
      <c r="N62" s="12" t="s">
        <v>51</v>
      </c>
      <c r="O62" s="13">
        <v>1</v>
      </c>
      <c r="P62" s="13">
        <v>4</v>
      </c>
      <c r="Q62" s="13">
        <v>1</v>
      </c>
      <c r="R62" s="30">
        <v>1</v>
      </c>
      <c r="S62" s="13">
        <v>1</v>
      </c>
      <c r="T62" s="13">
        <v>1</v>
      </c>
      <c r="U62" s="11">
        <v>1</v>
      </c>
      <c r="V62" s="109">
        <v>1</v>
      </c>
      <c r="W62" s="11"/>
      <c r="X62" s="18"/>
      <c r="Y62" s="8">
        <f t="shared" si="0"/>
        <v>2</v>
      </c>
      <c r="Z62" s="15">
        <f t="shared" si="1"/>
        <v>1</v>
      </c>
      <c r="AA62" s="16">
        <f t="shared" ref="AA62:AA63" si="28">IF(ISERROR(Y62/P62),"",Y62/P62)</f>
        <v>0.5</v>
      </c>
      <c r="AB62" s="10" t="s">
        <v>226</v>
      </c>
      <c r="AC62" s="10" t="s">
        <v>16</v>
      </c>
      <c r="AD62" s="33">
        <v>3</v>
      </c>
      <c r="AE62" s="21">
        <f t="shared" si="26"/>
        <v>341121541</v>
      </c>
      <c r="AF62" s="21">
        <v>0</v>
      </c>
      <c r="AG62" s="21">
        <v>0</v>
      </c>
      <c r="AH62" s="21">
        <v>0</v>
      </c>
      <c r="AI62" s="21">
        <v>0</v>
      </c>
      <c r="AJ62" s="27">
        <v>0</v>
      </c>
      <c r="AK62" s="21">
        <v>0</v>
      </c>
      <c r="AL62" s="27">
        <v>53621541</v>
      </c>
      <c r="AM62" s="21">
        <v>25000000</v>
      </c>
      <c r="AN62" s="27">
        <v>0</v>
      </c>
      <c r="AO62" s="21">
        <v>0</v>
      </c>
      <c r="AP62" s="21">
        <v>0</v>
      </c>
      <c r="AQ62" s="21">
        <v>0</v>
      </c>
      <c r="AR62" s="27">
        <v>0</v>
      </c>
      <c r="AS62" s="21">
        <v>0</v>
      </c>
      <c r="AT62" s="21">
        <v>262500000</v>
      </c>
      <c r="AU62" s="21">
        <v>0</v>
      </c>
      <c r="AV62" s="21">
        <v>0</v>
      </c>
      <c r="AW62" s="21">
        <v>0</v>
      </c>
      <c r="AX62" s="21">
        <v>0</v>
      </c>
      <c r="AY62" s="21">
        <f t="shared" si="27"/>
        <v>341121541</v>
      </c>
      <c r="AZ62" s="12" t="s">
        <v>38</v>
      </c>
      <c r="BA62" s="11">
        <v>300</v>
      </c>
      <c r="BB62" s="10"/>
      <c r="BC62" s="10"/>
      <c r="BD62" s="10" t="s">
        <v>212</v>
      </c>
      <c r="BE62" s="10" t="s">
        <v>212</v>
      </c>
      <c r="BF62" s="10" t="s">
        <v>212</v>
      </c>
      <c r="BG62" s="10" t="s">
        <v>212</v>
      </c>
      <c r="BH62" s="10" t="s">
        <v>212</v>
      </c>
      <c r="BI62" s="10" t="s">
        <v>212</v>
      </c>
      <c r="BJ62" s="10" t="s">
        <v>212</v>
      </c>
      <c r="BK62" s="10" t="s">
        <v>212</v>
      </c>
      <c r="BL62" s="10" t="s">
        <v>212</v>
      </c>
      <c r="BM62" s="10" t="s">
        <v>212</v>
      </c>
      <c r="BN62" s="107"/>
      <c r="BO62" s="107"/>
      <c r="BP62" s="107"/>
      <c r="BQ62" s="107"/>
      <c r="BR62" s="107"/>
      <c r="BS62" s="107"/>
      <c r="BT62" s="108"/>
      <c r="BU62" s="108"/>
      <c r="BV62" s="108"/>
      <c r="BW62" s="108"/>
      <c r="BX62" s="108"/>
      <c r="BY62" s="108"/>
      <c r="BZ62" s="108"/>
      <c r="CA62" s="108"/>
      <c r="CB62" s="108"/>
      <c r="CC62" s="108"/>
      <c r="CD62" s="108"/>
      <c r="CE62" s="108"/>
    </row>
    <row r="63" spans="1:83" s="22" customFormat="1" ht="62.4" customHeight="1" x14ac:dyDescent="0.3">
      <c r="B63" s="44"/>
      <c r="C63" s="94"/>
      <c r="D63" s="94"/>
      <c r="E63" s="94"/>
      <c r="F63" s="94"/>
      <c r="G63" s="94"/>
      <c r="H63" s="94"/>
      <c r="I63" s="10">
        <v>12</v>
      </c>
      <c r="J63" s="10" t="s">
        <v>151</v>
      </c>
      <c r="K63" s="11"/>
      <c r="L63" s="11" t="s">
        <v>163</v>
      </c>
      <c r="M63" s="24" t="s">
        <v>110</v>
      </c>
      <c r="N63" s="12" t="s">
        <v>51</v>
      </c>
      <c r="O63" s="14">
        <v>0</v>
      </c>
      <c r="P63" s="13">
        <v>3</v>
      </c>
      <c r="Q63" s="13">
        <v>0</v>
      </c>
      <c r="R63" s="30">
        <v>1</v>
      </c>
      <c r="S63" s="13">
        <v>1</v>
      </c>
      <c r="T63" s="13">
        <v>1</v>
      </c>
      <c r="U63" s="11">
        <v>0</v>
      </c>
      <c r="V63" s="109">
        <v>0</v>
      </c>
      <c r="W63" s="11"/>
      <c r="X63" s="18"/>
      <c r="Y63" s="8">
        <f t="shared" si="0"/>
        <v>0</v>
      </c>
      <c r="Z63" s="15">
        <f t="shared" si="1"/>
        <v>0</v>
      </c>
      <c r="AA63" s="16">
        <f t="shared" si="28"/>
        <v>0</v>
      </c>
      <c r="AB63" s="10" t="s">
        <v>287</v>
      </c>
      <c r="AC63" s="10" t="s">
        <v>16</v>
      </c>
      <c r="AD63" s="33">
        <v>4</v>
      </c>
      <c r="AE63" s="21">
        <f t="shared" si="26"/>
        <v>0</v>
      </c>
      <c r="AF63" s="21">
        <v>0</v>
      </c>
      <c r="AG63" s="21">
        <v>0</v>
      </c>
      <c r="AH63" s="21">
        <v>0</v>
      </c>
      <c r="AI63" s="21">
        <v>0</v>
      </c>
      <c r="AJ63" s="27">
        <v>0</v>
      </c>
      <c r="AK63" s="21">
        <v>0</v>
      </c>
      <c r="AL63" s="27">
        <v>0</v>
      </c>
      <c r="AM63" s="21">
        <v>0</v>
      </c>
      <c r="AN63" s="27">
        <v>0</v>
      </c>
      <c r="AO63" s="21">
        <v>0</v>
      </c>
      <c r="AP63" s="21">
        <v>0</v>
      </c>
      <c r="AQ63" s="21">
        <v>0</v>
      </c>
      <c r="AR63" s="27">
        <v>0</v>
      </c>
      <c r="AS63" s="21">
        <v>0</v>
      </c>
      <c r="AT63" s="21">
        <v>0</v>
      </c>
      <c r="AU63" s="21">
        <v>0</v>
      </c>
      <c r="AV63" s="21">
        <v>0</v>
      </c>
      <c r="AW63" s="21">
        <v>0</v>
      </c>
      <c r="AX63" s="21">
        <v>0</v>
      </c>
      <c r="AY63" s="21">
        <f t="shared" si="27"/>
        <v>0</v>
      </c>
      <c r="AZ63" s="12" t="s">
        <v>38</v>
      </c>
      <c r="BA63" s="11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7"/>
      <c r="BO63" s="107"/>
      <c r="BP63" s="107"/>
      <c r="BQ63" s="107"/>
      <c r="BR63" s="107"/>
      <c r="BS63" s="107"/>
      <c r="BT63" s="108"/>
      <c r="BU63" s="108"/>
      <c r="BV63" s="108"/>
      <c r="BW63" s="108"/>
      <c r="BX63" s="108"/>
      <c r="BY63" s="108"/>
      <c r="BZ63" s="108"/>
      <c r="CA63" s="108"/>
      <c r="CB63" s="108"/>
      <c r="CC63" s="108"/>
      <c r="CD63" s="108"/>
      <c r="CE63" s="108"/>
    </row>
    <row r="64" spans="1:83" s="118" customFormat="1" ht="13.8" thickBot="1" x14ac:dyDescent="0.35">
      <c r="A64" s="111"/>
      <c r="B64" s="112"/>
      <c r="C64" s="112"/>
      <c r="D64" s="112"/>
      <c r="E64" s="113" t="s">
        <v>34</v>
      </c>
      <c r="F64" s="114"/>
      <c r="G64" s="114"/>
      <c r="H64" s="114"/>
      <c r="I64" s="114"/>
      <c r="J64" s="114"/>
      <c r="K64" s="114"/>
      <c r="L64" s="114"/>
      <c r="M64" s="114"/>
      <c r="N64" s="114"/>
      <c r="O64" s="114"/>
      <c r="P64" s="114"/>
      <c r="Q64" s="114"/>
      <c r="R64" s="114"/>
      <c r="S64" s="114"/>
      <c r="T64" s="115"/>
      <c r="U64" s="17"/>
      <c r="V64" s="116"/>
      <c r="W64" s="17"/>
      <c r="X64" s="17"/>
      <c r="Y64" s="6"/>
      <c r="Z64" s="7">
        <f>AVERAGE(Z52:Z63)</f>
        <v>0.63749999999999996</v>
      </c>
      <c r="AA64" s="7">
        <f>AVERAGE(AA52:AA63)</f>
        <v>0.32707912457912464</v>
      </c>
      <c r="AB64" s="35"/>
      <c r="AC64" s="34"/>
      <c r="AD64" s="35"/>
      <c r="AE64" s="20">
        <f>SUM(AE52:AE63)</f>
        <v>2347547559</v>
      </c>
      <c r="AF64" s="20">
        <f t="shared" ref="AF64:AU64" si="29">SUM(AF52:AF63)</f>
        <v>10000000</v>
      </c>
      <c r="AG64" s="20">
        <f t="shared" si="29"/>
        <v>200000000</v>
      </c>
      <c r="AH64" s="20">
        <f t="shared" si="29"/>
        <v>1283612723</v>
      </c>
      <c r="AI64" s="20">
        <f t="shared" si="29"/>
        <v>0</v>
      </c>
      <c r="AJ64" s="20">
        <f t="shared" si="29"/>
        <v>5000000</v>
      </c>
      <c r="AK64" s="20">
        <f t="shared" si="29"/>
        <v>0</v>
      </c>
      <c r="AL64" s="20">
        <f t="shared" si="29"/>
        <v>223370496</v>
      </c>
      <c r="AM64" s="20">
        <f t="shared" si="29"/>
        <v>297200000</v>
      </c>
      <c r="AN64" s="20">
        <f t="shared" si="29"/>
        <v>0</v>
      </c>
      <c r="AO64" s="20">
        <f t="shared" si="29"/>
        <v>0</v>
      </c>
      <c r="AP64" s="20">
        <f t="shared" si="29"/>
        <v>0</v>
      </c>
      <c r="AQ64" s="20">
        <f t="shared" si="29"/>
        <v>0</v>
      </c>
      <c r="AR64" s="20">
        <f t="shared" si="29"/>
        <v>0</v>
      </c>
      <c r="AS64" s="20">
        <f t="shared" si="29"/>
        <v>7419340</v>
      </c>
      <c r="AT64" s="20">
        <f t="shared" si="29"/>
        <v>320945000</v>
      </c>
      <c r="AU64" s="20">
        <f t="shared" si="29"/>
        <v>0</v>
      </c>
      <c r="AV64" s="20">
        <f t="shared" ref="AV64" si="30">SUM(AV52:AV63)</f>
        <v>0</v>
      </c>
      <c r="AW64" s="20">
        <f t="shared" ref="AW64" si="31">SUM(AW52:AW63)</f>
        <v>0</v>
      </c>
      <c r="AX64" s="20">
        <f t="shared" ref="AX64" si="32">SUM(AX52:AX63)</f>
        <v>0</v>
      </c>
      <c r="AY64" s="20">
        <f t="shared" ref="AY64" si="33">SUM(AY52:AY63)</f>
        <v>2347547559</v>
      </c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117"/>
      <c r="BO64" s="117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17"/>
      <c r="CC64" s="117"/>
      <c r="CD64" s="117"/>
      <c r="CE64" s="117"/>
    </row>
    <row r="65" spans="1:83" s="22" customFormat="1" ht="62.4" customHeight="1" x14ac:dyDescent="0.3">
      <c r="B65" s="104" t="s">
        <v>53</v>
      </c>
      <c r="C65" s="93" t="s">
        <v>187</v>
      </c>
      <c r="D65" s="93" t="s">
        <v>96</v>
      </c>
      <c r="E65" s="93" t="s">
        <v>190</v>
      </c>
      <c r="F65" s="93" t="s">
        <v>112</v>
      </c>
      <c r="G65" s="93"/>
      <c r="H65" s="93" t="s">
        <v>113</v>
      </c>
      <c r="I65" s="10">
        <v>1</v>
      </c>
      <c r="J65" s="10" t="s">
        <v>151</v>
      </c>
      <c r="K65" s="11"/>
      <c r="L65" s="11" t="s">
        <v>174</v>
      </c>
      <c r="M65" s="24" t="s">
        <v>114</v>
      </c>
      <c r="N65" s="12" t="s">
        <v>51</v>
      </c>
      <c r="O65" s="14">
        <v>230</v>
      </c>
      <c r="P65" s="13">
        <v>1230</v>
      </c>
      <c r="Q65" s="13">
        <v>0</v>
      </c>
      <c r="R65" s="30">
        <v>400</v>
      </c>
      <c r="S65" s="13">
        <v>400</v>
      </c>
      <c r="T65" s="13">
        <v>430</v>
      </c>
      <c r="U65" s="9">
        <v>0</v>
      </c>
      <c r="V65" s="105">
        <v>0</v>
      </c>
      <c r="W65" s="9"/>
      <c r="X65" s="8"/>
      <c r="Y65" s="8">
        <f t="shared" si="0"/>
        <v>0</v>
      </c>
      <c r="Z65" s="15">
        <f t="shared" si="1"/>
        <v>0</v>
      </c>
      <c r="AA65" s="16">
        <f t="shared" ref="AA65:AA66" si="34">IF(ISERROR(Y65/P65),"",Y65/P65)</f>
        <v>0</v>
      </c>
      <c r="AB65" s="10" t="s">
        <v>287</v>
      </c>
      <c r="AC65" s="31" t="s">
        <v>16</v>
      </c>
      <c r="AD65" s="32">
        <v>5</v>
      </c>
      <c r="AE65" s="21">
        <f t="shared" ref="AE65:AE66" si="35">+AY65</f>
        <v>0</v>
      </c>
      <c r="AF65" s="21">
        <v>0</v>
      </c>
      <c r="AG65" s="21">
        <v>0</v>
      </c>
      <c r="AH65" s="21">
        <v>0</v>
      </c>
      <c r="AI65" s="21">
        <v>0</v>
      </c>
      <c r="AJ65" s="27">
        <v>0</v>
      </c>
      <c r="AK65" s="21">
        <v>0</v>
      </c>
      <c r="AL65" s="21">
        <v>0</v>
      </c>
      <c r="AM65" s="21">
        <v>0</v>
      </c>
      <c r="AN65" s="27">
        <v>0</v>
      </c>
      <c r="AO65" s="21">
        <v>0</v>
      </c>
      <c r="AP65" s="21">
        <v>0</v>
      </c>
      <c r="AQ65" s="21">
        <v>0</v>
      </c>
      <c r="AR65" s="27">
        <v>0</v>
      </c>
      <c r="AS65" s="21">
        <v>0</v>
      </c>
      <c r="AT65" s="21">
        <v>0</v>
      </c>
      <c r="AU65" s="21">
        <v>0</v>
      </c>
      <c r="AV65" s="21">
        <v>0</v>
      </c>
      <c r="AW65" s="21">
        <v>0</v>
      </c>
      <c r="AX65" s="21">
        <v>0</v>
      </c>
      <c r="AY65" s="21">
        <f t="shared" ref="AY65:AY66" si="36">SUM(AF65:AX65)</f>
        <v>0</v>
      </c>
      <c r="AZ65" s="12" t="s">
        <v>38</v>
      </c>
      <c r="BA65" s="18"/>
      <c r="BB65" s="31"/>
      <c r="BC65" s="31"/>
      <c r="BD65" s="31"/>
      <c r="BE65" s="31"/>
      <c r="BF65" s="31"/>
      <c r="BG65" s="31"/>
      <c r="BH65" s="31"/>
      <c r="BI65" s="31"/>
      <c r="BJ65" s="31"/>
      <c r="BK65" s="31"/>
      <c r="BL65" s="31"/>
      <c r="BM65" s="106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</row>
    <row r="66" spans="1:83" s="22" customFormat="1" ht="62.4" customHeight="1" x14ac:dyDescent="0.3">
      <c r="B66" s="94"/>
      <c r="C66" s="94"/>
      <c r="D66" s="94"/>
      <c r="E66" s="94"/>
      <c r="F66" s="94"/>
      <c r="G66" s="94"/>
      <c r="H66" s="94"/>
      <c r="I66" s="10">
        <v>2</v>
      </c>
      <c r="J66" s="10" t="s">
        <v>151</v>
      </c>
      <c r="K66" s="11"/>
      <c r="L66" s="11" t="s">
        <v>176</v>
      </c>
      <c r="M66" s="24" t="s">
        <v>115</v>
      </c>
      <c r="N66" s="12" t="s">
        <v>51</v>
      </c>
      <c r="O66" s="14">
        <v>50</v>
      </c>
      <c r="P66" s="13">
        <v>210</v>
      </c>
      <c r="Q66" s="13">
        <v>90</v>
      </c>
      <c r="R66" s="30">
        <v>50</v>
      </c>
      <c r="S66" s="13">
        <v>50</v>
      </c>
      <c r="T66" s="13">
        <v>20</v>
      </c>
      <c r="U66" s="11">
        <v>0</v>
      </c>
      <c r="V66" s="105">
        <v>0</v>
      </c>
      <c r="W66" s="9"/>
      <c r="X66" s="8"/>
      <c r="Y66" s="8">
        <f t="shared" si="0"/>
        <v>0</v>
      </c>
      <c r="Z66" s="15">
        <f t="shared" si="1"/>
        <v>0</v>
      </c>
      <c r="AA66" s="16">
        <f t="shared" si="34"/>
        <v>0</v>
      </c>
      <c r="AB66" s="10" t="s">
        <v>287</v>
      </c>
      <c r="AC66" s="10" t="s">
        <v>16</v>
      </c>
      <c r="AD66" s="33">
        <v>5</v>
      </c>
      <c r="AE66" s="21">
        <f t="shared" si="35"/>
        <v>0</v>
      </c>
      <c r="AF66" s="21">
        <v>0</v>
      </c>
      <c r="AG66" s="21">
        <v>0</v>
      </c>
      <c r="AH66" s="21">
        <v>0</v>
      </c>
      <c r="AI66" s="21">
        <v>0</v>
      </c>
      <c r="AJ66" s="27">
        <v>0</v>
      </c>
      <c r="AK66" s="21">
        <v>0</v>
      </c>
      <c r="AL66" s="21">
        <v>0</v>
      </c>
      <c r="AM66" s="21">
        <v>0</v>
      </c>
      <c r="AN66" s="27">
        <v>0</v>
      </c>
      <c r="AO66" s="21">
        <v>0</v>
      </c>
      <c r="AP66" s="21">
        <v>0</v>
      </c>
      <c r="AQ66" s="21">
        <v>0</v>
      </c>
      <c r="AR66" s="27">
        <v>0</v>
      </c>
      <c r="AS66" s="21">
        <v>0</v>
      </c>
      <c r="AT66" s="21">
        <v>0</v>
      </c>
      <c r="AU66" s="21">
        <v>0</v>
      </c>
      <c r="AV66" s="21">
        <v>0</v>
      </c>
      <c r="AW66" s="21">
        <v>0</v>
      </c>
      <c r="AX66" s="21">
        <v>0</v>
      </c>
      <c r="AY66" s="21">
        <f t="shared" si="36"/>
        <v>0</v>
      </c>
      <c r="AZ66" s="12" t="s">
        <v>38</v>
      </c>
      <c r="BA66" s="11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7"/>
      <c r="BO66" s="107"/>
      <c r="BP66" s="107"/>
      <c r="BQ66" s="107"/>
      <c r="BR66" s="107"/>
      <c r="BS66" s="107"/>
      <c r="BT66" s="108"/>
      <c r="BU66" s="108"/>
      <c r="BV66" s="108"/>
      <c r="BW66" s="108"/>
      <c r="BX66" s="108"/>
      <c r="BY66" s="108"/>
      <c r="BZ66" s="108"/>
      <c r="CA66" s="108"/>
      <c r="CB66" s="108"/>
      <c r="CC66" s="108"/>
      <c r="CD66" s="108"/>
      <c r="CE66" s="108"/>
    </row>
    <row r="67" spans="1:83" s="118" customFormat="1" ht="13.8" thickBot="1" x14ac:dyDescent="0.35">
      <c r="A67" s="111"/>
      <c r="B67" s="112"/>
      <c r="C67" s="112"/>
      <c r="D67" s="112"/>
      <c r="E67" s="113" t="s">
        <v>34</v>
      </c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5"/>
      <c r="U67" s="17"/>
      <c r="V67" s="116"/>
      <c r="W67" s="17"/>
      <c r="X67" s="17"/>
      <c r="Y67" s="6"/>
      <c r="Z67" s="7">
        <f>AVERAGE(Z65:Z66)</f>
        <v>0</v>
      </c>
      <c r="AA67" s="7">
        <f>AVERAGE(AA65:AA66)</f>
        <v>0</v>
      </c>
      <c r="AB67" s="35"/>
      <c r="AC67" s="34"/>
      <c r="AD67" s="35"/>
      <c r="AE67" s="20">
        <f>SUM(AE65:AE66)</f>
        <v>0</v>
      </c>
      <c r="AF67" s="20">
        <f t="shared" ref="AF67:AO67" si="37">SUM(AF65:AF66)</f>
        <v>0</v>
      </c>
      <c r="AG67" s="20">
        <f t="shared" si="37"/>
        <v>0</v>
      </c>
      <c r="AH67" s="20">
        <f t="shared" si="37"/>
        <v>0</v>
      </c>
      <c r="AI67" s="20">
        <f t="shared" si="37"/>
        <v>0</v>
      </c>
      <c r="AJ67" s="20">
        <f t="shared" si="37"/>
        <v>0</v>
      </c>
      <c r="AK67" s="20">
        <f t="shared" si="37"/>
        <v>0</v>
      </c>
      <c r="AL67" s="20">
        <f t="shared" si="37"/>
        <v>0</v>
      </c>
      <c r="AM67" s="20">
        <f t="shared" si="37"/>
        <v>0</v>
      </c>
      <c r="AN67" s="20">
        <f t="shared" si="37"/>
        <v>0</v>
      </c>
      <c r="AO67" s="20">
        <f t="shared" si="37"/>
        <v>0</v>
      </c>
      <c r="AP67" s="20">
        <f>SUM(AP65:AP66)</f>
        <v>0</v>
      </c>
      <c r="AQ67" s="20">
        <f t="shared" ref="AQ67" si="38">SUM(AQ65:AQ66)</f>
        <v>0</v>
      </c>
      <c r="AR67" s="20">
        <f t="shared" ref="AR67" si="39">SUM(AR65:AR66)</f>
        <v>0</v>
      </c>
      <c r="AS67" s="20">
        <f t="shared" ref="AS67" si="40">SUM(AS65:AS66)</f>
        <v>0</v>
      </c>
      <c r="AT67" s="20">
        <f t="shared" ref="AT67" si="41">SUM(AT65:AT66)</f>
        <v>0</v>
      </c>
      <c r="AU67" s="20">
        <f t="shared" ref="AU67" si="42">SUM(AU65:AU66)</f>
        <v>0</v>
      </c>
      <c r="AV67" s="20">
        <f t="shared" ref="AV67" si="43">SUM(AV65:AV66)</f>
        <v>0</v>
      </c>
      <c r="AW67" s="20">
        <f t="shared" ref="AW67" si="44">SUM(AW65:AW66)</f>
        <v>0</v>
      </c>
      <c r="AX67" s="20">
        <f t="shared" ref="AX67:AY67" si="45">SUM(AX65:AX66)</f>
        <v>0</v>
      </c>
      <c r="AY67" s="20">
        <f t="shared" si="45"/>
        <v>0</v>
      </c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117"/>
      <c r="BO67" s="117"/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17"/>
      <c r="CC67" s="117"/>
      <c r="CD67" s="117"/>
      <c r="CE67" s="117"/>
    </row>
    <row r="68" spans="1:83" s="22" customFormat="1" ht="62.4" customHeight="1" x14ac:dyDescent="0.3">
      <c r="B68" s="104" t="s">
        <v>53</v>
      </c>
      <c r="C68" s="93" t="s">
        <v>187</v>
      </c>
      <c r="D68" s="93" t="s">
        <v>116</v>
      </c>
      <c r="E68" s="93" t="s">
        <v>49</v>
      </c>
      <c r="F68" s="93" t="s">
        <v>117</v>
      </c>
      <c r="G68" s="93"/>
      <c r="H68" s="93" t="s">
        <v>118</v>
      </c>
      <c r="I68" s="10">
        <v>1</v>
      </c>
      <c r="J68" s="10" t="s">
        <v>151</v>
      </c>
      <c r="K68" s="11"/>
      <c r="L68" s="11" t="s">
        <v>173</v>
      </c>
      <c r="M68" s="24" t="s">
        <v>119</v>
      </c>
      <c r="N68" s="12" t="s">
        <v>51</v>
      </c>
      <c r="O68" s="13">
        <v>0</v>
      </c>
      <c r="P68" s="13">
        <v>1</v>
      </c>
      <c r="Q68" s="13">
        <v>0</v>
      </c>
      <c r="R68" s="30">
        <v>1</v>
      </c>
      <c r="S68" s="13">
        <v>0</v>
      </c>
      <c r="T68" s="13">
        <v>0</v>
      </c>
      <c r="U68" s="9">
        <v>1</v>
      </c>
      <c r="V68" s="105">
        <v>0</v>
      </c>
      <c r="W68" s="9"/>
      <c r="X68" s="8"/>
      <c r="Y68" s="8">
        <f t="shared" si="0"/>
        <v>1</v>
      </c>
      <c r="Z68" s="15">
        <f t="shared" si="1"/>
        <v>0</v>
      </c>
      <c r="AA68" s="16">
        <f t="shared" ref="AA68:AA73" si="46">IF(ISERROR(Y68/P68),"",Y68/P68)</f>
        <v>1</v>
      </c>
      <c r="AB68" s="31" t="s">
        <v>287</v>
      </c>
      <c r="AC68" s="31" t="s">
        <v>16</v>
      </c>
      <c r="AD68" s="32">
        <v>1</v>
      </c>
      <c r="AE68" s="21">
        <f t="shared" ref="AE68:AE73" si="47">+AY68</f>
        <v>0</v>
      </c>
      <c r="AF68" s="21">
        <v>0</v>
      </c>
      <c r="AG68" s="21">
        <v>0</v>
      </c>
      <c r="AH68" s="21">
        <v>0</v>
      </c>
      <c r="AI68" s="21">
        <v>0</v>
      </c>
      <c r="AJ68" s="27">
        <v>0</v>
      </c>
      <c r="AK68" s="21">
        <v>0</v>
      </c>
      <c r="AL68" s="21">
        <v>0</v>
      </c>
      <c r="AM68" s="21">
        <v>0</v>
      </c>
      <c r="AN68" s="27">
        <v>0</v>
      </c>
      <c r="AO68" s="21">
        <v>0</v>
      </c>
      <c r="AP68" s="21">
        <v>0</v>
      </c>
      <c r="AQ68" s="21">
        <v>0</v>
      </c>
      <c r="AR68" s="27">
        <v>0</v>
      </c>
      <c r="AS68" s="21">
        <v>0</v>
      </c>
      <c r="AT68" s="21">
        <v>0</v>
      </c>
      <c r="AU68" s="21">
        <v>0</v>
      </c>
      <c r="AV68" s="21">
        <v>0</v>
      </c>
      <c r="AW68" s="21">
        <v>0</v>
      </c>
      <c r="AX68" s="21">
        <v>0</v>
      </c>
      <c r="AY68" s="21">
        <f t="shared" ref="AY68:AY73" si="48">SUM(AF68:AX68)</f>
        <v>0</v>
      </c>
      <c r="AZ68" s="12" t="s">
        <v>38</v>
      </c>
      <c r="BA68" s="18"/>
      <c r="BB68" s="31"/>
      <c r="BC68" s="31"/>
      <c r="BD68" s="31"/>
      <c r="BE68" s="31"/>
      <c r="BF68" s="31"/>
      <c r="BG68" s="31"/>
      <c r="BH68" s="31"/>
      <c r="BI68" s="31"/>
      <c r="BJ68" s="31"/>
      <c r="BK68" s="31"/>
      <c r="BL68" s="31"/>
      <c r="BM68" s="106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</row>
    <row r="69" spans="1:83" s="22" customFormat="1" ht="62.4" customHeight="1" x14ac:dyDescent="0.3">
      <c r="B69" s="94"/>
      <c r="C69" s="94"/>
      <c r="D69" s="94"/>
      <c r="E69" s="94"/>
      <c r="F69" s="94"/>
      <c r="G69" s="94"/>
      <c r="H69" s="94"/>
      <c r="I69" s="10">
        <v>2</v>
      </c>
      <c r="J69" s="10" t="s">
        <v>151</v>
      </c>
      <c r="K69" s="11"/>
      <c r="L69" s="11" t="s">
        <v>173</v>
      </c>
      <c r="M69" s="24" t="s">
        <v>120</v>
      </c>
      <c r="N69" s="12" t="s">
        <v>51</v>
      </c>
      <c r="O69" s="13">
        <v>0</v>
      </c>
      <c r="P69" s="13">
        <v>20</v>
      </c>
      <c r="Q69" s="13">
        <v>0</v>
      </c>
      <c r="R69" s="30">
        <v>10</v>
      </c>
      <c r="S69" s="13">
        <v>0</v>
      </c>
      <c r="T69" s="13">
        <v>10</v>
      </c>
      <c r="U69" s="11">
        <v>0</v>
      </c>
      <c r="V69" s="105">
        <v>15</v>
      </c>
      <c r="W69" s="9"/>
      <c r="X69" s="8"/>
      <c r="Y69" s="8">
        <f t="shared" si="0"/>
        <v>15</v>
      </c>
      <c r="Z69" s="15">
        <f>IF(V69&gt;R69,100%, (V69/R69))</f>
        <v>1</v>
      </c>
      <c r="AA69" s="16">
        <f t="shared" si="46"/>
        <v>0.75</v>
      </c>
      <c r="AB69" s="10" t="s">
        <v>278</v>
      </c>
      <c r="AC69" s="10" t="s">
        <v>16</v>
      </c>
      <c r="AD69" s="33">
        <v>1</v>
      </c>
      <c r="AE69" s="21">
        <f t="shared" si="47"/>
        <v>80200000</v>
      </c>
      <c r="AF69" s="21">
        <v>200000</v>
      </c>
      <c r="AG69" s="21">
        <v>0</v>
      </c>
      <c r="AH69" s="21">
        <v>0</v>
      </c>
      <c r="AI69" s="21">
        <v>0</v>
      </c>
      <c r="AJ69" s="27">
        <v>80000000</v>
      </c>
      <c r="AK69" s="21">
        <v>0</v>
      </c>
      <c r="AL69" s="21">
        <v>0</v>
      </c>
      <c r="AM69" s="21">
        <v>0</v>
      </c>
      <c r="AN69" s="27">
        <v>0</v>
      </c>
      <c r="AO69" s="21">
        <v>0</v>
      </c>
      <c r="AP69" s="21">
        <v>0</v>
      </c>
      <c r="AQ69" s="21">
        <v>0</v>
      </c>
      <c r="AR69" s="27">
        <v>0</v>
      </c>
      <c r="AS69" s="21">
        <v>0</v>
      </c>
      <c r="AT69" s="21">
        <v>0</v>
      </c>
      <c r="AU69" s="21">
        <v>0</v>
      </c>
      <c r="AV69" s="21">
        <v>0</v>
      </c>
      <c r="AW69" s="21">
        <v>0</v>
      </c>
      <c r="AX69" s="21">
        <v>0</v>
      </c>
      <c r="AY69" s="21">
        <f t="shared" si="48"/>
        <v>80200000</v>
      </c>
      <c r="AZ69" s="12" t="s">
        <v>38</v>
      </c>
      <c r="BA69" s="11">
        <v>60</v>
      </c>
      <c r="BB69" s="10"/>
      <c r="BC69" s="10" t="s">
        <v>212</v>
      </c>
      <c r="BD69" s="10" t="s">
        <v>212</v>
      </c>
      <c r="BE69" s="10"/>
      <c r="BF69" s="10"/>
      <c r="BG69" s="10"/>
      <c r="BH69" s="10"/>
      <c r="BI69" s="10"/>
      <c r="BJ69" s="10"/>
      <c r="BK69" s="10"/>
      <c r="BL69" s="10"/>
      <c r="BM69" s="10"/>
      <c r="BN69" s="107"/>
      <c r="BO69" s="107"/>
      <c r="BP69" s="107"/>
      <c r="BQ69" s="107"/>
      <c r="BR69" s="107"/>
      <c r="BS69" s="107"/>
      <c r="BT69" s="108"/>
      <c r="BU69" s="108"/>
      <c r="BV69" s="108"/>
      <c r="BW69" s="108"/>
      <c r="BX69" s="108"/>
      <c r="BY69" s="108"/>
      <c r="BZ69" s="108"/>
      <c r="CA69" s="108"/>
      <c r="CB69" s="108"/>
      <c r="CC69" s="108"/>
      <c r="CD69" s="108"/>
      <c r="CE69" s="108"/>
    </row>
    <row r="70" spans="1:83" s="22" customFormat="1" ht="62.4" customHeight="1" x14ac:dyDescent="0.3">
      <c r="B70" s="94"/>
      <c r="C70" s="94"/>
      <c r="D70" s="94"/>
      <c r="E70" s="94"/>
      <c r="F70" s="94"/>
      <c r="G70" s="94"/>
      <c r="H70" s="94"/>
      <c r="I70" s="10">
        <v>3</v>
      </c>
      <c r="J70" s="10" t="s">
        <v>151</v>
      </c>
      <c r="K70" s="11"/>
      <c r="L70" s="11" t="s">
        <v>162</v>
      </c>
      <c r="M70" s="24" t="s">
        <v>121</v>
      </c>
      <c r="N70" s="12" t="s">
        <v>51</v>
      </c>
      <c r="O70" s="13">
        <v>0</v>
      </c>
      <c r="P70" s="13">
        <v>4</v>
      </c>
      <c r="Q70" s="13">
        <v>1</v>
      </c>
      <c r="R70" s="30">
        <v>1</v>
      </c>
      <c r="S70" s="13">
        <v>1</v>
      </c>
      <c r="T70" s="13">
        <v>1</v>
      </c>
      <c r="U70" s="11">
        <v>0</v>
      </c>
      <c r="V70" s="109">
        <v>0</v>
      </c>
      <c r="W70" s="11"/>
      <c r="X70" s="11"/>
      <c r="Y70" s="8">
        <f t="shared" si="0"/>
        <v>0</v>
      </c>
      <c r="Z70" s="15">
        <f t="shared" si="1"/>
        <v>0</v>
      </c>
      <c r="AA70" s="16">
        <f t="shared" si="46"/>
        <v>0</v>
      </c>
      <c r="AB70" s="10" t="s">
        <v>287</v>
      </c>
      <c r="AC70" s="10" t="s">
        <v>16</v>
      </c>
      <c r="AD70" s="33">
        <v>2</v>
      </c>
      <c r="AE70" s="21">
        <f t="shared" si="47"/>
        <v>0</v>
      </c>
      <c r="AF70" s="21">
        <v>0</v>
      </c>
      <c r="AG70" s="21">
        <v>0</v>
      </c>
      <c r="AH70" s="21">
        <v>0</v>
      </c>
      <c r="AI70" s="21">
        <v>0</v>
      </c>
      <c r="AJ70" s="27">
        <v>0</v>
      </c>
      <c r="AK70" s="21">
        <v>0</v>
      </c>
      <c r="AL70" s="21">
        <v>0</v>
      </c>
      <c r="AM70" s="21">
        <v>0</v>
      </c>
      <c r="AN70" s="27">
        <v>0</v>
      </c>
      <c r="AO70" s="21">
        <v>0</v>
      </c>
      <c r="AP70" s="21">
        <v>0</v>
      </c>
      <c r="AQ70" s="21">
        <v>0</v>
      </c>
      <c r="AR70" s="27">
        <v>0</v>
      </c>
      <c r="AS70" s="21">
        <v>0</v>
      </c>
      <c r="AT70" s="21">
        <v>0</v>
      </c>
      <c r="AU70" s="21">
        <v>0</v>
      </c>
      <c r="AV70" s="21">
        <v>0</v>
      </c>
      <c r="AW70" s="21">
        <v>0</v>
      </c>
      <c r="AX70" s="21">
        <v>0</v>
      </c>
      <c r="AY70" s="21">
        <f t="shared" si="48"/>
        <v>0</v>
      </c>
      <c r="AZ70" s="12" t="s">
        <v>38</v>
      </c>
      <c r="BA70" s="11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7"/>
      <c r="BO70" s="107"/>
      <c r="BP70" s="107"/>
      <c r="BQ70" s="107"/>
      <c r="BR70" s="107"/>
      <c r="BS70" s="107"/>
      <c r="BT70" s="108"/>
      <c r="BU70" s="108"/>
      <c r="BV70" s="108"/>
      <c r="BW70" s="108"/>
      <c r="BX70" s="108"/>
      <c r="BY70" s="108"/>
      <c r="BZ70" s="108"/>
      <c r="CA70" s="108"/>
      <c r="CB70" s="108"/>
      <c r="CC70" s="108"/>
      <c r="CD70" s="108"/>
      <c r="CE70" s="108"/>
    </row>
    <row r="71" spans="1:83" s="22" customFormat="1" ht="62.4" customHeight="1" x14ac:dyDescent="0.3">
      <c r="B71" s="94"/>
      <c r="C71" s="94"/>
      <c r="D71" s="94"/>
      <c r="E71" s="94"/>
      <c r="F71" s="94"/>
      <c r="G71" s="94"/>
      <c r="H71" s="94"/>
      <c r="I71" s="10">
        <v>4</v>
      </c>
      <c r="J71" s="10" t="s">
        <v>151</v>
      </c>
      <c r="K71" s="11"/>
      <c r="L71" s="11" t="s">
        <v>163</v>
      </c>
      <c r="M71" s="24" t="s">
        <v>122</v>
      </c>
      <c r="N71" s="12" t="s">
        <v>51</v>
      </c>
      <c r="O71" s="13">
        <v>0</v>
      </c>
      <c r="P71" s="13">
        <v>25</v>
      </c>
      <c r="Q71" s="13">
        <v>0</v>
      </c>
      <c r="R71" s="30">
        <v>8</v>
      </c>
      <c r="S71" s="13">
        <v>9</v>
      </c>
      <c r="T71" s="13">
        <v>8</v>
      </c>
      <c r="U71" s="11">
        <v>1</v>
      </c>
      <c r="V71" s="109">
        <v>0</v>
      </c>
      <c r="W71" s="11"/>
      <c r="X71" s="11"/>
      <c r="Y71" s="8">
        <f t="shared" si="0"/>
        <v>1</v>
      </c>
      <c r="Z71" s="15">
        <f t="shared" si="1"/>
        <v>0</v>
      </c>
      <c r="AA71" s="16">
        <f t="shared" si="46"/>
        <v>0.04</v>
      </c>
      <c r="AB71" s="10" t="s">
        <v>287</v>
      </c>
      <c r="AC71" s="10" t="s">
        <v>16</v>
      </c>
      <c r="AD71" s="33">
        <v>2</v>
      </c>
      <c r="AE71" s="21">
        <f t="shared" si="47"/>
        <v>0</v>
      </c>
      <c r="AF71" s="21">
        <v>0</v>
      </c>
      <c r="AG71" s="21">
        <v>0</v>
      </c>
      <c r="AH71" s="21">
        <v>0</v>
      </c>
      <c r="AI71" s="21">
        <v>0</v>
      </c>
      <c r="AJ71" s="27">
        <v>0</v>
      </c>
      <c r="AK71" s="21">
        <v>0</v>
      </c>
      <c r="AL71" s="21">
        <v>0</v>
      </c>
      <c r="AM71" s="21">
        <v>0</v>
      </c>
      <c r="AN71" s="27">
        <v>0</v>
      </c>
      <c r="AO71" s="21">
        <v>0</v>
      </c>
      <c r="AP71" s="21">
        <v>0</v>
      </c>
      <c r="AQ71" s="21">
        <v>0</v>
      </c>
      <c r="AR71" s="27">
        <v>0</v>
      </c>
      <c r="AS71" s="21">
        <v>0</v>
      </c>
      <c r="AT71" s="21">
        <v>0</v>
      </c>
      <c r="AU71" s="21">
        <v>0</v>
      </c>
      <c r="AV71" s="21">
        <v>0</v>
      </c>
      <c r="AW71" s="21">
        <v>0</v>
      </c>
      <c r="AX71" s="21">
        <v>0</v>
      </c>
      <c r="AY71" s="21">
        <f t="shared" si="48"/>
        <v>0</v>
      </c>
      <c r="AZ71" s="12" t="s">
        <v>38</v>
      </c>
      <c r="BA71" s="11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7"/>
      <c r="BO71" s="107"/>
      <c r="BP71" s="107"/>
      <c r="BQ71" s="107"/>
      <c r="BR71" s="107"/>
      <c r="BS71" s="107"/>
      <c r="BT71" s="108"/>
      <c r="BU71" s="108"/>
      <c r="BV71" s="108"/>
      <c r="BW71" s="108"/>
      <c r="BX71" s="108"/>
      <c r="BY71" s="108"/>
      <c r="BZ71" s="108"/>
      <c r="CA71" s="108"/>
      <c r="CB71" s="108"/>
      <c r="CC71" s="108"/>
      <c r="CD71" s="108"/>
      <c r="CE71" s="108"/>
    </row>
    <row r="72" spans="1:83" s="22" customFormat="1" ht="62.4" customHeight="1" x14ac:dyDescent="0.3">
      <c r="B72" s="94"/>
      <c r="C72" s="94"/>
      <c r="D72" s="94"/>
      <c r="E72" s="94"/>
      <c r="F72" s="94"/>
      <c r="G72" s="94"/>
      <c r="H72" s="94"/>
      <c r="I72" s="10">
        <v>5</v>
      </c>
      <c r="J72" s="10" t="s">
        <v>151</v>
      </c>
      <c r="K72" s="11"/>
      <c r="L72" s="11" t="s">
        <v>163</v>
      </c>
      <c r="M72" s="24" t="s">
        <v>123</v>
      </c>
      <c r="N72" s="12" t="s">
        <v>51</v>
      </c>
      <c r="O72" s="13">
        <v>0</v>
      </c>
      <c r="P72" s="13">
        <v>4</v>
      </c>
      <c r="Q72" s="13">
        <v>1</v>
      </c>
      <c r="R72" s="30">
        <v>1</v>
      </c>
      <c r="S72" s="13">
        <v>1</v>
      </c>
      <c r="T72" s="13">
        <v>1</v>
      </c>
      <c r="U72" s="11">
        <v>1</v>
      </c>
      <c r="V72" s="109">
        <v>0</v>
      </c>
      <c r="W72" s="11"/>
      <c r="X72" s="11"/>
      <c r="Y72" s="8">
        <f t="shared" si="0"/>
        <v>1</v>
      </c>
      <c r="Z72" s="15">
        <f t="shared" si="1"/>
        <v>0</v>
      </c>
      <c r="AA72" s="16">
        <f t="shared" si="46"/>
        <v>0.25</v>
      </c>
      <c r="AB72" s="10" t="s">
        <v>287</v>
      </c>
      <c r="AC72" s="10" t="s">
        <v>16</v>
      </c>
      <c r="AD72" s="33">
        <v>2</v>
      </c>
      <c r="AE72" s="21">
        <f t="shared" si="47"/>
        <v>0</v>
      </c>
      <c r="AF72" s="21">
        <v>0</v>
      </c>
      <c r="AG72" s="21">
        <v>0</v>
      </c>
      <c r="AH72" s="21">
        <v>0</v>
      </c>
      <c r="AI72" s="21">
        <v>0</v>
      </c>
      <c r="AJ72" s="27">
        <v>0</v>
      </c>
      <c r="AK72" s="21">
        <v>0</v>
      </c>
      <c r="AL72" s="21">
        <v>0</v>
      </c>
      <c r="AM72" s="21">
        <v>0</v>
      </c>
      <c r="AN72" s="27">
        <v>0</v>
      </c>
      <c r="AO72" s="21">
        <v>0</v>
      </c>
      <c r="AP72" s="21">
        <v>0</v>
      </c>
      <c r="AQ72" s="21">
        <v>0</v>
      </c>
      <c r="AR72" s="27">
        <v>0</v>
      </c>
      <c r="AS72" s="21">
        <v>0</v>
      </c>
      <c r="AT72" s="21">
        <v>0</v>
      </c>
      <c r="AU72" s="21">
        <v>0</v>
      </c>
      <c r="AV72" s="21">
        <v>0</v>
      </c>
      <c r="AW72" s="21">
        <v>0</v>
      </c>
      <c r="AX72" s="21">
        <v>0</v>
      </c>
      <c r="AY72" s="21">
        <f t="shared" si="48"/>
        <v>0</v>
      </c>
      <c r="AZ72" s="12" t="s">
        <v>38</v>
      </c>
      <c r="BA72" s="11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</row>
    <row r="73" spans="1:83" s="22" customFormat="1" ht="62.4" customHeight="1" x14ac:dyDescent="0.3">
      <c r="B73" s="94"/>
      <c r="C73" s="94"/>
      <c r="D73" s="94"/>
      <c r="E73" s="94"/>
      <c r="F73" s="94"/>
      <c r="G73" s="94"/>
      <c r="H73" s="94"/>
      <c r="I73" s="10">
        <v>6</v>
      </c>
      <c r="J73" s="10" t="s">
        <v>151</v>
      </c>
      <c r="K73" s="11"/>
      <c r="L73" s="11" t="s">
        <v>163</v>
      </c>
      <c r="M73" s="24" t="s">
        <v>124</v>
      </c>
      <c r="N73" s="12" t="s">
        <v>51</v>
      </c>
      <c r="O73" s="13">
        <v>0</v>
      </c>
      <c r="P73" s="13">
        <v>4</v>
      </c>
      <c r="Q73" s="13">
        <v>2</v>
      </c>
      <c r="R73" s="30">
        <v>2</v>
      </c>
      <c r="S73" s="13">
        <v>1</v>
      </c>
      <c r="T73" s="13">
        <v>1</v>
      </c>
      <c r="U73" s="11">
        <v>0</v>
      </c>
      <c r="V73" s="109">
        <v>3</v>
      </c>
      <c r="W73" s="11"/>
      <c r="X73" s="11"/>
      <c r="Y73" s="8">
        <f t="shared" si="0"/>
        <v>3</v>
      </c>
      <c r="Z73" s="15">
        <f>IF(V73&gt;R73,100%,(V73/R73))</f>
        <v>1</v>
      </c>
      <c r="AA73" s="16">
        <f t="shared" si="46"/>
        <v>0.75</v>
      </c>
      <c r="AB73" s="10" t="s">
        <v>260</v>
      </c>
      <c r="AC73" s="10" t="s">
        <v>16</v>
      </c>
      <c r="AD73" s="33">
        <v>2</v>
      </c>
      <c r="AE73" s="21">
        <f t="shared" si="47"/>
        <v>30000000</v>
      </c>
      <c r="AF73" s="21">
        <v>0</v>
      </c>
      <c r="AG73" s="21">
        <v>30000000</v>
      </c>
      <c r="AH73" s="21">
        <v>0</v>
      </c>
      <c r="AI73" s="21">
        <v>0</v>
      </c>
      <c r="AJ73" s="27">
        <v>0</v>
      </c>
      <c r="AK73" s="21">
        <v>0</v>
      </c>
      <c r="AL73" s="21">
        <v>0</v>
      </c>
      <c r="AM73" s="21">
        <v>0</v>
      </c>
      <c r="AN73" s="27">
        <v>0</v>
      </c>
      <c r="AO73" s="21">
        <v>0</v>
      </c>
      <c r="AP73" s="21">
        <v>0</v>
      </c>
      <c r="AQ73" s="21">
        <v>0</v>
      </c>
      <c r="AR73" s="27">
        <v>0</v>
      </c>
      <c r="AS73" s="21">
        <v>0</v>
      </c>
      <c r="AT73" s="21">
        <v>0</v>
      </c>
      <c r="AU73" s="21">
        <v>0</v>
      </c>
      <c r="AV73" s="21">
        <v>0</v>
      </c>
      <c r="AW73" s="21">
        <v>0</v>
      </c>
      <c r="AX73" s="21">
        <v>0</v>
      </c>
      <c r="AY73" s="21">
        <f t="shared" si="48"/>
        <v>30000000</v>
      </c>
      <c r="AZ73" s="12" t="s">
        <v>38</v>
      </c>
      <c r="BA73" s="11">
        <v>90</v>
      </c>
      <c r="BB73" s="10"/>
      <c r="BC73" s="10"/>
      <c r="BD73" s="10" t="s">
        <v>212</v>
      </c>
      <c r="BE73" s="10" t="s">
        <v>212</v>
      </c>
      <c r="BF73" s="10" t="s">
        <v>212</v>
      </c>
      <c r="BG73" s="10"/>
      <c r="BH73" s="10"/>
      <c r="BI73" s="10"/>
      <c r="BJ73" s="10"/>
      <c r="BK73" s="10"/>
      <c r="BL73" s="10"/>
      <c r="BM73" s="10"/>
      <c r="BN73" s="107"/>
      <c r="BO73" s="107"/>
      <c r="BP73" s="107"/>
      <c r="BQ73" s="107"/>
      <c r="BR73" s="107"/>
      <c r="BS73" s="107"/>
      <c r="BT73" s="108"/>
      <c r="BU73" s="108"/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</row>
    <row r="74" spans="1:83" s="118" customFormat="1" ht="13.8" thickBot="1" x14ac:dyDescent="0.35">
      <c r="A74" s="111"/>
      <c r="B74" s="112"/>
      <c r="C74" s="112"/>
      <c r="D74" s="112"/>
      <c r="E74" s="113" t="s">
        <v>34</v>
      </c>
      <c r="F74" s="114"/>
      <c r="G74" s="114"/>
      <c r="H74" s="114"/>
      <c r="I74" s="114"/>
      <c r="J74" s="114"/>
      <c r="K74" s="114"/>
      <c r="L74" s="114"/>
      <c r="M74" s="114"/>
      <c r="N74" s="114"/>
      <c r="O74" s="114"/>
      <c r="P74" s="114"/>
      <c r="Q74" s="114"/>
      <c r="R74" s="114"/>
      <c r="S74" s="114"/>
      <c r="T74" s="115"/>
      <c r="U74" s="17"/>
      <c r="V74" s="116"/>
      <c r="W74" s="17"/>
      <c r="X74" s="17"/>
      <c r="Y74" s="6"/>
      <c r="Z74" s="19">
        <f>AVERAGE(Z68:Z73)</f>
        <v>0.33333333333333331</v>
      </c>
      <c r="AA74" s="19">
        <f>AVERAGE(AA68:AA73)</f>
        <v>0.46500000000000002</v>
      </c>
      <c r="AB74" s="35"/>
      <c r="AC74" s="34"/>
      <c r="AD74" s="35"/>
      <c r="AE74" s="20">
        <f>SUM(AE68:AE73)</f>
        <v>110200000</v>
      </c>
      <c r="AF74" s="20">
        <f t="shared" ref="AF74:AY74" si="49">SUM(AF68:AF73)</f>
        <v>200000</v>
      </c>
      <c r="AG74" s="20">
        <f t="shared" si="49"/>
        <v>30000000</v>
      </c>
      <c r="AH74" s="20">
        <f t="shared" si="49"/>
        <v>0</v>
      </c>
      <c r="AI74" s="20">
        <f t="shared" si="49"/>
        <v>0</v>
      </c>
      <c r="AJ74" s="20">
        <f t="shared" si="49"/>
        <v>80000000</v>
      </c>
      <c r="AK74" s="20">
        <f t="shared" si="49"/>
        <v>0</v>
      </c>
      <c r="AL74" s="20">
        <f>AL73</f>
        <v>0</v>
      </c>
      <c r="AM74" s="20">
        <f t="shared" si="49"/>
        <v>0</v>
      </c>
      <c r="AN74" s="20">
        <f t="shared" si="49"/>
        <v>0</v>
      </c>
      <c r="AO74" s="20">
        <f t="shared" si="49"/>
        <v>0</v>
      </c>
      <c r="AP74" s="20">
        <f t="shared" si="49"/>
        <v>0</v>
      </c>
      <c r="AQ74" s="20">
        <f t="shared" si="49"/>
        <v>0</v>
      </c>
      <c r="AR74" s="20">
        <f t="shared" si="49"/>
        <v>0</v>
      </c>
      <c r="AS74" s="20">
        <f t="shared" si="49"/>
        <v>0</v>
      </c>
      <c r="AT74" s="20">
        <f t="shared" si="49"/>
        <v>0</v>
      </c>
      <c r="AU74" s="20">
        <f t="shared" si="49"/>
        <v>0</v>
      </c>
      <c r="AV74" s="20">
        <f t="shared" si="49"/>
        <v>0</v>
      </c>
      <c r="AW74" s="20">
        <f t="shared" si="49"/>
        <v>0</v>
      </c>
      <c r="AX74" s="20">
        <f t="shared" si="49"/>
        <v>0</v>
      </c>
      <c r="AY74" s="20">
        <f t="shared" si="49"/>
        <v>110200000</v>
      </c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117"/>
      <c r="BO74" s="117"/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17"/>
      <c r="CC74" s="117"/>
      <c r="CD74" s="117"/>
      <c r="CE74" s="117"/>
    </row>
    <row r="75" spans="1:83" s="22" customFormat="1" ht="62.4" customHeight="1" x14ac:dyDescent="0.3">
      <c r="B75" s="104" t="s">
        <v>53</v>
      </c>
      <c r="C75" s="93" t="s">
        <v>187</v>
      </c>
      <c r="D75" s="93" t="s">
        <v>125</v>
      </c>
      <c r="E75" s="93" t="s">
        <v>49</v>
      </c>
      <c r="F75" s="93" t="s">
        <v>126</v>
      </c>
      <c r="G75" s="93"/>
      <c r="H75" s="93" t="s">
        <v>127</v>
      </c>
      <c r="I75" s="10">
        <v>1</v>
      </c>
      <c r="J75" s="10" t="s">
        <v>151</v>
      </c>
      <c r="K75" s="11"/>
      <c r="L75" s="11" t="s">
        <v>173</v>
      </c>
      <c r="M75" s="24" t="s">
        <v>128</v>
      </c>
      <c r="N75" s="12" t="s">
        <v>46</v>
      </c>
      <c r="O75" s="13">
        <v>0</v>
      </c>
      <c r="P75" s="13">
        <v>3</v>
      </c>
      <c r="Q75" s="13">
        <v>0</v>
      </c>
      <c r="R75" s="30">
        <v>1</v>
      </c>
      <c r="S75" s="13">
        <v>2</v>
      </c>
      <c r="T75" s="13">
        <v>0</v>
      </c>
      <c r="U75" s="9">
        <v>0</v>
      </c>
      <c r="V75" s="105">
        <v>0</v>
      </c>
      <c r="W75" s="9"/>
      <c r="X75" s="8"/>
      <c r="Y75" s="8">
        <f t="shared" si="0"/>
        <v>0</v>
      </c>
      <c r="Z75" s="15">
        <f t="shared" si="1"/>
        <v>0</v>
      </c>
      <c r="AA75" s="16">
        <f t="shared" ref="AA75" si="50">IF(ISERROR(Y75/P75),"",Y75/P75)</f>
        <v>0</v>
      </c>
      <c r="AB75" s="31" t="s">
        <v>128</v>
      </c>
      <c r="AC75" s="31" t="s">
        <v>16</v>
      </c>
      <c r="AD75" s="32">
        <v>5</v>
      </c>
      <c r="AE75" s="21">
        <f t="shared" ref="AE75:AE97" si="51">+AY75</f>
        <v>0</v>
      </c>
      <c r="AF75" s="21">
        <v>0</v>
      </c>
      <c r="AG75" s="21">
        <v>0</v>
      </c>
      <c r="AH75" s="21">
        <v>0</v>
      </c>
      <c r="AI75" s="21">
        <v>0</v>
      </c>
      <c r="AJ75" s="27">
        <v>0</v>
      </c>
      <c r="AK75" s="21">
        <v>0</v>
      </c>
      <c r="AL75" s="21">
        <v>0</v>
      </c>
      <c r="AM75" s="21">
        <v>0</v>
      </c>
      <c r="AN75" s="27">
        <v>0</v>
      </c>
      <c r="AO75" s="21">
        <v>0</v>
      </c>
      <c r="AP75" s="21">
        <v>0</v>
      </c>
      <c r="AQ75" s="21">
        <v>0</v>
      </c>
      <c r="AR75" s="27">
        <v>0</v>
      </c>
      <c r="AS75" s="21">
        <v>0</v>
      </c>
      <c r="AT75" s="21">
        <v>0</v>
      </c>
      <c r="AU75" s="21">
        <v>0</v>
      </c>
      <c r="AV75" s="21">
        <v>0</v>
      </c>
      <c r="AW75" s="21">
        <v>0</v>
      </c>
      <c r="AX75" s="21">
        <v>0</v>
      </c>
      <c r="AY75" s="21">
        <f t="shared" ref="AY75:AY97" si="52">SUM(AF75:AX75)</f>
        <v>0</v>
      </c>
      <c r="AZ75" s="12" t="s">
        <v>38</v>
      </c>
      <c r="BA75" s="18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106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</row>
    <row r="76" spans="1:83" s="22" customFormat="1" ht="62.4" customHeight="1" x14ac:dyDescent="0.3">
      <c r="B76" s="94"/>
      <c r="C76" s="94"/>
      <c r="D76" s="94"/>
      <c r="E76" s="94"/>
      <c r="F76" s="94"/>
      <c r="G76" s="94"/>
      <c r="H76" s="94"/>
      <c r="I76" s="10">
        <v>2</v>
      </c>
      <c r="J76" s="10" t="s">
        <v>154</v>
      </c>
      <c r="K76" s="11">
        <v>2020050310009</v>
      </c>
      <c r="L76" s="11" t="s">
        <v>177</v>
      </c>
      <c r="M76" s="24" t="s">
        <v>129</v>
      </c>
      <c r="N76" s="12" t="s">
        <v>52</v>
      </c>
      <c r="O76" s="13">
        <v>4</v>
      </c>
      <c r="P76" s="13">
        <v>4</v>
      </c>
      <c r="Q76" s="13">
        <v>4</v>
      </c>
      <c r="R76" s="30">
        <v>4</v>
      </c>
      <c r="S76" s="13">
        <v>4</v>
      </c>
      <c r="T76" s="13">
        <v>4</v>
      </c>
      <c r="U76" s="11">
        <v>3</v>
      </c>
      <c r="V76" s="105">
        <v>0</v>
      </c>
      <c r="W76" s="9"/>
      <c r="X76" s="8"/>
      <c r="Y76" s="8">
        <f t="shared" si="0"/>
        <v>3</v>
      </c>
      <c r="Z76" s="15">
        <f t="shared" si="1"/>
        <v>0</v>
      </c>
      <c r="AA76" s="38">
        <f>Y76/SUM(Q76:T76)</f>
        <v>0.1875</v>
      </c>
      <c r="AB76" s="10" t="s">
        <v>128</v>
      </c>
      <c r="AC76" s="10" t="s">
        <v>211</v>
      </c>
      <c r="AD76" s="33">
        <v>1</v>
      </c>
      <c r="AE76" s="21">
        <f t="shared" si="51"/>
        <v>0</v>
      </c>
      <c r="AF76" s="21">
        <v>0</v>
      </c>
      <c r="AG76" s="21">
        <v>0</v>
      </c>
      <c r="AH76" s="21">
        <v>0</v>
      </c>
      <c r="AI76" s="21">
        <v>0</v>
      </c>
      <c r="AJ76" s="27">
        <v>0</v>
      </c>
      <c r="AK76" s="21">
        <v>0</v>
      </c>
      <c r="AL76" s="21">
        <v>0</v>
      </c>
      <c r="AM76" s="21">
        <v>0</v>
      </c>
      <c r="AN76" s="27">
        <v>0</v>
      </c>
      <c r="AO76" s="21">
        <v>0</v>
      </c>
      <c r="AP76" s="21">
        <v>0</v>
      </c>
      <c r="AQ76" s="21">
        <v>0</v>
      </c>
      <c r="AR76" s="27">
        <v>0</v>
      </c>
      <c r="AS76" s="21">
        <v>0</v>
      </c>
      <c r="AT76" s="21">
        <v>0</v>
      </c>
      <c r="AU76" s="21">
        <v>0</v>
      </c>
      <c r="AV76" s="21">
        <v>0</v>
      </c>
      <c r="AW76" s="21">
        <v>0</v>
      </c>
      <c r="AX76" s="21">
        <v>0</v>
      </c>
      <c r="AY76" s="21">
        <f t="shared" si="52"/>
        <v>0</v>
      </c>
      <c r="AZ76" s="12" t="s">
        <v>38</v>
      </c>
      <c r="BA76" s="11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7"/>
      <c r="BO76" s="107"/>
      <c r="BP76" s="107"/>
      <c r="BQ76" s="107"/>
      <c r="BR76" s="107"/>
      <c r="BS76" s="107"/>
      <c r="BT76" s="108"/>
      <c r="BU76" s="108"/>
      <c r="BV76" s="108"/>
      <c r="BW76" s="108"/>
      <c r="BX76" s="108"/>
      <c r="BY76" s="108"/>
      <c r="BZ76" s="108"/>
      <c r="CA76" s="108"/>
      <c r="CB76" s="108"/>
      <c r="CC76" s="108"/>
      <c r="CD76" s="108"/>
      <c r="CE76" s="108"/>
    </row>
    <row r="77" spans="1:83" s="22" customFormat="1" ht="62.4" customHeight="1" x14ac:dyDescent="0.3">
      <c r="B77" s="94"/>
      <c r="C77" s="94"/>
      <c r="D77" s="94"/>
      <c r="E77" s="94"/>
      <c r="F77" s="94"/>
      <c r="G77" s="94"/>
      <c r="H77" s="94"/>
      <c r="I77" s="10">
        <v>3</v>
      </c>
      <c r="J77" s="10" t="s">
        <v>154</v>
      </c>
      <c r="K77" s="11">
        <v>2020050310009</v>
      </c>
      <c r="L77" s="11" t="s">
        <v>163</v>
      </c>
      <c r="M77" s="24" t="s">
        <v>130</v>
      </c>
      <c r="N77" s="12" t="s">
        <v>46</v>
      </c>
      <c r="O77" s="13">
        <v>30</v>
      </c>
      <c r="P77" s="13">
        <v>60</v>
      </c>
      <c r="Q77" s="13">
        <v>15</v>
      </c>
      <c r="R77" s="30">
        <v>26</v>
      </c>
      <c r="S77" s="13">
        <v>15</v>
      </c>
      <c r="T77" s="13">
        <v>15</v>
      </c>
      <c r="U77" s="11">
        <v>4</v>
      </c>
      <c r="V77" s="109">
        <v>18</v>
      </c>
      <c r="W77" s="11"/>
      <c r="X77" s="11"/>
      <c r="Y77" s="8">
        <f t="shared" ref="Y77:Y97" si="53">SUM(U77:X77)</f>
        <v>22</v>
      </c>
      <c r="Z77" s="15">
        <f t="shared" ref="Z77:Z97" si="54">IF(ISERROR(V77/R77),"",V77/R77)</f>
        <v>0.69230769230769229</v>
      </c>
      <c r="AA77" s="16">
        <f t="shared" ref="AA77:AA85" si="55">IF(ISERROR(Y77/P77),"",Y77/P77)</f>
        <v>0.36666666666666664</v>
      </c>
      <c r="AB77" s="10" t="s">
        <v>215</v>
      </c>
      <c r="AC77" s="10" t="s">
        <v>213</v>
      </c>
      <c r="AD77" s="33">
        <v>1</v>
      </c>
      <c r="AE77" s="21">
        <f t="shared" si="51"/>
        <v>221585414</v>
      </c>
      <c r="AF77" s="21">
        <v>0</v>
      </c>
      <c r="AG77" s="21">
        <v>0</v>
      </c>
      <c r="AH77" s="21">
        <v>0</v>
      </c>
      <c r="AI77" s="21">
        <v>0</v>
      </c>
      <c r="AJ77" s="27">
        <v>19585414</v>
      </c>
      <c r="AK77" s="21">
        <v>0</v>
      </c>
      <c r="AL77" s="21">
        <v>120000000</v>
      </c>
      <c r="AM77" s="21">
        <v>0</v>
      </c>
      <c r="AN77" s="27">
        <v>0</v>
      </c>
      <c r="AO77" s="21">
        <v>0</v>
      </c>
      <c r="AP77" s="21">
        <v>0</v>
      </c>
      <c r="AQ77" s="21">
        <v>0</v>
      </c>
      <c r="AR77" s="27">
        <v>20000000</v>
      </c>
      <c r="AS77" s="21">
        <v>0</v>
      </c>
      <c r="AT77" s="21">
        <v>62000000</v>
      </c>
      <c r="AU77" s="21">
        <v>0</v>
      </c>
      <c r="AV77" s="21">
        <v>0</v>
      </c>
      <c r="AW77" s="21">
        <v>0</v>
      </c>
      <c r="AX77" s="21">
        <v>0</v>
      </c>
      <c r="AY77" s="21">
        <f t="shared" si="52"/>
        <v>221585414</v>
      </c>
      <c r="AZ77" s="12" t="s">
        <v>38</v>
      </c>
      <c r="BA77" s="11">
        <v>150</v>
      </c>
      <c r="BB77" s="10"/>
      <c r="BC77" s="10" t="s">
        <v>212</v>
      </c>
      <c r="BD77" s="10" t="s">
        <v>212</v>
      </c>
      <c r="BE77" s="10" t="s">
        <v>212</v>
      </c>
      <c r="BF77" s="10" t="s">
        <v>212</v>
      </c>
      <c r="BG77" s="10" t="s">
        <v>212</v>
      </c>
      <c r="BH77" s="10"/>
      <c r="BI77" s="10"/>
      <c r="BJ77" s="10" t="s">
        <v>212</v>
      </c>
      <c r="BK77" s="10" t="s">
        <v>212</v>
      </c>
      <c r="BL77" s="10" t="s">
        <v>212</v>
      </c>
      <c r="BM77" s="10" t="s">
        <v>212</v>
      </c>
      <c r="BN77" s="107"/>
      <c r="BO77" s="107"/>
      <c r="BP77" s="107"/>
      <c r="BQ77" s="107"/>
      <c r="BR77" s="107"/>
      <c r="BS77" s="107"/>
      <c r="BT77" s="108"/>
      <c r="BU77" s="108"/>
      <c r="BV77" s="108"/>
      <c r="BW77" s="108"/>
      <c r="BX77" s="108"/>
      <c r="BY77" s="108"/>
      <c r="BZ77" s="108"/>
      <c r="CA77" s="108"/>
      <c r="CB77" s="108"/>
      <c r="CC77" s="108"/>
      <c r="CD77" s="108"/>
      <c r="CE77" s="108"/>
    </row>
    <row r="78" spans="1:83" s="22" customFormat="1" ht="62.4" customHeight="1" x14ac:dyDescent="0.3">
      <c r="B78" s="94"/>
      <c r="C78" s="94"/>
      <c r="D78" s="94"/>
      <c r="E78" s="94"/>
      <c r="F78" s="94"/>
      <c r="G78" s="94"/>
      <c r="H78" s="94"/>
      <c r="I78" s="10">
        <v>4</v>
      </c>
      <c r="J78" s="10" t="s">
        <v>151</v>
      </c>
      <c r="K78" s="11"/>
      <c r="L78" s="11" t="s">
        <v>162</v>
      </c>
      <c r="M78" s="24" t="s">
        <v>131</v>
      </c>
      <c r="N78" s="24" t="s">
        <v>46</v>
      </c>
      <c r="O78" s="25">
        <v>0</v>
      </c>
      <c r="P78" s="25">
        <v>1</v>
      </c>
      <c r="Q78" s="13">
        <v>0</v>
      </c>
      <c r="R78" s="36">
        <v>0</v>
      </c>
      <c r="S78" s="13">
        <v>1</v>
      </c>
      <c r="T78" s="13">
        <v>0</v>
      </c>
      <c r="U78" s="11">
        <v>0</v>
      </c>
      <c r="V78" s="109">
        <v>1</v>
      </c>
      <c r="W78" s="11"/>
      <c r="X78" s="11"/>
      <c r="Y78" s="8">
        <f t="shared" si="53"/>
        <v>1</v>
      </c>
      <c r="Z78" s="15" t="str">
        <f t="shared" si="54"/>
        <v/>
      </c>
      <c r="AA78" s="16">
        <f t="shared" si="55"/>
        <v>1</v>
      </c>
      <c r="AB78" s="10" t="s">
        <v>280</v>
      </c>
      <c r="AC78" s="10" t="s">
        <v>16</v>
      </c>
      <c r="AD78" s="33">
        <v>5</v>
      </c>
      <c r="AE78" s="21">
        <f t="shared" si="51"/>
        <v>128000000</v>
      </c>
      <c r="AF78" s="21">
        <v>0</v>
      </c>
      <c r="AG78" s="21">
        <v>59000000</v>
      </c>
      <c r="AH78" s="21">
        <v>0</v>
      </c>
      <c r="AI78" s="21">
        <v>0</v>
      </c>
      <c r="AJ78" s="27">
        <v>0</v>
      </c>
      <c r="AK78" s="21">
        <v>0</v>
      </c>
      <c r="AL78" s="21">
        <v>0</v>
      </c>
      <c r="AM78" s="21">
        <v>69000000</v>
      </c>
      <c r="AN78" s="27">
        <v>0</v>
      </c>
      <c r="AO78" s="21">
        <v>0</v>
      </c>
      <c r="AP78" s="21">
        <v>0</v>
      </c>
      <c r="AQ78" s="21">
        <v>0</v>
      </c>
      <c r="AR78" s="27">
        <v>0</v>
      </c>
      <c r="AS78" s="21"/>
      <c r="AT78" s="21">
        <v>0</v>
      </c>
      <c r="AU78" s="21">
        <v>0</v>
      </c>
      <c r="AV78" s="21">
        <v>0</v>
      </c>
      <c r="AW78" s="21">
        <v>0</v>
      </c>
      <c r="AX78" s="21">
        <v>0</v>
      </c>
      <c r="AY78" s="21">
        <f t="shared" si="52"/>
        <v>128000000</v>
      </c>
      <c r="AZ78" s="12" t="s">
        <v>38</v>
      </c>
      <c r="BA78" s="11">
        <v>60</v>
      </c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 t="s">
        <v>212</v>
      </c>
      <c r="BM78" s="10" t="s">
        <v>212</v>
      </c>
      <c r="BN78" s="107"/>
      <c r="BO78" s="107"/>
      <c r="BP78" s="107"/>
      <c r="BQ78" s="107"/>
      <c r="BR78" s="107"/>
      <c r="BS78" s="107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</row>
    <row r="79" spans="1:83" s="22" customFormat="1" ht="62.4" customHeight="1" x14ac:dyDescent="0.3">
      <c r="B79" s="94"/>
      <c r="C79" s="94"/>
      <c r="D79" s="94"/>
      <c r="E79" s="94"/>
      <c r="F79" s="94"/>
      <c r="G79" s="94"/>
      <c r="H79" s="94"/>
      <c r="I79" s="10">
        <v>5</v>
      </c>
      <c r="J79" s="10" t="s">
        <v>151</v>
      </c>
      <c r="K79" s="11"/>
      <c r="L79" s="11" t="s">
        <v>175</v>
      </c>
      <c r="M79" s="24" t="s">
        <v>132</v>
      </c>
      <c r="N79" s="24" t="s">
        <v>46</v>
      </c>
      <c r="O79" s="25">
        <v>0</v>
      </c>
      <c r="P79" s="25">
        <v>1</v>
      </c>
      <c r="Q79" s="13">
        <v>0</v>
      </c>
      <c r="R79" s="36">
        <v>0</v>
      </c>
      <c r="S79" s="13">
        <v>1</v>
      </c>
      <c r="T79" s="13">
        <v>0</v>
      </c>
      <c r="U79" s="11">
        <v>0</v>
      </c>
      <c r="V79" s="109">
        <v>0</v>
      </c>
      <c r="W79" s="11"/>
      <c r="X79" s="11"/>
      <c r="Y79" s="8">
        <f t="shared" si="53"/>
        <v>0</v>
      </c>
      <c r="Z79" s="15" t="str">
        <f t="shared" si="54"/>
        <v/>
      </c>
      <c r="AA79" s="16">
        <f t="shared" si="55"/>
        <v>0</v>
      </c>
      <c r="AB79" s="10" t="s">
        <v>284</v>
      </c>
      <c r="AC79" s="10"/>
      <c r="AD79" s="33">
        <v>4</v>
      </c>
      <c r="AE79" s="21">
        <f t="shared" si="51"/>
        <v>0</v>
      </c>
      <c r="AF79" s="21">
        <v>0</v>
      </c>
      <c r="AG79" s="21">
        <v>0</v>
      </c>
      <c r="AH79" s="21">
        <v>0</v>
      </c>
      <c r="AI79" s="21">
        <v>0</v>
      </c>
      <c r="AJ79" s="27">
        <v>0</v>
      </c>
      <c r="AK79" s="21">
        <v>0</v>
      </c>
      <c r="AL79" s="21">
        <v>0</v>
      </c>
      <c r="AM79" s="21">
        <v>0</v>
      </c>
      <c r="AN79" s="27">
        <v>0</v>
      </c>
      <c r="AO79" s="21">
        <v>0</v>
      </c>
      <c r="AP79" s="21">
        <v>0</v>
      </c>
      <c r="AQ79" s="21">
        <v>0</v>
      </c>
      <c r="AR79" s="27">
        <v>0</v>
      </c>
      <c r="AS79" s="21"/>
      <c r="AT79" s="21">
        <v>0</v>
      </c>
      <c r="AU79" s="21">
        <v>0</v>
      </c>
      <c r="AV79" s="21">
        <v>0</v>
      </c>
      <c r="AW79" s="21">
        <v>0</v>
      </c>
      <c r="AX79" s="21">
        <v>0</v>
      </c>
      <c r="AY79" s="21">
        <f t="shared" si="52"/>
        <v>0</v>
      </c>
      <c r="AZ79" s="12" t="s">
        <v>38</v>
      </c>
      <c r="BA79" s="11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</row>
    <row r="80" spans="1:83" s="22" customFormat="1" ht="62.4" customHeight="1" x14ac:dyDescent="0.3">
      <c r="B80" s="94"/>
      <c r="C80" s="94"/>
      <c r="D80" s="94"/>
      <c r="E80" s="94"/>
      <c r="F80" s="94"/>
      <c r="G80" s="94"/>
      <c r="H80" s="94"/>
      <c r="I80" s="10">
        <v>6</v>
      </c>
      <c r="J80" s="10" t="s">
        <v>275</v>
      </c>
      <c r="K80" s="11">
        <v>2021050310006</v>
      </c>
      <c r="L80" s="11" t="s">
        <v>162</v>
      </c>
      <c r="M80" s="24" t="s">
        <v>133</v>
      </c>
      <c r="N80" s="12" t="s">
        <v>46</v>
      </c>
      <c r="O80" s="13">
        <v>0</v>
      </c>
      <c r="P80" s="13">
        <v>1</v>
      </c>
      <c r="Q80" s="13">
        <v>0</v>
      </c>
      <c r="R80" s="30">
        <v>1</v>
      </c>
      <c r="S80" s="13">
        <v>0</v>
      </c>
      <c r="T80" s="13">
        <v>0</v>
      </c>
      <c r="U80" s="11">
        <v>0</v>
      </c>
      <c r="V80" s="109">
        <v>1</v>
      </c>
      <c r="W80" s="11"/>
      <c r="X80" s="11"/>
      <c r="Y80" s="8">
        <f t="shared" si="53"/>
        <v>1</v>
      </c>
      <c r="Z80" s="15">
        <f t="shared" si="54"/>
        <v>1</v>
      </c>
      <c r="AA80" s="16">
        <f t="shared" si="55"/>
        <v>1</v>
      </c>
      <c r="AB80" s="10" t="s">
        <v>261</v>
      </c>
      <c r="AC80" s="10" t="s">
        <v>16</v>
      </c>
      <c r="AD80" s="33">
        <v>5</v>
      </c>
      <c r="AE80" s="21">
        <f t="shared" si="51"/>
        <v>106000000</v>
      </c>
      <c r="AF80" s="21">
        <v>0</v>
      </c>
      <c r="AG80" s="21">
        <v>0</v>
      </c>
      <c r="AH80" s="21">
        <v>0</v>
      </c>
      <c r="AI80" s="21">
        <v>0</v>
      </c>
      <c r="AJ80" s="27">
        <v>81000000</v>
      </c>
      <c r="AK80" s="21">
        <v>0</v>
      </c>
      <c r="AL80" s="21">
        <v>0</v>
      </c>
      <c r="AM80" s="21">
        <v>0</v>
      </c>
      <c r="AN80" s="27">
        <v>0</v>
      </c>
      <c r="AO80" s="21">
        <v>0</v>
      </c>
      <c r="AP80" s="21">
        <v>0</v>
      </c>
      <c r="AQ80" s="21">
        <v>0</v>
      </c>
      <c r="AR80" s="27">
        <v>0</v>
      </c>
      <c r="AS80" s="21">
        <v>0</v>
      </c>
      <c r="AT80" s="21">
        <v>25000000</v>
      </c>
      <c r="AU80" s="21">
        <v>0</v>
      </c>
      <c r="AV80" s="21">
        <v>0</v>
      </c>
      <c r="AW80" s="21">
        <v>0</v>
      </c>
      <c r="AX80" s="21">
        <v>0</v>
      </c>
      <c r="AY80" s="21">
        <f t="shared" si="52"/>
        <v>106000000</v>
      </c>
      <c r="AZ80" s="12" t="s">
        <v>38</v>
      </c>
      <c r="BA80" s="11">
        <v>60</v>
      </c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 t="s">
        <v>212</v>
      </c>
      <c r="BM80" s="10" t="s">
        <v>212</v>
      </c>
      <c r="BN80" s="107"/>
      <c r="BO80" s="107"/>
      <c r="BP80" s="107"/>
      <c r="BQ80" s="107"/>
      <c r="BR80" s="107"/>
      <c r="BS80" s="107"/>
      <c r="BT80" s="108"/>
      <c r="BU80" s="108"/>
      <c r="BV80" s="108"/>
      <c r="BW80" s="108"/>
      <c r="BX80" s="108"/>
      <c r="BY80" s="108"/>
      <c r="BZ80" s="108"/>
      <c r="CA80" s="108"/>
      <c r="CB80" s="108"/>
      <c r="CC80" s="108"/>
      <c r="CD80" s="108"/>
      <c r="CE80" s="108"/>
    </row>
    <row r="81" spans="2:83" s="22" customFormat="1" ht="62.4" customHeight="1" x14ac:dyDescent="0.3">
      <c r="B81" s="94"/>
      <c r="C81" s="94"/>
      <c r="D81" s="94"/>
      <c r="E81" s="94"/>
      <c r="F81" s="94"/>
      <c r="G81" s="94"/>
      <c r="H81" s="94"/>
      <c r="I81" s="10">
        <v>7</v>
      </c>
      <c r="J81" s="10" t="s">
        <v>276</v>
      </c>
      <c r="K81" s="11">
        <v>2021050310003</v>
      </c>
      <c r="L81" s="11" t="s">
        <v>173</v>
      </c>
      <c r="M81" s="24" t="s">
        <v>134</v>
      </c>
      <c r="N81" s="12" t="s">
        <v>46</v>
      </c>
      <c r="O81" s="13">
        <v>2</v>
      </c>
      <c r="P81" s="13">
        <v>9</v>
      </c>
      <c r="Q81" s="13">
        <v>3</v>
      </c>
      <c r="R81" s="30">
        <v>4</v>
      </c>
      <c r="S81" s="13">
        <v>2</v>
      </c>
      <c r="T81" s="13">
        <v>2</v>
      </c>
      <c r="U81" s="11">
        <v>1</v>
      </c>
      <c r="V81" s="109">
        <v>0</v>
      </c>
      <c r="W81" s="11"/>
      <c r="X81" s="11"/>
      <c r="Y81" s="8">
        <f t="shared" si="53"/>
        <v>1</v>
      </c>
      <c r="Z81" s="15">
        <f t="shared" si="54"/>
        <v>0</v>
      </c>
      <c r="AA81" s="16">
        <f t="shared" si="55"/>
        <v>0.1111111111111111</v>
      </c>
      <c r="AB81" s="10" t="s">
        <v>285</v>
      </c>
      <c r="AC81" s="10" t="s">
        <v>213</v>
      </c>
      <c r="AD81" s="33">
        <v>1</v>
      </c>
      <c r="AE81" s="21">
        <f t="shared" si="51"/>
        <v>0</v>
      </c>
      <c r="AF81" s="21">
        <v>0</v>
      </c>
      <c r="AG81" s="21">
        <v>0</v>
      </c>
      <c r="AH81" s="21">
        <v>0</v>
      </c>
      <c r="AI81" s="21">
        <v>0</v>
      </c>
      <c r="AJ81" s="27">
        <v>0</v>
      </c>
      <c r="AK81" s="21">
        <v>0</v>
      </c>
      <c r="AL81" s="21">
        <v>0</v>
      </c>
      <c r="AM81" s="21">
        <v>0</v>
      </c>
      <c r="AN81" s="27">
        <v>0</v>
      </c>
      <c r="AO81" s="21">
        <v>0</v>
      </c>
      <c r="AP81" s="21">
        <v>0</v>
      </c>
      <c r="AQ81" s="21">
        <v>0</v>
      </c>
      <c r="AR81" s="27">
        <v>0</v>
      </c>
      <c r="AS81" s="21">
        <v>0</v>
      </c>
      <c r="AT81" s="21">
        <v>0</v>
      </c>
      <c r="AU81" s="21">
        <v>0</v>
      </c>
      <c r="AV81" s="21">
        <v>0</v>
      </c>
      <c r="AW81" s="21">
        <v>0</v>
      </c>
      <c r="AX81" s="21">
        <v>0</v>
      </c>
      <c r="AY81" s="21">
        <f t="shared" si="52"/>
        <v>0</v>
      </c>
      <c r="AZ81" s="12" t="s">
        <v>38</v>
      </c>
      <c r="BA81" s="11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7"/>
      <c r="BO81" s="107"/>
      <c r="BP81" s="107"/>
      <c r="BQ81" s="107"/>
      <c r="BR81" s="107"/>
      <c r="BS81" s="107"/>
      <c r="BT81" s="108"/>
      <c r="BU81" s="108"/>
      <c r="BV81" s="108"/>
      <c r="BW81" s="108"/>
      <c r="BX81" s="108"/>
      <c r="BY81" s="108"/>
      <c r="BZ81" s="108"/>
      <c r="CA81" s="108"/>
      <c r="CB81" s="108"/>
      <c r="CC81" s="108"/>
      <c r="CD81" s="108"/>
      <c r="CE81" s="108"/>
    </row>
    <row r="82" spans="2:83" s="22" customFormat="1" ht="62.4" customHeight="1" x14ac:dyDescent="0.3">
      <c r="B82" s="94"/>
      <c r="C82" s="94"/>
      <c r="D82" s="94"/>
      <c r="E82" s="94"/>
      <c r="F82" s="94"/>
      <c r="G82" s="94"/>
      <c r="H82" s="94"/>
      <c r="I82" s="10">
        <v>8</v>
      </c>
      <c r="J82" s="10" t="s">
        <v>151</v>
      </c>
      <c r="K82" s="11"/>
      <c r="L82" s="11" t="s">
        <v>162</v>
      </c>
      <c r="M82" s="24" t="s">
        <v>135</v>
      </c>
      <c r="N82" s="24" t="s">
        <v>46</v>
      </c>
      <c r="O82" s="25">
        <v>0</v>
      </c>
      <c r="P82" s="25">
        <v>1</v>
      </c>
      <c r="Q82" s="13">
        <v>1</v>
      </c>
      <c r="R82" s="36">
        <v>0</v>
      </c>
      <c r="S82" s="13">
        <v>0</v>
      </c>
      <c r="T82" s="13">
        <v>0</v>
      </c>
      <c r="U82" s="11">
        <v>1</v>
      </c>
      <c r="V82" s="109">
        <v>0</v>
      </c>
      <c r="W82" s="11"/>
      <c r="X82" s="11"/>
      <c r="Y82" s="8">
        <f t="shared" si="53"/>
        <v>1</v>
      </c>
      <c r="Z82" s="15" t="str">
        <f t="shared" si="54"/>
        <v/>
      </c>
      <c r="AA82" s="16">
        <f t="shared" si="55"/>
        <v>1</v>
      </c>
      <c r="AB82" s="10" t="s">
        <v>284</v>
      </c>
      <c r="AC82" s="10" t="s">
        <v>211</v>
      </c>
      <c r="AD82" s="33">
        <v>1</v>
      </c>
      <c r="AE82" s="21">
        <f t="shared" si="51"/>
        <v>0</v>
      </c>
      <c r="AF82" s="21">
        <v>0</v>
      </c>
      <c r="AG82" s="21">
        <v>0</v>
      </c>
      <c r="AH82" s="21">
        <v>0</v>
      </c>
      <c r="AI82" s="21">
        <v>0</v>
      </c>
      <c r="AJ82" s="27">
        <v>0</v>
      </c>
      <c r="AK82" s="21">
        <v>0</v>
      </c>
      <c r="AL82" s="21">
        <v>0</v>
      </c>
      <c r="AM82" s="21">
        <v>0</v>
      </c>
      <c r="AN82" s="27">
        <v>0</v>
      </c>
      <c r="AO82" s="21">
        <v>0</v>
      </c>
      <c r="AP82" s="21">
        <v>0</v>
      </c>
      <c r="AQ82" s="21">
        <v>0</v>
      </c>
      <c r="AR82" s="27">
        <v>0</v>
      </c>
      <c r="AS82" s="21"/>
      <c r="AT82" s="21">
        <v>0</v>
      </c>
      <c r="AU82" s="21">
        <v>0</v>
      </c>
      <c r="AV82" s="21">
        <v>0</v>
      </c>
      <c r="AW82" s="21">
        <v>0</v>
      </c>
      <c r="AX82" s="21">
        <v>0</v>
      </c>
      <c r="AY82" s="21">
        <f t="shared" si="52"/>
        <v>0</v>
      </c>
      <c r="AZ82" s="12" t="s">
        <v>38</v>
      </c>
      <c r="BA82" s="11"/>
      <c r="BB82" s="10"/>
      <c r="BC82" s="10"/>
      <c r="BD82" s="10"/>
      <c r="BE82" s="10"/>
      <c r="BF82" s="10"/>
      <c r="BG82" s="10"/>
      <c r="BH82" s="10"/>
      <c r="BI82" s="10"/>
      <c r="BJ82" s="10"/>
      <c r="BK82" s="10"/>
      <c r="BL82" s="10"/>
      <c r="BM82" s="10"/>
      <c r="BN82" s="107"/>
      <c r="BO82" s="107"/>
      <c r="BP82" s="107"/>
      <c r="BQ82" s="107"/>
      <c r="BR82" s="107"/>
      <c r="BS82" s="107"/>
      <c r="BT82" s="108"/>
      <c r="BU82" s="108"/>
      <c r="BV82" s="108"/>
      <c r="BW82" s="108"/>
      <c r="BX82" s="108"/>
      <c r="BY82" s="108"/>
      <c r="BZ82" s="108"/>
      <c r="CA82" s="108"/>
      <c r="CB82" s="108"/>
      <c r="CC82" s="108"/>
      <c r="CD82" s="108"/>
      <c r="CE82" s="108"/>
    </row>
    <row r="83" spans="2:83" s="22" customFormat="1" ht="62.4" customHeight="1" x14ac:dyDescent="0.3">
      <c r="B83" s="94"/>
      <c r="C83" s="94"/>
      <c r="D83" s="94"/>
      <c r="E83" s="94"/>
      <c r="F83" s="94"/>
      <c r="G83" s="94"/>
      <c r="H83" s="94"/>
      <c r="I83" s="10">
        <v>9</v>
      </c>
      <c r="J83" s="10" t="s">
        <v>277</v>
      </c>
      <c r="K83" s="11">
        <v>2020050310053</v>
      </c>
      <c r="L83" s="11" t="s">
        <v>173</v>
      </c>
      <c r="M83" s="24" t="s">
        <v>136</v>
      </c>
      <c r="N83" s="12" t="s">
        <v>46</v>
      </c>
      <c r="O83" s="13">
        <v>1</v>
      </c>
      <c r="P83" s="13">
        <v>6</v>
      </c>
      <c r="Q83" s="13">
        <v>0</v>
      </c>
      <c r="R83" s="30">
        <v>2</v>
      </c>
      <c r="S83" s="13">
        <v>2</v>
      </c>
      <c r="T83" s="13">
        <v>2</v>
      </c>
      <c r="U83" s="11">
        <v>0</v>
      </c>
      <c r="V83" s="109">
        <v>0</v>
      </c>
      <c r="W83" s="11"/>
      <c r="X83" s="11"/>
      <c r="Y83" s="8">
        <f t="shared" si="53"/>
        <v>0</v>
      </c>
      <c r="Z83" s="15">
        <f t="shared" si="54"/>
        <v>0</v>
      </c>
      <c r="AA83" s="16">
        <f t="shared" si="55"/>
        <v>0</v>
      </c>
      <c r="AB83" s="10" t="s">
        <v>128</v>
      </c>
      <c r="AC83" s="10" t="s">
        <v>16</v>
      </c>
      <c r="AD83" s="33">
        <v>5</v>
      </c>
      <c r="AE83" s="21">
        <f t="shared" si="51"/>
        <v>0</v>
      </c>
      <c r="AF83" s="21">
        <v>0</v>
      </c>
      <c r="AG83" s="21">
        <v>0</v>
      </c>
      <c r="AH83" s="21">
        <v>0</v>
      </c>
      <c r="AI83" s="21">
        <v>0</v>
      </c>
      <c r="AJ83" s="27">
        <v>0</v>
      </c>
      <c r="AK83" s="21">
        <v>0</v>
      </c>
      <c r="AL83" s="21">
        <v>0</v>
      </c>
      <c r="AM83" s="21">
        <v>0</v>
      </c>
      <c r="AN83" s="27">
        <v>0</v>
      </c>
      <c r="AO83" s="21">
        <v>0</v>
      </c>
      <c r="AP83" s="21">
        <v>0</v>
      </c>
      <c r="AQ83" s="21">
        <v>0</v>
      </c>
      <c r="AR83" s="27">
        <v>0</v>
      </c>
      <c r="AS83" s="21">
        <v>0</v>
      </c>
      <c r="AT83" s="21">
        <v>0</v>
      </c>
      <c r="AU83" s="21">
        <v>0</v>
      </c>
      <c r="AV83" s="21">
        <v>0</v>
      </c>
      <c r="AW83" s="21">
        <v>0</v>
      </c>
      <c r="AX83" s="21">
        <v>0</v>
      </c>
      <c r="AY83" s="21">
        <f t="shared" si="52"/>
        <v>0</v>
      </c>
      <c r="AZ83" s="12" t="s">
        <v>38</v>
      </c>
      <c r="BA83" s="11"/>
      <c r="BB83" s="10"/>
      <c r="BC83" s="10"/>
      <c r="BD83" s="10"/>
      <c r="BE83" s="10"/>
      <c r="BF83" s="10"/>
      <c r="BG83" s="10"/>
      <c r="BH83" s="10"/>
      <c r="BI83" s="10"/>
      <c r="BJ83" s="10"/>
      <c r="BK83" s="10"/>
      <c r="BL83" s="10"/>
      <c r="BM83" s="10"/>
      <c r="BN83" s="107"/>
      <c r="BO83" s="107"/>
      <c r="BP83" s="107"/>
      <c r="BQ83" s="107"/>
      <c r="BR83" s="107"/>
      <c r="BS83" s="107"/>
      <c r="BT83" s="108"/>
      <c r="BU83" s="108"/>
      <c r="BV83" s="108"/>
      <c r="BW83" s="108"/>
      <c r="BX83" s="108"/>
      <c r="BY83" s="108"/>
      <c r="BZ83" s="108"/>
      <c r="CA83" s="108"/>
      <c r="CB83" s="108"/>
      <c r="CC83" s="108"/>
      <c r="CD83" s="108"/>
      <c r="CE83" s="108"/>
    </row>
    <row r="84" spans="2:83" s="22" customFormat="1" ht="62.4" customHeight="1" x14ac:dyDescent="0.3">
      <c r="B84" s="94"/>
      <c r="C84" s="94"/>
      <c r="D84" s="94"/>
      <c r="E84" s="94"/>
      <c r="F84" s="94"/>
      <c r="G84" s="94"/>
      <c r="H84" s="94"/>
      <c r="I84" s="10">
        <v>10</v>
      </c>
      <c r="J84" s="10" t="s">
        <v>277</v>
      </c>
      <c r="K84" s="11">
        <v>2020050310053</v>
      </c>
      <c r="L84" s="11" t="s">
        <v>173</v>
      </c>
      <c r="M84" s="24" t="s">
        <v>137</v>
      </c>
      <c r="N84" s="12" t="s">
        <v>46</v>
      </c>
      <c r="O84" s="13">
        <v>3</v>
      </c>
      <c r="P84" s="13">
        <v>20</v>
      </c>
      <c r="Q84" s="13">
        <v>6</v>
      </c>
      <c r="R84" s="30">
        <v>10</v>
      </c>
      <c r="S84" s="13">
        <v>4</v>
      </c>
      <c r="T84" s="13">
        <v>6</v>
      </c>
      <c r="U84" s="11">
        <v>0</v>
      </c>
      <c r="V84" s="109">
        <v>3</v>
      </c>
      <c r="W84" s="11"/>
      <c r="X84" s="11"/>
      <c r="Y84" s="8">
        <f t="shared" si="53"/>
        <v>3</v>
      </c>
      <c r="Z84" s="15">
        <f t="shared" si="54"/>
        <v>0.3</v>
      </c>
      <c r="AA84" s="16">
        <f t="shared" si="55"/>
        <v>0.15</v>
      </c>
      <c r="AB84" s="10" t="s">
        <v>267</v>
      </c>
      <c r="AC84" s="10" t="s">
        <v>16</v>
      </c>
      <c r="AD84" s="33">
        <v>3</v>
      </c>
      <c r="AE84" s="21">
        <f t="shared" si="51"/>
        <v>25300000</v>
      </c>
      <c r="AF84" s="21">
        <v>0</v>
      </c>
      <c r="AG84" s="21">
        <v>0</v>
      </c>
      <c r="AH84" s="21">
        <v>0</v>
      </c>
      <c r="AI84" s="21">
        <v>0</v>
      </c>
      <c r="AJ84" s="27">
        <v>25300000</v>
      </c>
      <c r="AK84" s="21">
        <v>0</v>
      </c>
      <c r="AL84" s="21">
        <v>0</v>
      </c>
      <c r="AM84" s="21">
        <v>0</v>
      </c>
      <c r="AN84" s="27">
        <v>0</v>
      </c>
      <c r="AO84" s="21">
        <v>0</v>
      </c>
      <c r="AP84" s="21">
        <v>0</v>
      </c>
      <c r="AQ84" s="21">
        <v>0</v>
      </c>
      <c r="AR84" s="27">
        <v>0</v>
      </c>
      <c r="AS84" s="21">
        <v>0</v>
      </c>
      <c r="AT84" s="21">
        <v>0</v>
      </c>
      <c r="AU84" s="21">
        <v>0</v>
      </c>
      <c r="AV84" s="21">
        <v>0</v>
      </c>
      <c r="AW84" s="21">
        <v>0</v>
      </c>
      <c r="AX84" s="21">
        <v>0</v>
      </c>
      <c r="AY84" s="21">
        <f t="shared" si="52"/>
        <v>25300000</v>
      </c>
      <c r="AZ84" s="12" t="s">
        <v>38</v>
      </c>
      <c r="BA84" s="11">
        <v>60</v>
      </c>
      <c r="BB84" s="10"/>
      <c r="BC84" s="10"/>
      <c r="BD84" s="10"/>
      <c r="BE84" s="10"/>
      <c r="BF84" s="10"/>
      <c r="BG84" s="10"/>
      <c r="BH84" s="10"/>
      <c r="BI84" s="10"/>
      <c r="BJ84" s="10"/>
      <c r="BK84" s="10" t="s">
        <v>212</v>
      </c>
      <c r="BL84" s="10" t="s">
        <v>212</v>
      </c>
      <c r="BM84" s="10" t="s">
        <v>212</v>
      </c>
      <c r="BN84" s="107"/>
      <c r="BO84" s="107"/>
      <c r="BP84" s="107"/>
      <c r="BQ84" s="107"/>
      <c r="BR84" s="107"/>
      <c r="BS84" s="107"/>
      <c r="BT84" s="108"/>
      <c r="BU84" s="108"/>
      <c r="BV84" s="108"/>
      <c r="BW84" s="108"/>
      <c r="BX84" s="108"/>
      <c r="BY84" s="108"/>
      <c r="BZ84" s="108"/>
      <c r="CA84" s="108"/>
      <c r="CB84" s="108"/>
      <c r="CC84" s="108"/>
      <c r="CD84" s="108"/>
      <c r="CE84" s="108"/>
    </row>
    <row r="85" spans="2:83" s="22" customFormat="1" ht="62.4" customHeight="1" x14ac:dyDescent="0.3">
      <c r="B85" s="94"/>
      <c r="C85" s="94"/>
      <c r="D85" s="94"/>
      <c r="E85" s="94"/>
      <c r="F85" s="94"/>
      <c r="G85" s="94"/>
      <c r="H85" s="94"/>
      <c r="I85" s="10">
        <v>11</v>
      </c>
      <c r="J85" s="10" t="s">
        <v>151</v>
      </c>
      <c r="K85" s="11"/>
      <c r="L85" s="11" t="s">
        <v>162</v>
      </c>
      <c r="M85" s="24" t="s">
        <v>138</v>
      </c>
      <c r="N85" s="24" t="s">
        <v>46</v>
      </c>
      <c r="O85" s="25">
        <v>0</v>
      </c>
      <c r="P85" s="25">
        <v>1</v>
      </c>
      <c r="Q85" s="13">
        <v>0</v>
      </c>
      <c r="R85" s="36">
        <v>0</v>
      </c>
      <c r="S85" s="13">
        <v>1</v>
      </c>
      <c r="T85" s="13">
        <v>0</v>
      </c>
      <c r="U85" s="11">
        <v>0</v>
      </c>
      <c r="V85" s="109">
        <v>0</v>
      </c>
      <c r="W85" s="11"/>
      <c r="X85" s="11"/>
      <c r="Y85" s="8">
        <f t="shared" si="53"/>
        <v>0</v>
      </c>
      <c r="Z85" s="15" t="str">
        <f t="shared" si="54"/>
        <v/>
      </c>
      <c r="AA85" s="16">
        <f t="shared" si="55"/>
        <v>0</v>
      </c>
      <c r="AB85" s="10" t="s">
        <v>284</v>
      </c>
      <c r="AC85" s="10" t="s">
        <v>16</v>
      </c>
      <c r="AD85" s="33">
        <v>4</v>
      </c>
      <c r="AE85" s="21">
        <f t="shared" si="51"/>
        <v>0</v>
      </c>
      <c r="AF85" s="21">
        <v>0</v>
      </c>
      <c r="AG85" s="21">
        <v>0</v>
      </c>
      <c r="AH85" s="21">
        <v>0</v>
      </c>
      <c r="AI85" s="21">
        <v>0</v>
      </c>
      <c r="AJ85" s="27">
        <v>0</v>
      </c>
      <c r="AK85" s="21">
        <v>0</v>
      </c>
      <c r="AL85" s="21"/>
      <c r="AM85" s="21">
        <v>0</v>
      </c>
      <c r="AN85" s="27">
        <v>0</v>
      </c>
      <c r="AO85" s="21">
        <v>0</v>
      </c>
      <c r="AP85" s="21">
        <v>0</v>
      </c>
      <c r="AQ85" s="21">
        <v>0</v>
      </c>
      <c r="AR85" s="27">
        <v>0</v>
      </c>
      <c r="AS85" s="21">
        <v>0</v>
      </c>
      <c r="AT85" s="21">
        <v>0</v>
      </c>
      <c r="AU85" s="21">
        <v>0</v>
      </c>
      <c r="AV85" s="21">
        <v>0</v>
      </c>
      <c r="AW85" s="21">
        <v>0</v>
      </c>
      <c r="AX85" s="21">
        <v>0</v>
      </c>
      <c r="AY85" s="21">
        <f t="shared" si="52"/>
        <v>0</v>
      </c>
      <c r="AZ85" s="12" t="s">
        <v>38</v>
      </c>
      <c r="BA85" s="11"/>
      <c r="B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7"/>
      <c r="BO85" s="107"/>
      <c r="BP85" s="107"/>
      <c r="BQ85" s="107"/>
      <c r="BR85" s="107"/>
      <c r="BS85" s="107"/>
      <c r="BT85" s="108"/>
      <c r="BU85" s="108"/>
      <c r="BV85" s="108"/>
      <c r="BW85" s="108"/>
      <c r="BX85" s="108"/>
      <c r="BY85" s="108"/>
      <c r="BZ85" s="108"/>
      <c r="CA85" s="108"/>
      <c r="CB85" s="108"/>
      <c r="CC85" s="108"/>
      <c r="CD85" s="108"/>
      <c r="CE85" s="108"/>
    </row>
    <row r="86" spans="2:83" s="22" customFormat="1" ht="62.4" customHeight="1" x14ac:dyDescent="0.3">
      <c r="B86" s="94"/>
      <c r="C86" s="94"/>
      <c r="D86" s="94"/>
      <c r="E86" s="94"/>
      <c r="F86" s="94"/>
      <c r="G86" s="94"/>
      <c r="H86" s="94"/>
      <c r="I86" s="10">
        <v>12</v>
      </c>
      <c r="J86" s="10" t="s">
        <v>151</v>
      </c>
      <c r="K86" s="11"/>
      <c r="L86" s="11" t="s">
        <v>162</v>
      </c>
      <c r="M86" s="24" t="s">
        <v>139</v>
      </c>
      <c r="N86" s="12" t="s">
        <v>52</v>
      </c>
      <c r="O86" s="13">
        <v>2</v>
      </c>
      <c r="P86" s="13">
        <v>2</v>
      </c>
      <c r="Q86" s="13">
        <v>2</v>
      </c>
      <c r="R86" s="30">
        <v>2</v>
      </c>
      <c r="S86" s="13">
        <v>2</v>
      </c>
      <c r="T86" s="13">
        <v>2</v>
      </c>
      <c r="U86" s="11">
        <v>1</v>
      </c>
      <c r="V86" s="109">
        <v>0</v>
      </c>
      <c r="W86" s="11"/>
      <c r="X86" s="11"/>
      <c r="Y86" s="8">
        <f t="shared" si="53"/>
        <v>1</v>
      </c>
      <c r="Z86" s="15">
        <f t="shared" si="54"/>
        <v>0</v>
      </c>
      <c r="AA86" s="38">
        <f>Y86/SUM(Q86:T86)</f>
        <v>0.125</v>
      </c>
      <c r="AB86" s="10" t="s">
        <v>283</v>
      </c>
      <c r="AC86" s="10" t="s">
        <v>16</v>
      </c>
      <c r="AD86" s="33">
        <v>4</v>
      </c>
      <c r="AE86" s="21">
        <f t="shared" si="51"/>
        <v>0</v>
      </c>
      <c r="AF86" s="21">
        <v>0</v>
      </c>
      <c r="AG86" s="21">
        <v>0</v>
      </c>
      <c r="AH86" s="21">
        <v>0</v>
      </c>
      <c r="AI86" s="21">
        <v>0</v>
      </c>
      <c r="AJ86" s="27">
        <v>0</v>
      </c>
      <c r="AK86" s="21">
        <v>0</v>
      </c>
      <c r="AL86" s="21">
        <v>0</v>
      </c>
      <c r="AM86" s="21">
        <v>0</v>
      </c>
      <c r="AN86" s="27">
        <v>0</v>
      </c>
      <c r="AO86" s="21">
        <v>0</v>
      </c>
      <c r="AP86" s="21">
        <v>0</v>
      </c>
      <c r="AQ86" s="21">
        <v>0</v>
      </c>
      <c r="AR86" s="27">
        <v>0</v>
      </c>
      <c r="AS86" s="21">
        <v>0</v>
      </c>
      <c r="AT86" s="21">
        <v>0</v>
      </c>
      <c r="AU86" s="21">
        <v>0</v>
      </c>
      <c r="AV86" s="21">
        <v>0</v>
      </c>
      <c r="AW86" s="21">
        <v>0</v>
      </c>
      <c r="AX86" s="21">
        <v>0</v>
      </c>
      <c r="AY86" s="21">
        <f t="shared" si="52"/>
        <v>0</v>
      </c>
      <c r="AZ86" s="12" t="s">
        <v>38</v>
      </c>
      <c r="BA86" s="11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7"/>
      <c r="BO86" s="107"/>
      <c r="BP86" s="107"/>
      <c r="BQ86" s="107"/>
      <c r="BR86" s="107"/>
      <c r="BS86" s="107"/>
      <c r="BT86" s="108"/>
      <c r="BU86" s="108"/>
      <c r="BV86" s="108"/>
      <c r="BW86" s="108"/>
      <c r="BX86" s="108"/>
      <c r="BY86" s="108"/>
      <c r="BZ86" s="108"/>
      <c r="CA86" s="108"/>
      <c r="CB86" s="108"/>
      <c r="CC86" s="108"/>
      <c r="CD86" s="108"/>
      <c r="CE86" s="108"/>
    </row>
    <row r="87" spans="2:83" s="22" customFormat="1" ht="62.4" customHeight="1" x14ac:dyDescent="0.3">
      <c r="B87" s="94"/>
      <c r="C87" s="94"/>
      <c r="D87" s="94"/>
      <c r="E87" s="94"/>
      <c r="F87" s="94"/>
      <c r="G87" s="94"/>
      <c r="H87" s="94"/>
      <c r="I87" s="10">
        <v>13</v>
      </c>
      <c r="J87" s="10" t="s">
        <v>151</v>
      </c>
      <c r="K87" s="11"/>
      <c r="L87" s="11" t="s">
        <v>163</v>
      </c>
      <c r="M87" s="24" t="s">
        <v>140</v>
      </c>
      <c r="N87" s="12" t="s">
        <v>46</v>
      </c>
      <c r="O87" s="13">
        <v>0</v>
      </c>
      <c r="P87" s="13">
        <v>3</v>
      </c>
      <c r="Q87" s="13">
        <v>0</v>
      </c>
      <c r="R87" s="30">
        <v>1</v>
      </c>
      <c r="S87" s="13">
        <v>1</v>
      </c>
      <c r="T87" s="13">
        <v>1</v>
      </c>
      <c r="U87" s="11">
        <v>1</v>
      </c>
      <c r="V87" s="109">
        <v>0</v>
      </c>
      <c r="W87" s="11"/>
      <c r="X87" s="11"/>
      <c r="Y87" s="8">
        <f t="shared" si="53"/>
        <v>1</v>
      </c>
      <c r="Z87" s="15">
        <f t="shared" si="54"/>
        <v>0</v>
      </c>
      <c r="AA87" s="16">
        <f t="shared" ref="AA87:AA97" si="56">IF(ISERROR(Y87/P87),"",Y87/P87)</f>
        <v>0.33333333333333331</v>
      </c>
      <c r="AB87" s="10" t="s">
        <v>283</v>
      </c>
      <c r="AC87" s="10" t="s">
        <v>16</v>
      </c>
      <c r="AD87" s="33">
        <v>4</v>
      </c>
      <c r="AE87" s="21">
        <f t="shared" si="51"/>
        <v>0</v>
      </c>
      <c r="AF87" s="21">
        <v>0</v>
      </c>
      <c r="AG87" s="21">
        <v>0</v>
      </c>
      <c r="AH87" s="21">
        <v>0</v>
      </c>
      <c r="AI87" s="21">
        <v>0</v>
      </c>
      <c r="AJ87" s="27">
        <v>0</v>
      </c>
      <c r="AK87" s="21">
        <v>0</v>
      </c>
      <c r="AL87" s="21">
        <v>0</v>
      </c>
      <c r="AM87" s="21">
        <v>0</v>
      </c>
      <c r="AN87" s="27">
        <v>0</v>
      </c>
      <c r="AO87" s="21">
        <v>0</v>
      </c>
      <c r="AP87" s="21">
        <v>0</v>
      </c>
      <c r="AQ87" s="21">
        <v>0</v>
      </c>
      <c r="AR87" s="27">
        <v>0</v>
      </c>
      <c r="AS87" s="21">
        <v>0</v>
      </c>
      <c r="AT87" s="21">
        <v>0</v>
      </c>
      <c r="AU87" s="21">
        <v>0</v>
      </c>
      <c r="AV87" s="21">
        <v>0</v>
      </c>
      <c r="AW87" s="21">
        <v>0</v>
      </c>
      <c r="AX87" s="21">
        <v>0</v>
      </c>
      <c r="AY87" s="21">
        <f t="shared" si="52"/>
        <v>0</v>
      </c>
      <c r="AZ87" s="12" t="s">
        <v>38</v>
      </c>
      <c r="BA87" s="11"/>
      <c r="BB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7"/>
      <c r="BO87" s="107"/>
      <c r="BP87" s="107"/>
      <c r="BQ87" s="107"/>
      <c r="BR87" s="107"/>
      <c r="BS87" s="107"/>
      <c r="BT87" s="108"/>
      <c r="BU87" s="108"/>
      <c r="BV87" s="108"/>
      <c r="BW87" s="108"/>
      <c r="BX87" s="108"/>
      <c r="BY87" s="108"/>
      <c r="BZ87" s="108"/>
      <c r="CA87" s="108"/>
      <c r="CB87" s="108"/>
      <c r="CC87" s="108"/>
      <c r="CD87" s="108"/>
      <c r="CE87" s="108"/>
    </row>
    <row r="88" spans="2:83" s="22" customFormat="1" ht="62.4" customHeight="1" x14ac:dyDescent="0.3">
      <c r="B88" s="94"/>
      <c r="C88" s="94"/>
      <c r="D88" s="94"/>
      <c r="E88" s="94"/>
      <c r="F88" s="94"/>
      <c r="G88" s="94"/>
      <c r="H88" s="94"/>
      <c r="I88" s="10">
        <v>14</v>
      </c>
      <c r="J88" s="10" t="s">
        <v>274</v>
      </c>
      <c r="K88" s="11">
        <v>2021050310037</v>
      </c>
      <c r="L88" s="11" t="s">
        <v>173</v>
      </c>
      <c r="M88" s="24" t="s">
        <v>141</v>
      </c>
      <c r="N88" s="12" t="s">
        <v>46</v>
      </c>
      <c r="O88" s="13">
        <v>2</v>
      </c>
      <c r="P88" s="13">
        <v>10</v>
      </c>
      <c r="Q88" s="13">
        <v>1</v>
      </c>
      <c r="R88" s="30">
        <v>4</v>
      </c>
      <c r="S88" s="13">
        <v>3</v>
      </c>
      <c r="T88" s="13">
        <v>3</v>
      </c>
      <c r="U88" s="11">
        <v>0</v>
      </c>
      <c r="V88" s="109">
        <v>2</v>
      </c>
      <c r="W88" s="11"/>
      <c r="X88" s="11"/>
      <c r="Y88" s="8">
        <f t="shared" si="53"/>
        <v>2</v>
      </c>
      <c r="Z88" s="15">
        <f t="shared" si="54"/>
        <v>0.5</v>
      </c>
      <c r="AA88" s="16">
        <f t="shared" si="56"/>
        <v>0.2</v>
      </c>
      <c r="AB88" s="10" t="s">
        <v>272</v>
      </c>
      <c r="AC88" s="10" t="s">
        <v>16</v>
      </c>
      <c r="AD88" s="33">
        <v>3</v>
      </c>
      <c r="AE88" s="21">
        <f t="shared" si="51"/>
        <v>15000000</v>
      </c>
      <c r="AF88" s="21">
        <v>0</v>
      </c>
      <c r="AG88" s="21">
        <v>0</v>
      </c>
      <c r="AH88" s="21">
        <v>0</v>
      </c>
      <c r="AI88" s="21">
        <v>0</v>
      </c>
      <c r="AJ88" s="27">
        <v>0</v>
      </c>
      <c r="AK88" s="21">
        <v>0</v>
      </c>
      <c r="AL88" s="21">
        <v>0</v>
      </c>
      <c r="AM88" s="21">
        <v>15000000</v>
      </c>
      <c r="AN88" s="27">
        <v>0</v>
      </c>
      <c r="AO88" s="21">
        <v>0</v>
      </c>
      <c r="AP88" s="21">
        <v>0</v>
      </c>
      <c r="AQ88" s="21">
        <v>0</v>
      </c>
      <c r="AR88" s="27">
        <v>0</v>
      </c>
      <c r="AS88" s="21">
        <v>0</v>
      </c>
      <c r="AT88" s="21">
        <v>0</v>
      </c>
      <c r="AU88" s="21">
        <v>0</v>
      </c>
      <c r="AV88" s="21">
        <v>0</v>
      </c>
      <c r="AW88" s="21">
        <v>0</v>
      </c>
      <c r="AX88" s="21">
        <v>0</v>
      </c>
      <c r="AY88" s="21">
        <f t="shared" si="52"/>
        <v>15000000</v>
      </c>
      <c r="AZ88" s="12" t="s">
        <v>38</v>
      </c>
      <c r="BA88" s="11">
        <v>15</v>
      </c>
      <c r="BB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 t="s">
        <v>212</v>
      </c>
      <c r="BN88" s="107"/>
      <c r="BO88" s="107"/>
      <c r="BP88" s="107"/>
      <c r="BQ88" s="107"/>
      <c r="BR88" s="107"/>
      <c r="BS88" s="107"/>
      <c r="BT88" s="108"/>
      <c r="BU88" s="108"/>
      <c r="BV88" s="108"/>
      <c r="BW88" s="108"/>
      <c r="BX88" s="108"/>
      <c r="BY88" s="108"/>
      <c r="BZ88" s="108"/>
      <c r="CA88" s="108"/>
      <c r="CB88" s="108"/>
      <c r="CC88" s="108"/>
      <c r="CD88" s="108"/>
      <c r="CE88" s="108"/>
    </row>
    <row r="89" spans="2:83" s="22" customFormat="1" ht="62.4" customHeight="1" x14ac:dyDescent="0.3">
      <c r="B89" s="94"/>
      <c r="C89" s="94"/>
      <c r="D89" s="94"/>
      <c r="E89" s="94"/>
      <c r="F89" s="94"/>
      <c r="G89" s="94"/>
      <c r="H89" s="94"/>
      <c r="I89" s="10">
        <v>15</v>
      </c>
      <c r="J89" s="10" t="s">
        <v>251</v>
      </c>
      <c r="K89" s="11">
        <v>2021050310078</v>
      </c>
      <c r="L89" s="11" t="s">
        <v>163</v>
      </c>
      <c r="M89" s="24" t="s">
        <v>142</v>
      </c>
      <c r="N89" s="24" t="s">
        <v>46</v>
      </c>
      <c r="O89" s="25">
        <v>0</v>
      </c>
      <c r="P89" s="25">
        <v>1</v>
      </c>
      <c r="Q89" s="13">
        <v>1</v>
      </c>
      <c r="R89" s="36">
        <v>0</v>
      </c>
      <c r="S89" s="13">
        <v>0</v>
      </c>
      <c r="T89" s="13">
        <v>0</v>
      </c>
      <c r="U89" s="11">
        <v>0</v>
      </c>
      <c r="V89" s="109">
        <v>1</v>
      </c>
      <c r="W89" s="11"/>
      <c r="X89" s="11"/>
      <c r="Y89" s="8">
        <f t="shared" si="53"/>
        <v>1</v>
      </c>
      <c r="Z89" s="15" t="str">
        <f t="shared" si="54"/>
        <v/>
      </c>
      <c r="AA89" s="16">
        <f t="shared" si="56"/>
        <v>1</v>
      </c>
      <c r="AB89" s="10" t="s">
        <v>245</v>
      </c>
      <c r="AC89" s="10" t="s">
        <v>16</v>
      </c>
      <c r="AD89" s="33">
        <v>3</v>
      </c>
      <c r="AE89" s="21">
        <f t="shared" si="51"/>
        <v>202646174</v>
      </c>
      <c r="AF89" s="21">
        <v>0</v>
      </c>
      <c r="AG89" s="21">
        <v>0</v>
      </c>
      <c r="AH89" s="21">
        <v>0</v>
      </c>
      <c r="AI89" s="21">
        <v>0</v>
      </c>
      <c r="AJ89" s="27">
        <v>0</v>
      </c>
      <c r="AK89" s="21">
        <v>0</v>
      </c>
      <c r="AL89" s="21">
        <v>202646174</v>
      </c>
      <c r="AM89" s="21">
        <v>0</v>
      </c>
      <c r="AN89" s="27">
        <v>0</v>
      </c>
      <c r="AO89" s="21">
        <v>0</v>
      </c>
      <c r="AP89" s="21">
        <v>0</v>
      </c>
      <c r="AQ89" s="21">
        <v>0</v>
      </c>
      <c r="AR89" s="27">
        <v>0</v>
      </c>
      <c r="AS89" s="21">
        <v>0</v>
      </c>
      <c r="AT89" s="21">
        <v>0</v>
      </c>
      <c r="AU89" s="21">
        <v>0</v>
      </c>
      <c r="AV89" s="21">
        <v>0</v>
      </c>
      <c r="AW89" s="21">
        <v>0</v>
      </c>
      <c r="AX89" s="21">
        <v>0</v>
      </c>
      <c r="AY89" s="21">
        <f t="shared" si="52"/>
        <v>202646174</v>
      </c>
      <c r="AZ89" s="12" t="s">
        <v>38</v>
      </c>
      <c r="BA89" s="11">
        <v>30</v>
      </c>
      <c r="BB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 t="s">
        <v>212</v>
      </c>
      <c r="BM89" s="10" t="s">
        <v>212</v>
      </c>
      <c r="BN89" s="107"/>
      <c r="BO89" s="107"/>
      <c r="BP89" s="107"/>
      <c r="BQ89" s="107"/>
      <c r="BR89" s="107"/>
      <c r="BS89" s="107"/>
      <c r="BT89" s="108"/>
      <c r="BU89" s="108"/>
      <c r="BV89" s="108"/>
      <c r="BW89" s="108"/>
      <c r="BX89" s="108"/>
      <c r="BY89" s="108"/>
      <c r="BZ89" s="108"/>
      <c r="CA89" s="108"/>
      <c r="CB89" s="108"/>
      <c r="CC89" s="108"/>
      <c r="CD89" s="108"/>
      <c r="CE89" s="108"/>
    </row>
    <row r="90" spans="2:83" s="22" customFormat="1" ht="62.4" customHeight="1" x14ac:dyDescent="0.3">
      <c r="B90" s="94"/>
      <c r="C90" s="94"/>
      <c r="D90" s="94"/>
      <c r="E90" s="94"/>
      <c r="F90" s="94"/>
      <c r="G90" s="94"/>
      <c r="H90" s="94"/>
      <c r="I90" s="10">
        <v>16</v>
      </c>
      <c r="J90" s="10" t="s">
        <v>151</v>
      </c>
      <c r="K90" s="11"/>
      <c r="L90" s="11" t="s">
        <v>173</v>
      </c>
      <c r="M90" s="24" t="s">
        <v>143</v>
      </c>
      <c r="N90" s="24" t="s">
        <v>46</v>
      </c>
      <c r="O90" s="25">
        <v>0</v>
      </c>
      <c r="P90" s="25">
        <v>1</v>
      </c>
      <c r="Q90" s="13">
        <v>1</v>
      </c>
      <c r="R90" s="36">
        <v>0</v>
      </c>
      <c r="S90" s="13">
        <v>0</v>
      </c>
      <c r="T90" s="13">
        <v>0</v>
      </c>
      <c r="U90" s="11">
        <v>0</v>
      </c>
      <c r="V90" s="109">
        <v>0</v>
      </c>
      <c r="W90" s="11"/>
      <c r="X90" s="11"/>
      <c r="Y90" s="8">
        <f t="shared" si="53"/>
        <v>0</v>
      </c>
      <c r="Z90" s="15" t="str">
        <f t="shared" si="54"/>
        <v/>
      </c>
      <c r="AA90" s="16">
        <f t="shared" si="56"/>
        <v>0</v>
      </c>
      <c r="AB90" s="10" t="s">
        <v>284</v>
      </c>
      <c r="AC90" s="10" t="s">
        <v>16</v>
      </c>
      <c r="AD90" s="33">
        <v>5</v>
      </c>
      <c r="AE90" s="21">
        <f t="shared" si="51"/>
        <v>0</v>
      </c>
      <c r="AF90" s="21">
        <v>0</v>
      </c>
      <c r="AG90" s="21">
        <v>0</v>
      </c>
      <c r="AH90" s="21">
        <v>0</v>
      </c>
      <c r="AI90" s="21">
        <v>0</v>
      </c>
      <c r="AJ90" s="27">
        <v>0</v>
      </c>
      <c r="AK90" s="21">
        <v>0</v>
      </c>
      <c r="AL90" s="21"/>
      <c r="AM90" s="21">
        <v>0</v>
      </c>
      <c r="AN90" s="27">
        <v>0</v>
      </c>
      <c r="AO90" s="21">
        <v>0</v>
      </c>
      <c r="AP90" s="21">
        <v>0</v>
      </c>
      <c r="AQ90" s="21">
        <v>0</v>
      </c>
      <c r="AR90" s="27">
        <v>0</v>
      </c>
      <c r="AS90" s="21"/>
      <c r="AT90" s="21">
        <v>0</v>
      </c>
      <c r="AU90" s="21">
        <v>0</v>
      </c>
      <c r="AV90" s="21">
        <v>0</v>
      </c>
      <c r="AW90" s="21">
        <v>0</v>
      </c>
      <c r="AX90" s="21">
        <v>0</v>
      </c>
      <c r="AY90" s="21">
        <f t="shared" si="52"/>
        <v>0</v>
      </c>
      <c r="AZ90" s="12" t="s">
        <v>38</v>
      </c>
      <c r="BA90" s="11"/>
      <c r="BB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7"/>
      <c r="BO90" s="107"/>
      <c r="BP90" s="107"/>
      <c r="BQ90" s="107"/>
      <c r="BR90" s="107"/>
      <c r="BS90" s="107"/>
      <c r="BT90" s="108"/>
      <c r="BU90" s="108"/>
      <c r="BV90" s="108"/>
      <c r="BW90" s="108"/>
      <c r="BX90" s="108"/>
      <c r="BY90" s="108"/>
      <c r="BZ90" s="108"/>
      <c r="CA90" s="108"/>
      <c r="CB90" s="108"/>
      <c r="CC90" s="108"/>
      <c r="CD90" s="108"/>
      <c r="CE90" s="108"/>
    </row>
    <row r="91" spans="2:83" s="22" customFormat="1" ht="62.4" customHeight="1" x14ac:dyDescent="0.3">
      <c r="B91" s="94"/>
      <c r="C91" s="94"/>
      <c r="D91" s="94"/>
      <c r="E91" s="94"/>
      <c r="F91" s="94"/>
      <c r="G91" s="94"/>
      <c r="H91" s="94"/>
      <c r="I91" s="10">
        <v>17</v>
      </c>
      <c r="J91" s="10" t="s">
        <v>151</v>
      </c>
      <c r="K91" s="11"/>
      <c r="L91" s="11" t="s">
        <v>163</v>
      </c>
      <c r="M91" s="24" t="s">
        <v>144</v>
      </c>
      <c r="N91" s="24" t="s">
        <v>46</v>
      </c>
      <c r="O91" s="25">
        <v>0</v>
      </c>
      <c r="P91" s="25">
        <v>1</v>
      </c>
      <c r="Q91" s="13">
        <v>0</v>
      </c>
      <c r="R91" s="36">
        <v>0</v>
      </c>
      <c r="S91" s="13">
        <v>1</v>
      </c>
      <c r="T91" s="13">
        <v>0</v>
      </c>
      <c r="U91" s="11">
        <v>0</v>
      </c>
      <c r="V91" s="109">
        <v>0</v>
      </c>
      <c r="W91" s="11"/>
      <c r="X91" s="11"/>
      <c r="Y91" s="8">
        <f t="shared" si="53"/>
        <v>0</v>
      </c>
      <c r="Z91" s="15" t="str">
        <f t="shared" si="54"/>
        <v/>
      </c>
      <c r="AA91" s="16">
        <f t="shared" si="56"/>
        <v>0</v>
      </c>
      <c r="AB91" s="10" t="s">
        <v>284</v>
      </c>
      <c r="AC91" s="10" t="s">
        <v>16</v>
      </c>
      <c r="AD91" s="33">
        <v>4</v>
      </c>
      <c r="AE91" s="21">
        <f t="shared" si="51"/>
        <v>0</v>
      </c>
      <c r="AF91" s="21">
        <v>0</v>
      </c>
      <c r="AG91" s="21">
        <v>0</v>
      </c>
      <c r="AH91" s="21">
        <v>0</v>
      </c>
      <c r="AI91" s="21">
        <v>0</v>
      </c>
      <c r="AJ91" s="27">
        <v>0</v>
      </c>
      <c r="AK91" s="21">
        <v>0</v>
      </c>
      <c r="AL91" s="21">
        <v>0</v>
      </c>
      <c r="AM91" s="21">
        <v>0</v>
      </c>
      <c r="AN91" s="27">
        <v>0</v>
      </c>
      <c r="AO91" s="21">
        <v>0</v>
      </c>
      <c r="AP91" s="21">
        <v>0</v>
      </c>
      <c r="AQ91" s="21">
        <v>0</v>
      </c>
      <c r="AR91" s="27">
        <v>0</v>
      </c>
      <c r="AS91" s="21"/>
      <c r="AT91" s="21">
        <v>0</v>
      </c>
      <c r="AU91" s="21">
        <v>0</v>
      </c>
      <c r="AV91" s="21">
        <v>0</v>
      </c>
      <c r="AW91" s="21">
        <v>0</v>
      </c>
      <c r="AX91" s="21">
        <v>0</v>
      </c>
      <c r="AY91" s="21">
        <f t="shared" si="52"/>
        <v>0</v>
      </c>
      <c r="AZ91" s="12" t="s">
        <v>38</v>
      </c>
      <c r="BA91" s="11"/>
      <c r="BB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7"/>
      <c r="BO91" s="107"/>
      <c r="BP91" s="107"/>
      <c r="BQ91" s="107"/>
      <c r="BR91" s="107"/>
      <c r="BS91" s="107"/>
      <c r="BT91" s="108"/>
      <c r="BU91" s="108"/>
      <c r="BV91" s="108"/>
      <c r="BW91" s="108"/>
      <c r="BX91" s="108"/>
      <c r="BY91" s="108"/>
      <c r="BZ91" s="108"/>
      <c r="CA91" s="108"/>
      <c r="CB91" s="108"/>
      <c r="CC91" s="108"/>
      <c r="CD91" s="108"/>
      <c r="CE91" s="108"/>
    </row>
    <row r="92" spans="2:83" s="22" customFormat="1" ht="62.4" customHeight="1" x14ac:dyDescent="0.3">
      <c r="B92" s="94"/>
      <c r="C92" s="94"/>
      <c r="D92" s="94"/>
      <c r="E92" s="94"/>
      <c r="F92" s="94"/>
      <c r="G92" s="94"/>
      <c r="H92" s="94"/>
      <c r="I92" s="10">
        <v>18</v>
      </c>
      <c r="J92" s="10" t="s">
        <v>151</v>
      </c>
      <c r="K92" s="11"/>
      <c r="L92" s="11" t="s">
        <v>163</v>
      </c>
      <c r="M92" s="24" t="s">
        <v>145</v>
      </c>
      <c r="N92" s="12" t="s">
        <v>46</v>
      </c>
      <c r="O92" s="13">
        <v>0</v>
      </c>
      <c r="P92" s="13">
        <v>1</v>
      </c>
      <c r="Q92" s="13">
        <v>0</v>
      </c>
      <c r="R92" s="30">
        <v>1</v>
      </c>
      <c r="S92" s="13">
        <v>0</v>
      </c>
      <c r="T92" s="13">
        <v>0</v>
      </c>
      <c r="U92" s="11">
        <v>0</v>
      </c>
      <c r="V92" s="109">
        <v>0</v>
      </c>
      <c r="W92" s="11"/>
      <c r="X92" s="11"/>
      <c r="Y92" s="8">
        <f t="shared" si="53"/>
        <v>0</v>
      </c>
      <c r="Z92" s="15">
        <f t="shared" si="54"/>
        <v>0</v>
      </c>
      <c r="AA92" s="16">
        <f t="shared" si="56"/>
        <v>0</v>
      </c>
      <c r="AB92" s="10" t="s">
        <v>283</v>
      </c>
      <c r="AC92" s="10" t="s">
        <v>16</v>
      </c>
      <c r="AD92" s="33">
        <v>4</v>
      </c>
      <c r="AE92" s="21">
        <f t="shared" si="51"/>
        <v>0</v>
      </c>
      <c r="AF92" s="21">
        <v>0</v>
      </c>
      <c r="AG92" s="21">
        <v>0</v>
      </c>
      <c r="AH92" s="21">
        <v>0</v>
      </c>
      <c r="AI92" s="21">
        <v>0</v>
      </c>
      <c r="AJ92" s="27">
        <v>0</v>
      </c>
      <c r="AK92" s="21">
        <v>0</v>
      </c>
      <c r="AL92" s="21">
        <v>0</v>
      </c>
      <c r="AM92" s="21">
        <v>0</v>
      </c>
      <c r="AN92" s="27">
        <v>0</v>
      </c>
      <c r="AO92" s="21">
        <v>0</v>
      </c>
      <c r="AP92" s="21">
        <v>0</v>
      </c>
      <c r="AQ92" s="21">
        <v>0</v>
      </c>
      <c r="AR92" s="27">
        <v>0</v>
      </c>
      <c r="AS92" s="21">
        <v>0</v>
      </c>
      <c r="AT92" s="21">
        <v>0</v>
      </c>
      <c r="AU92" s="21">
        <v>0</v>
      </c>
      <c r="AV92" s="21">
        <v>0</v>
      </c>
      <c r="AW92" s="21">
        <v>0</v>
      </c>
      <c r="AX92" s="21">
        <v>0</v>
      </c>
      <c r="AY92" s="21">
        <f t="shared" si="52"/>
        <v>0</v>
      </c>
      <c r="AZ92" s="12" t="s">
        <v>38</v>
      </c>
      <c r="BA92" s="11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7"/>
      <c r="BO92" s="107"/>
      <c r="BP92" s="107"/>
      <c r="BQ92" s="107"/>
      <c r="BR92" s="107"/>
      <c r="BS92" s="107"/>
      <c r="BT92" s="108"/>
      <c r="BU92" s="108"/>
      <c r="BV92" s="108"/>
      <c r="BW92" s="108"/>
      <c r="BX92" s="108"/>
      <c r="BY92" s="108"/>
      <c r="BZ92" s="108"/>
      <c r="CA92" s="108"/>
      <c r="CB92" s="108"/>
      <c r="CC92" s="108"/>
      <c r="CD92" s="108"/>
      <c r="CE92" s="108"/>
    </row>
    <row r="93" spans="2:83" s="22" customFormat="1" ht="62.4" customHeight="1" x14ac:dyDescent="0.3">
      <c r="B93" s="94"/>
      <c r="C93" s="94"/>
      <c r="D93" s="94"/>
      <c r="E93" s="94"/>
      <c r="F93" s="94"/>
      <c r="G93" s="94"/>
      <c r="H93" s="94"/>
      <c r="I93" s="10">
        <v>19</v>
      </c>
      <c r="J93" s="10" t="s">
        <v>151</v>
      </c>
      <c r="K93" s="11"/>
      <c r="L93" s="11" t="s">
        <v>163</v>
      </c>
      <c r="M93" s="24" t="s">
        <v>146</v>
      </c>
      <c r="N93" s="12" t="s">
        <v>46</v>
      </c>
      <c r="O93" s="13">
        <v>0</v>
      </c>
      <c r="P93" s="13">
        <v>7</v>
      </c>
      <c r="Q93" s="13">
        <v>0</v>
      </c>
      <c r="R93" s="30">
        <v>5</v>
      </c>
      <c r="S93" s="13">
        <v>0</v>
      </c>
      <c r="T93" s="13">
        <v>2</v>
      </c>
      <c r="U93" s="11">
        <v>0</v>
      </c>
      <c r="V93" s="109">
        <v>0</v>
      </c>
      <c r="W93" s="11"/>
      <c r="X93" s="11"/>
      <c r="Y93" s="8">
        <f t="shared" si="53"/>
        <v>0</v>
      </c>
      <c r="Z93" s="15">
        <f t="shared" si="54"/>
        <v>0</v>
      </c>
      <c r="AA93" s="16">
        <f t="shared" si="56"/>
        <v>0</v>
      </c>
      <c r="AB93" s="10" t="s">
        <v>283</v>
      </c>
      <c r="AC93" s="10" t="s">
        <v>16</v>
      </c>
      <c r="AD93" s="33">
        <v>4</v>
      </c>
      <c r="AE93" s="21">
        <f t="shared" si="51"/>
        <v>0</v>
      </c>
      <c r="AF93" s="21">
        <v>0</v>
      </c>
      <c r="AG93" s="21">
        <v>0</v>
      </c>
      <c r="AH93" s="21">
        <v>0</v>
      </c>
      <c r="AI93" s="21">
        <v>0</v>
      </c>
      <c r="AJ93" s="27">
        <v>0</v>
      </c>
      <c r="AK93" s="21">
        <v>0</v>
      </c>
      <c r="AL93" s="21">
        <v>0</v>
      </c>
      <c r="AM93" s="21">
        <v>0</v>
      </c>
      <c r="AN93" s="27">
        <v>0</v>
      </c>
      <c r="AO93" s="21">
        <v>0</v>
      </c>
      <c r="AP93" s="21">
        <v>0</v>
      </c>
      <c r="AQ93" s="21">
        <v>0</v>
      </c>
      <c r="AR93" s="27">
        <v>0</v>
      </c>
      <c r="AS93" s="21">
        <v>0</v>
      </c>
      <c r="AT93" s="21">
        <v>0</v>
      </c>
      <c r="AU93" s="21">
        <v>0</v>
      </c>
      <c r="AV93" s="21">
        <v>0</v>
      </c>
      <c r="AW93" s="21">
        <v>0</v>
      </c>
      <c r="AX93" s="21">
        <v>0</v>
      </c>
      <c r="AY93" s="21">
        <f t="shared" si="52"/>
        <v>0</v>
      </c>
      <c r="AZ93" s="12" t="s">
        <v>38</v>
      </c>
      <c r="BA93" s="11"/>
      <c r="BB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7"/>
      <c r="BO93" s="107"/>
      <c r="BP93" s="107"/>
      <c r="BQ93" s="107"/>
      <c r="BR93" s="107"/>
      <c r="BS93" s="107"/>
      <c r="BT93" s="108"/>
      <c r="BU93" s="108"/>
      <c r="BV93" s="108"/>
      <c r="BW93" s="108"/>
      <c r="BX93" s="108"/>
      <c r="BY93" s="108"/>
      <c r="BZ93" s="108"/>
      <c r="CA93" s="108"/>
      <c r="CB93" s="108"/>
      <c r="CC93" s="108"/>
      <c r="CD93" s="108"/>
      <c r="CE93" s="108"/>
    </row>
    <row r="94" spans="2:83" s="22" customFormat="1" ht="62.4" customHeight="1" x14ac:dyDescent="0.3">
      <c r="B94" s="94"/>
      <c r="C94" s="94"/>
      <c r="D94" s="94"/>
      <c r="E94" s="94"/>
      <c r="F94" s="94"/>
      <c r="G94" s="94"/>
      <c r="H94" s="94"/>
      <c r="I94" s="10">
        <v>20</v>
      </c>
      <c r="J94" s="10" t="s">
        <v>151</v>
      </c>
      <c r="K94" s="11"/>
      <c r="L94" s="11" t="s">
        <v>162</v>
      </c>
      <c r="M94" s="24" t="s">
        <v>147</v>
      </c>
      <c r="N94" s="12" t="s">
        <v>46</v>
      </c>
      <c r="O94" s="13">
        <v>0</v>
      </c>
      <c r="P94" s="13">
        <v>1</v>
      </c>
      <c r="Q94" s="13">
        <v>0</v>
      </c>
      <c r="R94" s="30">
        <v>1</v>
      </c>
      <c r="S94" s="13">
        <v>0</v>
      </c>
      <c r="T94" s="13">
        <v>0</v>
      </c>
      <c r="U94" s="11">
        <v>0</v>
      </c>
      <c r="V94" s="109">
        <v>0</v>
      </c>
      <c r="W94" s="11"/>
      <c r="X94" s="11"/>
      <c r="Y94" s="8">
        <f t="shared" si="53"/>
        <v>0</v>
      </c>
      <c r="Z94" s="15">
        <f t="shared" si="54"/>
        <v>0</v>
      </c>
      <c r="AA94" s="16">
        <f t="shared" si="56"/>
        <v>0</v>
      </c>
      <c r="AB94" s="10" t="s">
        <v>283</v>
      </c>
      <c r="AC94" s="10" t="s">
        <v>16</v>
      </c>
      <c r="AD94" s="33">
        <v>4</v>
      </c>
      <c r="AE94" s="21">
        <f t="shared" si="51"/>
        <v>0</v>
      </c>
      <c r="AF94" s="21">
        <v>0</v>
      </c>
      <c r="AG94" s="21">
        <v>0</v>
      </c>
      <c r="AH94" s="21">
        <v>0</v>
      </c>
      <c r="AI94" s="21">
        <v>0</v>
      </c>
      <c r="AJ94" s="27">
        <v>0</v>
      </c>
      <c r="AK94" s="21">
        <v>0</v>
      </c>
      <c r="AL94" s="21">
        <v>0</v>
      </c>
      <c r="AM94" s="21">
        <v>0</v>
      </c>
      <c r="AN94" s="27">
        <v>0</v>
      </c>
      <c r="AO94" s="21">
        <v>0</v>
      </c>
      <c r="AP94" s="21">
        <v>0</v>
      </c>
      <c r="AQ94" s="21">
        <v>0</v>
      </c>
      <c r="AR94" s="27">
        <v>0</v>
      </c>
      <c r="AS94" s="21">
        <v>0</v>
      </c>
      <c r="AT94" s="21">
        <v>0</v>
      </c>
      <c r="AU94" s="21">
        <v>0</v>
      </c>
      <c r="AV94" s="21">
        <v>0</v>
      </c>
      <c r="AW94" s="21">
        <v>0</v>
      </c>
      <c r="AX94" s="21">
        <v>0</v>
      </c>
      <c r="AY94" s="21">
        <f t="shared" si="52"/>
        <v>0</v>
      </c>
      <c r="AZ94" s="12" t="s">
        <v>38</v>
      </c>
      <c r="BA94" s="11"/>
      <c r="BB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7"/>
      <c r="BO94" s="107"/>
      <c r="BP94" s="107"/>
      <c r="BQ94" s="107"/>
      <c r="BR94" s="107"/>
      <c r="BS94" s="107"/>
      <c r="BT94" s="108"/>
      <c r="BU94" s="108"/>
      <c r="BV94" s="108"/>
      <c r="BW94" s="108"/>
      <c r="BX94" s="108"/>
      <c r="BY94" s="108"/>
      <c r="BZ94" s="108"/>
      <c r="CA94" s="108"/>
      <c r="CB94" s="108"/>
      <c r="CC94" s="108"/>
      <c r="CD94" s="108"/>
      <c r="CE94" s="108"/>
    </row>
    <row r="95" spans="2:83" s="22" customFormat="1" ht="62.4" customHeight="1" x14ac:dyDescent="0.3">
      <c r="B95" s="94"/>
      <c r="C95" s="94"/>
      <c r="D95" s="94"/>
      <c r="E95" s="94"/>
      <c r="F95" s="94"/>
      <c r="G95" s="94"/>
      <c r="H95" s="94"/>
      <c r="I95" s="10">
        <v>21</v>
      </c>
      <c r="J95" s="10" t="s">
        <v>171</v>
      </c>
      <c r="K95" s="11">
        <v>2020050310008</v>
      </c>
      <c r="L95" s="11" t="s">
        <v>162</v>
      </c>
      <c r="M95" s="24" t="s">
        <v>148</v>
      </c>
      <c r="N95" s="12" t="s">
        <v>46</v>
      </c>
      <c r="O95" s="13">
        <v>15</v>
      </c>
      <c r="P95" s="13">
        <v>27</v>
      </c>
      <c r="Q95" s="13">
        <v>5</v>
      </c>
      <c r="R95" s="30">
        <v>4</v>
      </c>
      <c r="S95" s="13">
        <v>9</v>
      </c>
      <c r="T95" s="13">
        <v>9</v>
      </c>
      <c r="U95" s="11">
        <v>6</v>
      </c>
      <c r="V95" s="109">
        <v>4</v>
      </c>
      <c r="W95" s="11"/>
      <c r="X95" s="18"/>
      <c r="Y95" s="8">
        <f t="shared" si="53"/>
        <v>10</v>
      </c>
      <c r="Z95" s="15">
        <f t="shared" si="54"/>
        <v>1</v>
      </c>
      <c r="AA95" s="16">
        <f t="shared" si="56"/>
        <v>0.37037037037037035</v>
      </c>
      <c r="AB95" s="10" t="s">
        <v>262</v>
      </c>
      <c r="AC95" s="10" t="s">
        <v>16</v>
      </c>
      <c r="AD95" s="33">
        <v>3</v>
      </c>
      <c r="AE95" s="21">
        <f t="shared" si="51"/>
        <v>684315992</v>
      </c>
      <c r="AF95" s="21">
        <v>0</v>
      </c>
      <c r="AG95" s="21">
        <v>0</v>
      </c>
      <c r="AH95" s="21">
        <v>0</v>
      </c>
      <c r="AI95" s="21">
        <v>0</v>
      </c>
      <c r="AJ95" s="27">
        <v>0</v>
      </c>
      <c r="AK95" s="21">
        <v>0</v>
      </c>
      <c r="AL95" s="21"/>
      <c r="AM95" s="21">
        <v>21407000</v>
      </c>
      <c r="AN95" s="27">
        <v>0</v>
      </c>
      <c r="AO95" s="21">
        <v>0</v>
      </c>
      <c r="AP95" s="21">
        <v>0</v>
      </c>
      <c r="AQ95" s="21">
        <v>0</v>
      </c>
      <c r="AR95" s="27">
        <v>0</v>
      </c>
      <c r="AS95" s="21">
        <v>0</v>
      </c>
      <c r="AT95" s="21">
        <v>662908992</v>
      </c>
      <c r="AU95" s="21">
        <v>0</v>
      </c>
      <c r="AV95" s="21">
        <v>0</v>
      </c>
      <c r="AW95" s="21">
        <v>0</v>
      </c>
      <c r="AX95" s="21">
        <v>0</v>
      </c>
      <c r="AY95" s="21">
        <f t="shared" si="52"/>
        <v>684315992</v>
      </c>
      <c r="AZ95" s="12" t="s">
        <v>38</v>
      </c>
      <c r="BA95" s="11">
        <v>365</v>
      </c>
      <c r="BB95" s="10" t="s">
        <v>212</v>
      </c>
      <c r="BC95" s="10" t="s">
        <v>212</v>
      </c>
      <c r="BD95" s="10" t="s">
        <v>212</v>
      </c>
      <c r="BE95" s="10" t="s">
        <v>212</v>
      </c>
      <c r="BF95" s="10" t="s">
        <v>212</v>
      </c>
      <c r="BG95" s="10" t="s">
        <v>212</v>
      </c>
      <c r="BH95" s="10" t="s">
        <v>212</v>
      </c>
      <c r="BI95" s="10" t="s">
        <v>212</v>
      </c>
      <c r="BJ95" s="10" t="s">
        <v>212</v>
      </c>
      <c r="BK95" s="10" t="s">
        <v>212</v>
      </c>
      <c r="BL95" s="10" t="s">
        <v>212</v>
      </c>
      <c r="BM95" s="10" t="s">
        <v>212</v>
      </c>
      <c r="BN95" s="107"/>
      <c r="BO95" s="107"/>
      <c r="BP95" s="107"/>
      <c r="BQ95" s="107"/>
      <c r="BR95" s="107"/>
      <c r="BS95" s="107"/>
      <c r="BT95" s="108"/>
      <c r="BU95" s="108"/>
      <c r="BV95" s="108"/>
      <c r="BW95" s="108"/>
      <c r="BX95" s="108"/>
      <c r="BY95" s="108"/>
      <c r="BZ95" s="108"/>
      <c r="CA95" s="108"/>
      <c r="CB95" s="108"/>
      <c r="CC95" s="108"/>
      <c r="CD95" s="108"/>
      <c r="CE95" s="108"/>
    </row>
    <row r="96" spans="2:83" s="22" customFormat="1" ht="62.4" customHeight="1" x14ac:dyDescent="0.3">
      <c r="B96" s="94"/>
      <c r="C96" s="94"/>
      <c r="D96" s="94"/>
      <c r="E96" s="94"/>
      <c r="F96" s="94"/>
      <c r="G96" s="94"/>
      <c r="H96" s="94"/>
      <c r="I96" s="10">
        <v>22</v>
      </c>
      <c r="J96" s="10" t="s">
        <v>171</v>
      </c>
      <c r="K96" s="11">
        <v>2020050310008</v>
      </c>
      <c r="L96" s="11" t="s">
        <v>163</v>
      </c>
      <c r="M96" s="24" t="s">
        <v>149</v>
      </c>
      <c r="N96" s="12" t="s">
        <v>46</v>
      </c>
      <c r="O96" s="13">
        <v>1</v>
      </c>
      <c r="P96" s="13">
        <v>6</v>
      </c>
      <c r="Q96" s="13">
        <v>2</v>
      </c>
      <c r="R96" s="30">
        <v>2</v>
      </c>
      <c r="S96" s="13">
        <v>1</v>
      </c>
      <c r="T96" s="13">
        <v>1</v>
      </c>
      <c r="U96" s="11">
        <v>1</v>
      </c>
      <c r="V96" s="109">
        <v>2</v>
      </c>
      <c r="W96" s="11"/>
      <c r="X96" s="18"/>
      <c r="Y96" s="8">
        <f t="shared" si="53"/>
        <v>3</v>
      </c>
      <c r="Z96" s="15">
        <f t="shared" si="54"/>
        <v>1</v>
      </c>
      <c r="AA96" s="16">
        <f t="shared" si="56"/>
        <v>0.5</v>
      </c>
      <c r="AB96" s="10" t="s">
        <v>223</v>
      </c>
      <c r="AC96" s="10" t="s">
        <v>16</v>
      </c>
      <c r="AD96" s="33">
        <v>3</v>
      </c>
      <c r="AE96" s="21">
        <f t="shared" si="51"/>
        <v>114100027</v>
      </c>
      <c r="AF96" s="21">
        <v>0</v>
      </c>
      <c r="AG96" s="21">
        <v>0</v>
      </c>
      <c r="AH96" s="21">
        <v>0</v>
      </c>
      <c r="AI96" s="21">
        <v>0</v>
      </c>
      <c r="AJ96" s="27">
        <v>114100027</v>
      </c>
      <c r="AK96" s="21">
        <v>0</v>
      </c>
      <c r="AL96" s="21">
        <v>0</v>
      </c>
      <c r="AM96" s="21">
        <v>0</v>
      </c>
      <c r="AN96" s="27">
        <v>0</v>
      </c>
      <c r="AO96" s="21">
        <v>0</v>
      </c>
      <c r="AP96" s="21">
        <v>0</v>
      </c>
      <c r="AQ96" s="21">
        <v>0</v>
      </c>
      <c r="AR96" s="27">
        <v>0</v>
      </c>
      <c r="AS96" s="21">
        <v>0</v>
      </c>
      <c r="AT96" s="21">
        <v>0</v>
      </c>
      <c r="AU96" s="21">
        <v>0</v>
      </c>
      <c r="AV96" s="21">
        <v>0</v>
      </c>
      <c r="AW96" s="21">
        <v>0</v>
      </c>
      <c r="AX96" s="21">
        <v>0</v>
      </c>
      <c r="AY96" s="21">
        <f t="shared" si="52"/>
        <v>114100027</v>
      </c>
      <c r="AZ96" s="12" t="s">
        <v>38</v>
      </c>
      <c r="BA96" s="11">
        <v>30</v>
      </c>
      <c r="BB96" s="10"/>
      <c r="BC96" s="10"/>
      <c r="BD96" s="10" t="s">
        <v>212</v>
      </c>
      <c r="BE96" s="10"/>
      <c r="BF96" s="10" t="s">
        <v>212</v>
      </c>
      <c r="BG96" s="10" t="s">
        <v>212</v>
      </c>
      <c r="BH96" s="10"/>
      <c r="BI96" s="10"/>
      <c r="BJ96" s="10"/>
      <c r="BK96" s="10"/>
      <c r="BL96" s="10"/>
      <c r="BM96" s="10"/>
      <c r="BN96" s="107"/>
      <c r="BO96" s="107"/>
      <c r="BP96" s="107"/>
      <c r="BQ96" s="107"/>
      <c r="BR96" s="107"/>
      <c r="BS96" s="107"/>
      <c r="BT96" s="108"/>
      <c r="BU96" s="108"/>
      <c r="BV96" s="108"/>
      <c r="BW96" s="108"/>
      <c r="BX96" s="108"/>
      <c r="BY96" s="108"/>
      <c r="BZ96" s="108"/>
      <c r="CA96" s="108"/>
      <c r="CB96" s="108"/>
      <c r="CC96" s="108"/>
      <c r="CD96" s="108"/>
      <c r="CE96" s="108"/>
    </row>
    <row r="97" spans="1:83" s="22" customFormat="1" ht="62.4" customHeight="1" x14ac:dyDescent="0.3">
      <c r="B97" s="95"/>
      <c r="C97" s="94"/>
      <c r="D97" s="94"/>
      <c r="E97" s="94"/>
      <c r="F97" s="94"/>
      <c r="G97" s="94"/>
      <c r="H97" s="94"/>
      <c r="I97" s="10">
        <v>23</v>
      </c>
      <c r="J97" s="10" t="s">
        <v>151</v>
      </c>
      <c r="K97" s="11"/>
      <c r="L97" s="11" t="s">
        <v>162</v>
      </c>
      <c r="M97" s="24" t="s">
        <v>150</v>
      </c>
      <c r="N97" s="12" t="s">
        <v>46</v>
      </c>
      <c r="O97" s="14">
        <v>0</v>
      </c>
      <c r="P97" s="13">
        <v>1</v>
      </c>
      <c r="Q97" s="13">
        <v>0</v>
      </c>
      <c r="R97" s="30">
        <v>1</v>
      </c>
      <c r="S97" s="13">
        <v>0</v>
      </c>
      <c r="T97" s="13">
        <v>0</v>
      </c>
      <c r="U97" s="11">
        <v>0</v>
      </c>
      <c r="V97" s="109">
        <v>0</v>
      </c>
      <c r="W97" s="11"/>
      <c r="X97" s="18"/>
      <c r="Y97" s="8">
        <f t="shared" si="53"/>
        <v>0</v>
      </c>
      <c r="Z97" s="15">
        <f t="shared" si="54"/>
        <v>0</v>
      </c>
      <c r="AA97" s="16">
        <f t="shared" si="56"/>
        <v>0</v>
      </c>
      <c r="AB97" s="10" t="s">
        <v>286</v>
      </c>
      <c r="AC97" s="10" t="s">
        <v>16</v>
      </c>
      <c r="AD97" s="33">
        <v>4</v>
      </c>
      <c r="AE97" s="21">
        <f t="shared" si="51"/>
        <v>0</v>
      </c>
      <c r="AF97" s="21">
        <v>0</v>
      </c>
      <c r="AG97" s="21">
        <v>0</v>
      </c>
      <c r="AH97" s="21">
        <v>0</v>
      </c>
      <c r="AI97" s="21">
        <v>0</v>
      </c>
      <c r="AJ97" s="27">
        <v>0</v>
      </c>
      <c r="AK97" s="21">
        <v>0</v>
      </c>
      <c r="AL97" s="21">
        <v>0</v>
      </c>
      <c r="AM97" s="21">
        <v>0</v>
      </c>
      <c r="AN97" s="27">
        <v>0</v>
      </c>
      <c r="AO97" s="21">
        <v>0</v>
      </c>
      <c r="AP97" s="21">
        <v>0</v>
      </c>
      <c r="AQ97" s="21">
        <v>0</v>
      </c>
      <c r="AR97" s="27">
        <v>0</v>
      </c>
      <c r="AS97" s="21">
        <v>0</v>
      </c>
      <c r="AT97" s="21">
        <v>0</v>
      </c>
      <c r="AU97" s="21">
        <v>0</v>
      </c>
      <c r="AV97" s="21">
        <v>0</v>
      </c>
      <c r="AW97" s="21">
        <v>0</v>
      </c>
      <c r="AX97" s="21">
        <v>0</v>
      </c>
      <c r="AY97" s="21">
        <f t="shared" si="52"/>
        <v>0</v>
      </c>
      <c r="AZ97" s="12" t="s">
        <v>38</v>
      </c>
      <c r="BA97" s="11"/>
      <c r="BB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7"/>
      <c r="BO97" s="107"/>
      <c r="BP97" s="107"/>
      <c r="BQ97" s="107"/>
      <c r="BR97" s="107"/>
      <c r="BS97" s="107"/>
      <c r="BT97" s="108"/>
      <c r="BU97" s="108"/>
      <c r="BV97" s="108"/>
      <c r="BW97" s="108"/>
      <c r="BX97" s="108"/>
      <c r="BY97" s="108"/>
      <c r="BZ97" s="108"/>
      <c r="CA97" s="108"/>
      <c r="CB97" s="108"/>
      <c r="CC97" s="108"/>
      <c r="CD97" s="108"/>
      <c r="CE97" s="108"/>
    </row>
    <row r="98" spans="1:83" s="118" customFormat="1" x14ac:dyDescent="0.3">
      <c r="A98" s="111"/>
      <c r="B98" s="112"/>
      <c r="C98" s="112"/>
      <c r="D98" s="112"/>
      <c r="E98" s="113" t="s">
        <v>34</v>
      </c>
      <c r="F98" s="114"/>
      <c r="G98" s="114"/>
      <c r="H98" s="114"/>
      <c r="I98" s="114"/>
      <c r="J98" s="114"/>
      <c r="K98" s="114"/>
      <c r="L98" s="114"/>
      <c r="M98" s="114"/>
      <c r="N98" s="114"/>
      <c r="O98" s="114"/>
      <c r="P98" s="114"/>
      <c r="Q98" s="114"/>
      <c r="R98" s="114"/>
      <c r="S98" s="114"/>
      <c r="T98" s="115"/>
      <c r="U98" s="17"/>
      <c r="V98" s="116"/>
      <c r="W98" s="17"/>
      <c r="X98" s="17"/>
      <c r="Y98" s="6"/>
      <c r="Z98" s="7">
        <f>AVERAGE(Z75:Z97)</f>
        <v>0.28076923076923077</v>
      </c>
      <c r="AA98" s="7">
        <f>AVERAGE(AA75:AA97)</f>
        <v>0.27582528180354265</v>
      </c>
      <c r="AB98" s="35"/>
      <c r="AC98" s="34"/>
      <c r="AD98" s="35"/>
      <c r="AE98" s="20">
        <f>SUM(AE75:AE97)</f>
        <v>1496947607</v>
      </c>
      <c r="AF98" s="20">
        <f t="shared" ref="AF98:AX98" si="57">SUBTOTAL(9,AF76:AF97)</f>
        <v>0</v>
      </c>
      <c r="AG98" s="20">
        <f t="shared" si="57"/>
        <v>59000000</v>
      </c>
      <c r="AH98" s="20">
        <f t="shared" si="57"/>
        <v>0</v>
      </c>
      <c r="AI98" s="20">
        <f t="shared" si="57"/>
        <v>0</v>
      </c>
      <c r="AJ98" s="20">
        <f t="shared" si="57"/>
        <v>239985441</v>
      </c>
      <c r="AK98" s="20">
        <f t="shared" si="57"/>
        <v>0</v>
      </c>
      <c r="AL98" s="20">
        <f t="shared" si="57"/>
        <v>322646174</v>
      </c>
      <c r="AM98" s="20">
        <f t="shared" si="57"/>
        <v>105407000</v>
      </c>
      <c r="AN98" s="20">
        <f t="shared" si="57"/>
        <v>0</v>
      </c>
      <c r="AO98" s="20">
        <f t="shared" si="57"/>
        <v>0</v>
      </c>
      <c r="AP98" s="20">
        <f t="shared" si="57"/>
        <v>0</v>
      </c>
      <c r="AQ98" s="20">
        <f t="shared" si="57"/>
        <v>0</v>
      </c>
      <c r="AR98" s="20">
        <f t="shared" si="57"/>
        <v>20000000</v>
      </c>
      <c r="AS98" s="20">
        <f>SUBTOTAL(9,AS75:AS97)</f>
        <v>0</v>
      </c>
      <c r="AT98" s="20">
        <f t="shared" si="57"/>
        <v>749908992</v>
      </c>
      <c r="AU98" s="20">
        <f t="shared" si="57"/>
        <v>0</v>
      </c>
      <c r="AV98" s="20">
        <f t="shared" si="57"/>
        <v>0</v>
      </c>
      <c r="AW98" s="20">
        <f t="shared" si="57"/>
        <v>0</v>
      </c>
      <c r="AX98" s="20">
        <f t="shared" si="57"/>
        <v>0</v>
      </c>
      <c r="AY98" s="20">
        <f>SUM(AY75:AY97)</f>
        <v>1496947607</v>
      </c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117"/>
      <c r="BO98" s="117"/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17"/>
      <c r="CC98" s="117"/>
      <c r="CD98" s="117"/>
      <c r="CE98" s="117"/>
    </row>
    <row r="99" spans="1:83" x14ac:dyDescent="0.3">
      <c r="AE99" s="22"/>
      <c r="AS99" s="28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</row>
    <row r="100" spans="1:83" x14ac:dyDescent="0.3">
      <c r="AE100" s="23"/>
      <c r="AS100" s="23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</row>
    <row r="101" spans="1:83" x14ac:dyDescent="0.3">
      <c r="AL101" s="23"/>
      <c r="AS101" s="28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</row>
    <row r="102" spans="1:83" x14ac:dyDescent="0.3"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</row>
    <row r="103" spans="1:83" x14ac:dyDescent="0.3"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</row>
    <row r="104" spans="1:83" x14ac:dyDescent="0.3"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</row>
    <row r="105" spans="1:83" x14ac:dyDescent="0.3">
      <c r="AB105" s="42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</row>
    <row r="106" spans="1:83" x14ac:dyDescent="0.3">
      <c r="AB106" s="42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</row>
    <row r="107" spans="1:83" x14ac:dyDescent="0.3">
      <c r="AB107" s="42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</row>
    <row r="108" spans="1:83" x14ac:dyDescent="0.3">
      <c r="AB108" s="42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</row>
    <row r="109" spans="1:83" x14ac:dyDescent="0.3">
      <c r="AB109" s="43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</row>
    <row r="110" spans="1:83" x14ac:dyDescent="0.3"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</row>
    <row r="111" spans="1:83" x14ac:dyDescent="0.3"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</row>
    <row r="112" spans="1:83" x14ac:dyDescent="0.3"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</row>
    <row r="113" spans="66:83" x14ac:dyDescent="0.3"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</row>
    <row r="114" spans="66:83" x14ac:dyDescent="0.3"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</row>
    <row r="115" spans="66:83" x14ac:dyDescent="0.3"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</row>
    <row r="116" spans="66:83" x14ac:dyDescent="0.3"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</row>
    <row r="117" spans="66:83" x14ac:dyDescent="0.3"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</row>
    <row r="118" spans="66:83" x14ac:dyDescent="0.3"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</row>
    <row r="119" spans="66:83" x14ac:dyDescent="0.3"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</row>
    <row r="120" spans="66:83" x14ac:dyDescent="0.3"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</row>
    <row r="121" spans="66:83" x14ac:dyDescent="0.3"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</row>
  </sheetData>
  <sheetProtection algorithmName="SHA-512" hashValue="ECJSx7+2cvgepilY+R1jSviQwA6LqFeZHw5CrKAlEZfi5GNt/HqtKWFBtPcAYwiN3dfQekywLScwzohNW1HxeA==" saltValue="WJtPtGYaq7lLIzf0Gmtz4Q==" spinCount="100000" sheet="1" objects="1" scenarios="1"/>
  <mergeCells count="148">
    <mergeCell ref="B68:B73"/>
    <mergeCell ref="C68:C73"/>
    <mergeCell ref="D68:D73"/>
    <mergeCell ref="E68:E73"/>
    <mergeCell ref="F68:F73"/>
    <mergeCell ref="G68:G73"/>
    <mergeCell ref="H68:H73"/>
    <mergeCell ref="E67:T67"/>
    <mergeCell ref="E98:T98"/>
    <mergeCell ref="E74:T74"/>
    <mergeCell ref="C75:C97"/>
    <mergeCell ref="D75:D97"/>
    <mergeCell ref="E75:E97"/>
    <mergeCell ref="F75:F97"/>
    <mergeCell ref="G75:G97"/>
    <mergeCell ref="H75:H97"/>
    <mergeCell ref="B75:B97"/>
    <mergeCell ref="E64:T64"/>
    <mergeCell ref="B65:B66"/>
    <mergeCell ref="C65:C66"/>
    <mergeCell ref="D65:D66"/>
    <mergeCell ref="E65:E66"/>
    <mergeCell ref="F65:F66"/>
    <mergeCell ref="G65:G66"/>
    <mergeCell ref="H65:H66"/>
    <mergeCell ref="E51:T51"/>
    <mergeCell ref="B52:B61"/>
    <mergeCell ref="C52:C63"/>
    <mergeCell ref="D52:D63"/>
    <mergeCell ref="E52:E63"/>
    <mergeCell ref="F52:F63"/>
    <mergeCell ref="G52:G63"/>
    <mergeCell ref="H52:H63"/>
    <mergeCell ref="E46:T46"/>
    <mergeCell ref="B47:B50"/>
    <mergeCell ref="C47:C50"/>
    <mergeCell ref="D47:D50"/>
    <mergeCell ref="E47:E50"/>
    <mergeCell ref="F47:F50"/>
    <mergeCell ref="G47:G50"/>
    <mergeCell ref="H47:H50"/>
    <mergeCell ref="E41:T41"/>
    <mergeCell ref="B42:B45"/>
    <mergeCell ref="C42:C45"/>
    <mergeCell ref="D42:D45"/>
    <mergeCell ref="E42:E45"/>
    <mergeCell ref="F42:F45"/>
    <mergeCell ref="G42:G45"/>
    <mergeCell ref="H42:H45"/>
    <mergeCell ref="E30:T30"/>
    <mergeCell ref="B31:B40"/>
    <mergeCell ref="C31:C40"/>
    <mergeCell ref="D31:D40"/>
    <mergeCell ref="E31:E40"/>
    <mergeCell ref="F31:F40"/>
    <mergeCell ref="G31:G40"/>
    <mergeCell ref="H31:H40"/>
    <mergeCell ref="E16:T16"/>
    <mergeCell ref="B17:B26"/>
    <mergeCell ref="C17:C29"/>
    <mergeCell ref="D17:D29"/>
    <mergeCell ref="E17:E29"/>
    <mergeCell ref="F17:F29"/>
    <mergeCell ref="G17:G29"/>
    <mergeCell ref="H17:H29"/>
    <mergeCell ref="G10:G15"/>
    <mergeCell ref="H10:H15"/>
    <mergeCell ref="U6:AA6"/>
    <mergeCell ref="AB6:AB9"/>
    <mergeCell ref="B8:B9"/>
    <mergeCell ref="C8:C9"/>
    <mergeCell ref="E8:E9"/>
    <mergeCell ref="F8:F9"/>
    <mergeCell ref="G8:G9"/>
    <mergeCell ref="I8:I9"/>
    <mergeCell ref="Q6:Q9"/>
    <mergeCell ref="R6:R9"/>
    <mergeCell ref="S6:S9"/>
    <mergeCell ref="T6:T9"/>
    <mergeCell ref="K6:K9"/>
    <mergeCell ref="L6:L7"/>
    <mergeCell ref="L8:L9"/>
    <mergeCell ref="B10:B15"/>
    <mergeCell ref="C10:C15"/>
    <mergeCell ref="D10:D15"/>
    <mergeCell ref="E10:E15"/>
    <mergeCell ref="F10:F15"/>
    <mergeCell ref="BD8:BD9"/>
    <mergeCell ref="BE8:BE9"/>
    <mergeCell ref="BF8:BF9"/>
    <mergeCell ref="BG8:BG9"/>
    <mergeCell ref="BH8:BH9"/>
    <mergeCell ref="BI8:BI9"/>
    <mergeCell ref="AV8:AV9"/>
    <mergeCell ref="AW8:AW9"/>
    <mergeCell ref="AX8:AX9"/>
    <mergeCell ref="AY8:AY9"/>
    <mergeCell ref="BB8:BB9"/>
    <mergeCell ref="BC8:BC9"/>
    <mergeCell ref="AZ6:AZ9"/>
    <mergeCell ref="BA6:BA9"/>
    <mergeCell ref="AP8:AP9"/>
    <mergeCell ref="AQ8:AQ9"/>
    <mergeCell ref="AR8:AR9"/>
    <mergeCell ref="AS8:AS9"/>
    <mergeCell ref="AT8:AT9"/>
    <mergeCell ref="AU8:AU9"/>
    <mergeCell ref="J8:J9"/>
    <mergeCell ref="AE6:AE9"/>
    <mergeCell ref="AF6:AF9"/>
    <mergeCell ref="AD8:AD9"/>
    <mergeCell ref="AG8:AG9"/>
    <mergeCell ref="AI8:AI9"/>
    <mergeCell ref="AJ8:AJ9"/>
    <mergeCell ref="AK8:AK9"/>
    <mergeCell ref="AM8:AM9"/>
    <mergeCell ref="AN8:AN9"/>
    <mergeCell ref="AO8:AO9"/>
    <mergeCell ref="M6:M9"/>
    <mergeCell ref="N6:N9"/>
    <mergeCell ref="O6:O9"/>
    <mergeCell ref="P6:P9"/>
    <mergeCell ref="AG6:AY7"/>
    <mergeCell ref="AL8:AL9"/>
    <mergeCell ref="B1:BM1"/>
    <mergeCell ref="B2:BM2"/>
    <mergeCell ref="B3:BM3"/>
    <mergeCell ref="E4:BM4"/>
    <mergeCell ref="B6:C7"/>
    <mergeCell ref="D6:D9"/>
    <mergeCell ref="E6:F7"/>
    <mergeCell ref="G6:G7"/>
    <mergeCell ref="H6:H9"/>
    <mergeCell ref="I6:J7"/>
    <mergeCell ref="BB6:BM7"/>
    <mergeCell ref="U7:U9"/>
    <mergeCell ref="V7:V9"/>
    <mergeCell ref="W7:W9"/>
    <mergeCell ref="X7:X9"/>
    <mergeCell ref="Y7:Y9"/>
    <mergeCell ref="Z7:AA8"/>
    <mergeCell ref="BL8:BL9"/>
    <mergeCell ref="BM8:BM9"/>
    <mergeCell ref="BJ8:BJ9"/>
    <mergeCell ref="BK8:BK9"/>
    <mergeCell ref="AH8:AH9"/>
    <mergeCell ref="AC8:AC9"/>
    <mergeCell ref="AC6:AD7"/>
  </mergeCells>
  <conditionalFormatting sqref="Z16:AA16">
    <cfRule type="cellIs" dxfId="155" priority="524" stopIfTrue="1" operator="lessThanOrEqual">
      <formula>0.4</formula>
    </cfRule>
    <cfRule type="cellIs" dxfId="154" priority="525" stopIfTrue="1" operator="greaterThanOrEqual">
      <formula>0.8</formula>
    </cfRule>
    <cfRule type="cellIs" dxfId="153" priority="526" stopIfTrue="1" operator="between">
      <formula>0.4</formula>
      <formula>0.8</formula>
    </cfRule>
  </conditionalFormatting>
  <conditionalFormatting sqref="Z10:Z15">
    <cfRule type="cellIs" dxfId="152" priority="521" operator="between">
      <formula>0.76</formula>
      <formula>1</formula>
    </cfRule>
    <cfRule type="cellIs" dxfId="151" priority="522" operator="between">
      <formula>0.51</formula>
      <formula>0.75</formula>
    </cfRule>
    <cfRule type="cellIs" dxfId="150" priority="523" operator="between">
      <formula>0</formula>
      <formula>0.5</formula>
    </cfRule>
  </conditionalFormatting>
  <conditionalFormatting sqref="AA10:AA15">
    <cfRule type="cellIs" dxfId="149" priority="517" operator="between">
      <formula>0.76</formula>
      <formula>1</formula>
    </cfRule>
    <cfRule type="cellIs" dxfId="148" priority="518" operator="between">
      <formula>0.51</formula>
      <formula>0.75</formula>
    </cfRule>
    <cfRule type="cellIs" dxfId="147" priority="519" operator="between">
      <formula>0</formula>
      <formula>0.5</formula>
    </cfRule>
  </conditionalFormatting>
  <conditionalFormatting sqref="Z10:Z15">
    <cfRule type="cellIs" dxfId="146" priority="520" operator="greaterThan">
      <formula>1</formula>
    </cfRule>
  </conditionalFormatting>
  <conditionalFormatting sqref="AA10:AA15">
    <cfRule type="cellIs" dxfId="145" priority="516" operator="greaterThan">
      <formula>1</formula>
    </cfRule>
  </conditionalFormatting>
  <conditionalFormatting sqref="Z30:AA30">
    <cfRule type="cellIs" dxfId="144" priority="505" stopIfTrue="1" operator="lessThanOrEqual">
      <formula>0.4</formula>
    </cfRule>
    <cfRule type="cellIs" dxfId="143" priority="506" stopIfTrue="1" operator="greaterThanOrEqual">
      <formula>0.8</formula>
    </cfRule>
    <cfRule type="cellIs" dxfId="142" priority="507" stopIfTrue="1" operator="between">
      <formula>0.4</formula>
      <formula>0.8</formula>
    </cfRule>
  </conditionalFormatting>
  <conditionalFormatting sqref="Z41:AA41">
    <cfRule type="cellIs" dxfId="141" priority="486" stopIfTrue="1" operator="lessThanOrEqual">
      <formula>0.4</formula>
    </cfRule>
    <cfRule type="cellIs" dxfId="140" priority="487" stopIfTrue="1" operator="greaterThanOrEqual">
      <formula>0.8</formula>
    </cfRule>
    <cfRule type="cellIs" dxfId="139" priority="488" stopIfTrue="1" operator="between">
      <formula>0.4</formula>
      <formula>0.8</formula>
    </cfRule>
  </conditionalFormatting>
  <conditionalFormatting sqref="Z46:AA46">
    <cfRule type="cellIs" dxfId="138" priority="467" stopIfTrue="1" operator="lessThanOrEqual">
      <formula>0.4</formula>
    </cfRule>
    <cfRule type="cellIs" dxfId="137" priority="468" stopIfTrue="1" operator="greaterThanOrEqual">
      <formula>0.8</formula>
    </cfRule>
    <cfRule type="cellIs" dxfId="136" priority="469" stopIfTrue="1" operator="between">
      <formula>0.4</formula>
      <formula>0.8</formula>
    </cfRule>
  </conditionalFormatting>
  <conditionalFormatting sqref="Z51:AA51">
    <cfRule type="cellIs" dxfId="135" priority="448" stopIfTrue="1" operator="lessThanOrEqual">
      <formula>0.4</formula>
    </cfRule>
    <cfRule type="cellIs" dxfId="134" priority="449" stopIfTrue="1" operator="greaterThanOrEqual">
      <formula>0.8</formula>
    </cfRule>
    <cfRule type="cellIs" dxfId="133" priority="450" stopIfTrue="1" operator="between">
      <formula>0.4</formula>
      <formula>0.8</formula>
    </cfRule>
  </conditionalFormatting>
  <conditionalFormatting sqref="Z74:AA74">
    <cfRule type="cellIs" dxfId="132" priority="361" operator="between">
      <formula>0.76</formula>
      <formula>1</formula>
    </cfRule>
    <cfRule type="cellIs" dxfId="131" priority="362" operator="between">
      <formula>0.51</formula>
      <formula>0.75</formula>
    </cfRule>
    <cfRule type="cellIs" dxfId="130" priority="363" operator="between">
      <formula>0</formula>
      <formula>0.5</formula>
    </cfRule>
  </conditionalFormatting>
  <conditionalFormatting sqref="Z74:AA74">
    <cfRule type="cellIs" dxfId="129" priority="360" operator="greaterThan">
      <formula>1</formula>
    </cfRule>
  </conditionalFormatting>
  <conditionalFormatting sqref="Z64:AA64">
    <cfRule type="cellIs" dxfId="128" priority="429" stopIfTrue="1" operator="lessThanOrEqual">
      <formula>0.4</formula>
    </cfRule>
    <cfRule type="cellIs" dxfId="127" priority="430" stopIfTrue="1" operator="greaterThanOrEqual">
      <formula>0.8</formula>
    </cfRule>
    <cfRule type="cellIs" dxfId="126" priority="431" stopIfTrue="1" operator="between">
      <formula>0.4</formula>
      <formula>0.8</formula>
    </cfRule>
  </conditionalFormatting>
  <conditionalFormatting sqref="Z67:AA67">
    <cfRule type="cellIs" dxfId="125" priority="410" stopIfTrue="1" operator="lessThanOrEqual">
      <formula>0.4</formula>
    </cfRule>
    <cfRule type="cellIs" dxfId="124" priority="411" stopIfTrue="1" operator="greaterThanOrEqual">
      <formula>0.8</formula>
    </cfRule>
    <cfRule type="cellIs" dxfId="123" priority="412" stopIfTrue="1" operator="between">
      <formula>0.4</formula>
      <formula>0.8</formula>
    </cfRule>
  </conditionalFormatting>
  <conditionalFormatting sqref="Z98:AA98">
    <cfRule type="cellIs" dxfId="122" priority="353" stopIfTrue="1" operator="lessThanOrEqual">
      <formula>0.4</formula>
    </cfRule>
    <cfRule type="cellIs" dxfId="121" priority="354" stopIfTrue="1" operator="greaterThanOrEqual">
      <formula>0.8</formula>
    </cfRule>
    <cfRule type="cellIs" dxfId="120" priority="355" stopIfTrue="1" operator="between">
      <formula>0.4</formula>
      <formula>0.8</formula>
    </cfRule>
  </conditionalFormatting>
  <conditionalFormatting sqref="Z17:Z29">
    <cfRule type="cellIs" dxfId="119" priority="190" operator="between">
      <formula>0.76</formula>
      <formula>1</formula>
    </cfRule>
    <cfRule type="cellIs" dxfId="118" priority="191" operator="between">
      <formula>0.51</formula>
      <formula>0.75</formula>
    </cfRule>
    <cfRule type="cellIs" dxfId="117" priority="192" operator="between">
      <formula>0</formula>
      <formula>0.5</formula>
    </cfRule>
  </conditionalFormatting>
  <conditionalFormatting sqref="Z17:Z29">
    <cfRule type="cellIs" dxfId="116" priority="189" operator="greaterThan">
      <formula>1</formula>
    </cfRule>
  </conditionalFormatting>
  <conditionalFormatting sqref="Z31:Z40">
    <cfRule type="cellIs" dxfId="115" priority="186" operator="between">
      <formula>0.76</formula>
      <formula>1</formula>
    </cfRule>
    <cfRule type="cellIs" dxfId="114" priority="187" operator="between">
      <formula>0.51</formula>
      <formula>0.75</formula>
    </cfRule>
    <cfRule type="cellIs" dxfId="113" priority="188" operator="between">
      <formula>0</formula>
      <formula>0.5</formula>
    </cfRule>
  </conditionalFormatting>
  <conditionalFormatting sqref="Z31:Z40">
    <cfRule type="cellIs" dxfId="112" priority="185" operator="greaterThan">
      <formula>1</formula>
    </cfRule>
  </conditionalFormatting>
  <conditionalFormatting sqref="Z42:Z45">
    <cfRule type="cellIs" dxfId="111" priority="182" operator="between">
      <formula>0.76</formula>
      <formula>1</formula>
    </cfRule>
    <cfRule type="cellIs" dxfId="110" priority="183" operator="between">
      <formula>0.51</formula>
      <formula>0.75</formula>
    </cfRule>
    <cfRule type="cellIs" dxfId="109" priority="184" operator="between">
      <formula>0</formula>
      <formula>0.5</formula>
    </cfRule>
  </conditionalFormatting>
  <conditionalFormatting sqref="Z42:Z45">
    <cfRule type="cellIs" dxfId="108" priority="181" operator="greaterThan">
      <formula>1</formula>
    </cfRule>
  </conditionalFormatting>
  <conditionalFormatting sqref="Z47:Z50">
    <cfRule type="cellIs" dxfId="107" priority="178" operator="between">
      <formula>0.76</formula>
      <formula>1</formula>
    </cfRule>
    <cfRule type="cellIs" dxfId="106" priority="179" operator="between">
      <formula>0.51</formula>
      <formula>0.75</formula>
    </cfRule>
    <cfRule type="cellIs" dxfId="105" priority="180" operator="between">
      <formula>0</formula>
      <formula>0.5</formula>
    </cfRule>
  </conditionalFormatting>
  <conditionalFormatting sqref="Z47:Z50">
    <cfRule type="cellIs" dxfId="104" priority="177" operator="greaterThan">
      <formula>1</formula>
    </cfRule>
  </conditionalFormatting>
  <conditionalFormatting sqref="Z52 Z60:Z63 Z58 Z54:Z56">
    <cfRule type="cellIs" dxfId="103" priority="174" operator="between">
      <formula>0.76</formula>
      <formula>1</formula>
    </cfRule>
    <cfRule type="cellIs" dxfId="102" priority="175" operator="between">
      <formula>0.51</formula>
      <formula>0.75</formula>
    </cfRule>
    <cfRule type="cellIs" dxfId="101" priority="176" operator="between">
      <formula>0</formula>
      <formula>0.5</formula>
    </cfRule>
  </conditionalFormatting>
  <conditionalFormatting sqref="Z52 Z60:Z63 Z58 Z54:Z56">
    <cfRule type="cellIs" dxfId="100" priority="173" operator="greaterThan">
      <formula>1</formula>
    </cfRule>
  </conditionalFormatting>
  <conditionalFormatting sqref="Z65:Z66">
    <cfRule type="cellIs" dxfId="99" priority="170" operator="between">
      <formula>0.76</formula>
      <formula>1</formula>
    </cfRule>
    <cfRule type="cellIs" dxfId="98" priority="171" operator="between">
      <formula>0.51</formula>
      <formula>0.75</formula>
    </cfRule>
    <cfRule type="cellIs" dxfId="97" priority="172" operator="between">
      <formula>0</formula>
      <formula>0.5</formula>
    </cfRule>
  </conditionalFormatting>
  <conditionalFormatting sqref="Z65:Z66">
    <cfRule type="cellIs" dxfId="96" priority="169" operator="greaterThan">
      <formula>1</formula>
    </cfRule>
  </conditionalFormatting>
  <conditionalFormatting sqref="Z68:Z73">
    <cfRule type="cellIs" dxfId="95" priority="166" operator="between">
      <formula>0.76</formula>
      <formula>1</formula>
    </cfRule>
    <cfRule type="cellIs" dxfId="94" priority="167" operator="between">
      <formula>0.51</formula>
      <formula>0.75</formula>
    </cfRule>
    <cfRule type="cellIs" dxfId="93" priority="168" operator="between">
      <formula>0</formula>
      <formula>0.5</formula>
    </cfRule>
  </conditionalFormatting>
  <conditionalFormatting sqref="Z68:Z73">
    <cfRule type="cellIs" dxfId="92" priority="165" operator="greaterThan">
      <formula>1</formula>
    </cfRule>
  </conditionalFormatting>
  <conditionalFormatting sqref="Z75:Z97">
    <cfRule type="cellIs" dxfId="91" priority="162" operator="between">
      <formula>0.76</formula>
      <formula>1</formula>
    </cfRule>
    <cfRule type="cellIs" dxfId="90" priority="163" operator="between">
      <formula>0.51</formula>
      <formula>0.75</formula>
    </cfRule>
    <cfRule type="cellIs" dxfId="89" priority="164" operator="between">
      <formula>0</formula>
      <formula>0.5</formula>
    </cfRule>
  </conditionalFormatting>
  <conditionalFormatting sqref="Z75:Z97">
    <cfRule type="cellIs" dxfId="88" priority="161" operator="greaterThan">
      <formula>1</formula>
    </cfRule>
  </conditionalFormatting>
  <conditionalFormatting sqref="AA28:AA29">
    <cfRule type="cellIs" dxfId="87" priority="122" operator="between">
      <formula>0.76</formula>
      <formula>1</formula>
    </cfRule>
    <cfRule type="cellIs" dxfId="86" priority="123" operator="between">
      <formula>0.51</formula>
      <formula>0.75</formula>
    </cfRule>
    <cfRule type="cellIs" dxfId="85" priority="124" operator="between">
      <formula>0</formula>
      <formula>0.5</formula>
    </cfRule>
  </conditionalFormatting>
  <conditionalFormatting sqref="AA28:AA29">
    <cfRule type="cellIs" dxfId="84" priority="121" operator="greaterThan">
      <formula>1</formula>
    </cfRule>
  </conditionalFormatting>
  <conditionalFormatting sqref="AA18:AA25 AA27">
    <cfRule type="cellIs" dxfId="83" priority="86" operator="between">
      <formula>0.76</formula>
      <formula>1</formula>
    </cfRule>
    <cfRule type="cellIs" dxfId="82" priority="87" operator="between">
      <formula>0.51</formula>
      <formula>0.75</formula>
    </cfRule>
    <cfRule type="cellIs" dxfId="81" priority="88" operator="between">
      <formula>0</formula>
      <formula>0.5</formula>
    </cfRule>
  </conditionalFormatting>
  <conditionalFormatting sqref="AA18:AA25 AA27">
    <cfRule type="cellIs" dxfId="80" priority="85" operator="greaterThan">
      <formula>1</formula>
    </cfRule>
  </conditionalFormatting>
  <conditionalFormatting sqref="AA32:AA34">
    <cfRule type="cellIs" dxfId="79" priority="82" operator="between">
      <formula>0.76</formula>
      <formula>1</formula>
    </cfRule>
    <cfRule type="cellIs" dxfId="78" priority="83" operator="between">
      <formula>0.51</formula>
      <formula>0.75</formula>
    </cfRule>
    <cfRule type="cellIs" dxfId="77" priority="84" operator="between">
      <formula>0</formula>
      <formula>0.5</formula>
    </cfRule>
  </conditionalFormatting>
  <conditionalFormatting sqref="AA32:AA34">
    <cfRule type="cellIs" dxfId="76" priority="81" operator="greaterThan">
      <formula>1</formula>
    </cfRule>
  </conditionalFormatting>
  <conditionalFormatting sqref="AA43:AA45">
    <cfRule type="cellIs" dxfId="75" priority="78" operator="between">
      <formula>0.76</formula>
      <formula>1</formula>
    </cfRule>
    <cfRule type="cellIs" dxfId="74" priority="79" operator="between">
      <formula>0.51</formula>
      <formula>0.75</formula>
    </cfRule>
    <cfRule type="cellIs" dxfId="73" priority="80" operator="between">
      <formula>0</formula>
      <formula>0.5</formula>
    </cfRule>
  </conditionalFormatting>
  <conditionalFormatting sqref="AA43:AA45">
    <cfRule type="cellIs" dxfId="72" priority="77" operator="greaterThan">
      <formula>1</formula>
    </cfRule>
  </conditionalFormatting>
  <conditionalFormatting sqref="AA49">
    <cfRule type="cellIs" dxfId="71" priority="74" operator="between">
      <formula>0.76</formula>
      <formula>1</formula>
    </cfRule>
    <cfRule type="cellIs" dxfId="70" priority="75" operator="between">
      <formula>0.51</formula>
      <formula>0.75</formula>
    </cfRule>
    <cfRule type="cellIs" dxfId="69" priority="76" operator="between">
      <formula>0</formula>
      <formula>0.5</formula>
    </cfRule>
  </conditionalFormatting>
  <conditionalFormatting sqref="AA49">
    <cfRule type="cellIs" dxfId="68" priority="73" operator="greaterThan">
      <formula>1</formula>
    </cfRule>
  </conditionalFormatting>
  <conditionalFormatting sqref="AA62:AA63 AA52:AA60">
    <cfRule type="cellIs" dxfId="67" priority="70" operator="between">
      <formula>0.76</formula>
      <formula>1</formula>
    </cfRule>
    <cfRule type="cellIs" dxfId="66" priority="71" operator="between">
      <formula>0.51</formula>
      <formula>0.75</formula>
    </cfRule>
    <cfRule type="cellIs" dxfId="65" priority="72" operator="between">
      <formula>0</formula>
      <formula>0.5</formula>
    </cfRule>
  </conditionalFormatting>
  <conditionalFormatting sqref="AA62:AA63 AA52:AA60">
    <cfRule type="cellIs" dxfId="64" priority="69" operator="greaterThan">
      <formula>1</formula>
    </cfRule>
  </conditionalFormatting>
  <conditionalFormatting sqref="AA65:AA66">
    <cfRule type="cellIs" dxfId="63" priority="66" operator="between">
      <formula>0.76</formula>
      <formula>1</formula>
    </cfRule>
    <cfRule type="cellIs" dxfId="62" priority="67" operator="between">
      <formula>0.51</formula>
      <formula>0.75</formula>
    </cfRule>
    <cfRule type="cellIs" dxfId="61" priority="68" operator="between">
      <formula>0</formula>
      <formula>0.5</formula>
    </cfRule>
  </conditionalFormatting>
  <conditionalFormatting sqref="AA65:AA66">
    <cfRule type="cellIs" dxfId="60" priority="65" operator="greaterThan">
      <formula>1</formula>
    </cfRule>
  </conditionalFormatting>
  <conditionalFormatting sqref="AA68:AA73">
    <cfRule type="cellIs" dxfId="59" priority="62" operator="between">
      <formula>0.76</formula>
      <formula>1</formula>
    </cfRule>
    <cfRule type="cellIs" dxfId="58" priority="63" operator="between">
      <formula>0.51</formula>
      <formula>0.75</formula>
    </cfRule>
    <cfRule type="cellIs" dxfId="57" priority="64" operator="between">
      <formula>0</formula>
      <formula>0.5</formula>
    </cfRule>
  </conditionalFormatting>
  <conditionalFormatting sqref="AA68:AA73">
    <cfRule type="cellIs" dxfId="56" priority="61" operator="greaterThan">
      <formula>1</formula>
    </cfRule>
  </conditionalFormatting>
  <conditionalFormatting sqref="AA87:AA97 AA77:AA85 AA75">
    <cfRule type="cellIs" dxfId="55" priority="58" operator="between">
      <formula>0.76</formula>
      <formula>1</formula>
    </cfRule>
    <cfRule type="cellIs" dxfId="54" priority="59" operator="between">
      <formula>0.51</formula>
      <formula>0.75</formula>
    </cfRule>
    <cfRule type="cellIs" dxfId="53" priority="60" operator="between">
      <formula>0</formula>
      <formula>0.5</formula>
    </cfRule>
  </conditionalFormatting>
  <conditionalFormatting sqref="AA87:AA97 AA77:AA85 AA75">
    <cfRule type="cellIs" dxfId="52" priority="57" operator="greaterThan">
      <formula>1</formula>
    </cfRule>
  </conditionalFormatting>
  <conditionalFormatting sqref="AA38:AA40 AA35:AA36">
    <cfRule type="cellIs" dxfId="51" priority="54" operator="between">
      <formula>0.76</formula>
      <formula>1</formula>
    </cfRule>
    <cfRule type="cellIs" dxfId="50" priority="55" operator="between">
      <formula>0.51</formula>
      <formula>0.75</formula>
    </cfRule>
    <cfRule type="cellIs" dxfId="49" priority="56" operator="between">
      <formula>0</formula>
      <formula>0.5</formula>
    </cfRule>
  </conditionalFormatting>
  <conditionalFormatting sqref="AA38:AA40 AA35:AA36">
    <cfRule type="cellIs" dxfId="48" priority="53" operator="greaterThan">
      <formula>1</formula>
    </cfRule>
  </conditionalFormatting>
  <conditionalFormatting sqref="AA42">
    <cfRule type="cellIs" dxfId="47" priority="50" operator="between">
      <formula>0.76</formula>
      <formula>1</formula>
    </cfRule>
    <cfRule type="cellIs" dxfId="46" priority="51" operator="between">
      <formula>0.51</formula>
      <formula>0.75</formula>
    </cfRule>
    <cfRule type="cellIs" dxfId="45" priority="52" operator="between">
      <formula>0</formula>
      <formula>0.5</formula>
    </cfRule>
  </conditionalFormatting>
  <conditionalFormatting sqref="AA42">
    <cfRule type="cellIs" dxfId="44" priority="49" operator="greaterThan">
      <formula>1</formula>
    </cfRule>
  </conditionalFormatting>
  <conditionalFormatting sqref="AA50 AA47">
    <cfRule type="cellIs" dxfId="43" priority="46" operator="between">
      <formula>0.76</formula>
      <formula>1</formula>
    </cfRule>
    <cfRule type="cellIs" dxfId="42" priority="47" operator="between">
      <formula>0.51</formula>
      <formula>0.75</formula>
    </cfRule>
    <cfRule type="cellIs" dxfId="41" priority="48" operator="between">
      <formula>0</formula>
      <formula>0.5</formula>
    </cfRule>
  </conditionalFormatting>
  <conditionalFormatting sqref="AA50 AA47">
    <cfRule type="cellIs" dxfId="40" priority="45" operator="greaterThan">
      <formula>1</formula>
    </cfRule>
  </conditionalFormatting>
  <conditionalFormatting sqref="AA61">
    <cfRule type="cellIs" dxfId="39" priority="42" operator="between">
      <formula>0.76</formula>
      <formula>1</formula>
    </cfRule>
    <cfRule type="cellIs" dxfId="38" priority="43" operator="between">
      <formula>0.51</formula>
      <formula>0.75</formula>
    </cfRule>
    <cfRule type="cellIs" dxfId="37" priority="44" operator="between">
      <formula>0</formula>
      <formula>0.5</formula>
    </cfRule>
  </conditionalFormatting>
  <conditionalFormatting sqref="AA61">
    <cfRule type="cellIs" dxfId="36" priority="41" operator="greaterThan">
      <formula>1</formula>
    </cfRule>
  </conditionalFormatting>
  <conditionalFormatting sqref="AA86 AA76">
    <cfRule type="cellIs" dxfId="35" priority="38" operator="between">
      <formula>0.76</formula>
      <formula>1</formula>
    </cfRule>
    <cfRule type="cellIs" dxfId="34" priority="39" operator="between">
      <formula>0.51</formula>
      <formula>0.75</formula>
    </cfRule>
    <cfRule type="cellIs" dxfId="33" priority="40" operator="between">
      <formula>0</formula>
      <formula>0.5</formula>
    </cfRule>
  </conditionalFormatting>
  <conditionalFormatting sqref="AA86 AA76">
    <cfRule type="cellIs" dxfId="32" priority="37" operator="greaterThan">
      <formula>1</formula>
    </cfRule>
  </conditionalFormatting>
  <conditionalFormatting sqref="AA17">
    <cfRule type="cellIs" dxfId="31" priority="30" operator="between">
      <formula>0.76</formula>
      <formula>1</formula>
    </cfRule>
    <cfRule type="cellIs" dxfId="30" priority="31" operator="between">
      <formula>0.51</formula>
      <formula>0.75</formula>
    </cfRule>
    <cfRule type="cellIs" dxfId="29" priority="32" operator="between">
      <formula>0</formula>
      <formula>0.5</formula>
    </cfRule>
  </conditionalFormatting>
  <conditionalFormatting sqref="AA17">
    <cfRule type="cellIs" dxfId="28" priority="29" operator="greaterThan">
      <formula>1</formula>
    </cfRule>
  </conditionalFormatting>
  <conditionalFormatting sqref="Z59">
    <cfRule type="cellIs" dxfId="27" priority="26" operator="between">
      <formula>0.76</formula>
      <formula>1</formula>
    </cfRule>
    <cfRule type="cellIs" dxfId="26" priority="27" operator="between">
      <formula>0.51</formula>
      <formula>0.75</formula>
    </cfRule>
    <cfRule type="cellIs" dxfId="25" priority="28" operator="between">
      <formula>0</formula>
      <formula>0.5</formula>
    </cfRule>
  </conditionalFormatting>
  <conditionalFormatting sqref="Z59">
    <cfRule type="cellIs" dxfId="24" priority="25" operator="greaterThan">
      <formula>1</formula>
    </cfRule>
  </conditionalFormatting>
  <conditionalFormatting sqref="Z57">
    <cfRule type="cellIs" dxfId="23" priority="22" operator="between">
      <formula>0.76</formula>
      <formula>1</formula>
    </cfRule>
    <cfRule type="cellIs" dxfId="22" priority="23" operator="between">
      <formula>0.51</formula>
      <formula>0.75</formula>
    </cfRule>
    <cfRule type="cellIs" dxfId="21" priority="24" operator="between">
      <formula>0</formula>
      <formula>0.5</formula>
    </cfRule>
  </conditionalFormatting>
  <conditionalFormatting sqref="Z57">
    <cfRule type="cellIs" dxfId="20" priority="21" operator="greaterThan">
      <formula>1</formula>
    </cfRule>
  </conditionalFormatting>
  <conditionalFormatting sqref="Z53">
    <cfRule type="cellIs" dxfId="19" priority="18" operator="between">
      <formula>0.76</formula>
      <formula>1</formula>
    </cfRule>
    <cfRule type="cellIs" dxfId="18" priority="19" operator="between">
      <formula>0.51</formula>
      <formula>0.75</formula>
    </cfRule>
    <cfRule type="cellIs" dxfId="17" priority="20" operator="between">
      <formula>0</formula>
      <formula>0.5</formula>
    </cfRule>
  </conditionalFormatting>
  <conditionalFormatting sqref="Z53">
    <cfRule type="cellIs" dxfId="16" priority="17" operator="greaterThan">
      <formula>1</formula>
    </cfRule>
  </conditionalFormatting>
  <conditionalFormatting sqref="AA26">
    <cfRule type="cellIs" dxfId="15" priority="14" operator="between">
      <formula>0.76</formula>
      <formula>1</formula>
    </cfRule>
    <cfRule type="cellIs" dxfId="14" priority="15" operator="between">
      <formula>0.51</formula>
      <formula>0.75</formula>
    </cfRule>
    <cfRule type="cellIs" dxfId="13" priority="16" operator="between">
      <formula>0</formula>
      <formula>0.5</formula>
    </cfRule>
  </conditionalFormatting>
  <conditionalFormatting sqref="AA26">
    <cfRule type="cellIs" dxfId="12" priority="13" operator="greaterThan">
      <formula>1</formula>
    </cfRule>
  </conditionalFormatting>
  <conditionalFormatting sqref="AA31">
    <cfRule type="cellIs" dxfId="11" priority="10" operator="between">
      <formula>0.76</formula>
      <formula>1</formula>
    </cfRule>
    <cfRule type="cellIs" dxfId="10" priority="11" operator="between">
      <formula>0.51</formula>
      <formula>0.75</formula>
    </cfRule>
    <cfRule type="cellIs" dxfId="9" priority="12" operator="between">
      <formula>0</formula>
      <formula>0.5</formula>
    </cfRule>
  </conditionalFormatting>
  <conditionalFormatting sqref="AA31">
    <cfRule type="cellIs" dxfId="8" priority="9" operator="greaterThan">
      <formula>1</formula>
    </cfRule>
  </conditionalFormatting>
  <conditionalFormatting sqref="AA37">
    <cfRule type="cellIs" dxfId="7" priority="6" operator="between">
      <formula>0.76</formula>
      <formula>1</formula>
    </cfRule>
    <cfRule type="cellIs" dxfId="6" priority="7" operator="between">
      <formula>0.51</formula>
      <formula>0.75</formula>
    </cfRule>
    <cfRule type="cellIs" dxfId="5" priority="8" operator="between">
      <formula>0</formula>
      <formula>0.5</formula>
    </cfRule>
  </conditionalFormatting>
  <conditionalFormatting sqref="AA37">
    <cfRule type="cellIs" dxfId="4" priority="5" operator="greaterThan">
      <formula>1</formula>
    </cfRule>
  </conditionalFormatting>
  <conditionalFormatting sqref="AA48">
    <cfRule type="cellIs" dxfId="3" priority="2" operator="between">
      <formula>0.76</formula>
      <formula>1</formula>
    </cfRule>
    <cfRule type="cellIs" dxfId="2" priority="3" operator="between">
      <formula>0.51</formula>
      <formula>0.75</formula>
    </cfRule>
    <cfRule type="cellIs" dxfId="1" priority="4" operator="between">
      <formula>0</formula>
      <formula>0.5</formula>
    </cfRule>
  </conditionalFormatting>
  <conditionalFormatting sqref="AA48">
    <cfRule type="cellIs" dxfId="0" priority="1" operator="greaterThan">
      <formula>1</formula>
    </cfRule>
  </conditionalFormatting>
  <pageMargins left="0.51181102362204722" right="0.31496062992125984" top="0.74803149606299213" bottom="0.74803149606299213" header="0.31496062992125984" footer="0.31496062992125984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S. Infraestructura F.S.P</vt:lpstr>
      <vt:lpstr>'S. Infraestructura F.S.P'!Área_de_impresión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Alcaldia Amalfi 6</dc:creator>
  <cp:lastModifiedBy>Usuario</cp:lastModifiedBy>
  <cp:lastPrinted>2020-01-25T19:08:15Z</cp:lastPrinted>
  <dcterms:created xsi:type="dcterms:W3CDTF">2015-01-31T23:25:29Z</dcterms:created>
  <dcterms:modified xsi:type="dcterms:W3CDTF">2022-01-21T15:57:48Z</dcterms:modified>
</cp:coreProperties>
</file>