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ck Up\Downloads\remisinevaluacinplanaccin2021paracargueypublicac\"/>
    </mc:Choice>
  </mc:AlternateContent>
  <bookViews>
    <workbookView xWindow="-105" yWindow="-105" windowWidth="23250" windowHeight="12570" tabRatio="605"/>
  </bookViews>
  <sheets>
    <sheet name="Inder " sheetId="14" r:id="rId1"/>
  </sheets>
  <definedNames>
    <definedName name="_xlnm._FilterDatabase" localSheetId="0" hidden="1">'Inder '!$A$9:$CE$40</definedName>
    <definedName name="_xlnm.Print_Area" localSheetId="0">'Inder '!$B$1:$BM$15</definedName>
  </definedNames>
  <calcPr calcId="181029"/>
</workbook>
</file>

<file path=xl/calcChain.xml><?xml version="1.0" encoding="utf-8"?>
<calcChain xmlns="http://schemas.openxmlformats.org/spreadsheetml/2006/main">
  <c r="Z35" i="14" l="1"/>
  <c r="Z36" i="14"/>
  <c r="Z37" i="14"/>
  <c r="Z38" i="14"/>
  <c r="Z39" i="14"/>
  <c r="Z34" i="14"/>
  <c r="Z26" i="14"/>
  <c r="Z27" i="14"/>
  <c r="Z28" i="14"/>
  <c r="Z29" i="14"/>
  <c r="Z30" i="14"/>
  <c r="Z31" i="14"/>
  <c r="Z32" i="14"/>
  <c r="Z25" i="14"/>
  <c r="Z22" i="14"/>
  <c r="Z23" i="14"/>
  <c r="Z21" i="14"/>
  <c r="Z17" i="14"/>
  <c r="Z18" i="14"/>
  <c r="Z19" i="14"/>
  <c r="Z16" i="14"/>
  <c r="Z11" i="14"/>
  <c r="Z12" i="14"/>
  <c r="Z13" i="14"/>
  <c r="Z14" i="14"/>
  <c r="Y39" i="14"/>
  <c r="AA39" i="14" s="1"/>
  <c r="Y35" i="14"/>
  <c r="AA35" i="14" s="1"/>
  <c r="Y36" i="14"/>
  <c r="AA36" i="14" s="1"/>
  <c r="Y37" i="14"/>
  <c r="AA37" i="14" s="1"/>
  <c r="Y38" i="14"/>
  <c r="AA38" i="14" s="1"/>
  <c r="Y34" i="14"/>
  <c r="AA34" i="14" s="1"/>
  <c r="Y26" i="14"/>
  <c r="AA26" i="14" s="1"/>
  <c r="Y27" i="14"/>
  <c r="AA27" i="14" s="1"/>
  <c r="Y28" i="14"/>
  <c r="AA28" i="14" s="1"/>
  <c r="Y29" i="14"/>
  <c r="AA29" i="14" s="1"/>
  <c r="Y30" i="14"/>
  <c r="AA30" i="14" s="1"/>
  <c r="Y31" i="14"/>
  <c r="AA31" i="14" s="1"/>
  <c r="Y32" i="14"/>
  <c r="AA32" i="14" s="1"/>
  <c r="Y25" i="14"/>
  <c r="AA25" i="14" s="1"/>
  <c r="Y22" i="14"/>
  <c r="AA22" i="14" s="1"/>
  <c r="Y23" i="14"/>
  <c r="AA23" i="14" s="1"/>
  <c r="Y17" i="14"/>
  <c r="AA17" i="14" s="1"/>
  <c r="Y18" i="14"/>
  <c r="AA18" i="14" s="1"/>
  <c r="Y19" i="14"/>
  <c r="AA19" i="14" s="1"/>
  <c r="Y11" i="14"/>
  <c r="AA11" i="14" s="1"/>
  <c r="Y12" i="14"/>
  <c r="AA12" i="14" s="1"/>
  <c r="Y13" i="14"/>
  <c r="AA13" i="14" s="1"/>
  <c r="Y14" i="14"/>
  <c r="AA14" i="14" s="1"/>
  <c r="Y21" i="14"/>
  <c r="AA21" i="14" s="1"/>
  <c r="Y16" i="14"/>
  <c r="AA16" i="14" s="1"/>
  <c r="AY11" i="14"/>
  <c r="AY12" i="14"/>
  <c r="AY13" i="14"/>
  <c r="AY14" i="14"/>
  <c r="Z10" i="14"/>
  <c r="Z20" i="14" l="1"/>
  <c r="AA20" i="14"/>
  <c r="Z15" i="14"/>
  <c r="AA33" i="14"/>
  <c r="AF20" i="14"/>
  <c r="AR43" i="14" l="1"/>
  <c r="AS43" i="14"/>
  <c r="AF33" i="14"/>
  <c r="AG33" i="14"/>
  <c r="AH33" i="14"/>
  <c r="AI33" i="14"/>
  <c r="AJ33" i="14"/>
  <c r="AK33" i="14"/>
  <c r="AL33" i="14"/>
  <c r="AM33" i="14"/>
  <c r="AN33" i="14"/>
  <c r="AO33" i="14"/>
  <c r="AP33" i="14"/>
  <c r="AQ33" i="14"/>
  <c r="AR33" i="14"/>
  <c r="AS33" i="14"/>
  <c r="AT33" i="14"/>
  <c r="AF24" i="14"/>
  <c r="AG24" i="14"/>
  <c r="AH24" i="14"/>
  <c r="AI24" i="14"/>
  <c r="AJ24" i="14"/>
  <c r="AK24" i="14"/>
  <c r="AL24" i="14"/>
  <c r="AM24" i="14"/>
  <c r="AN24" i="14"/>
  <c r="AO24" i="14"/>
  <c r="AP24" i="14"/>
  <c r="AQ24" i="14"/>
  <c r="AR24" i="14"/>
  <c r="AS24" i="14"/>
  <c r="AT24" i="14"/>
  <c r="AG20" i="14"/>
  <c r="AH20" i="14"/>
  <c r="AI20" i="14"/>
  <c r="AJ20" i="14"/>
  <c r="AK20" i="14"/>
  <c r="AL20" i="14"/>
  <c r="AM20" i="14"/>
  <c r="AN20" i="14"/>
  <c r="AO20" i="14"/>
  <c r="AP20" i="14"/>
  <c r="AQ20" i="14"/>
  <c r="AR20" i="14"/>
  <c r="AS20" i="14"/>
  <c r="AT20" i="14"/>
  <c r="AU20" i="14"/>
  <c r="AV20" i="14"/>
  <c r="AW20" i="14"/>
  <c r="AX20" i="14"/>
  <c r="AF40" i="14"/>
  <c r="AG40" i="14"/>
  <c r="AH40" i="14"/>
  <c r="AI40" i="14"/>
  <c r="AJ40" i="14"/>
  <c r="AK40" i="14"/>
  <c r="AL40" i="14"/>
  <c r="AM40" i="14"/>
  <c r="AN40" i="14"/>
  <c r="AO40" i="14"/>
  <c r="AP40" i="14"/>
  <c r="AQ40" i="14"/>
  <c r="AR40" i="14"/>
  <c r="AS40" i="14"/>
  <c r="AT40" i="14"/>
  <c r="AU40" i="14"/>
  <c r="AV40" i="14"/>
  <c r="AW40" i="14"/>
  <c r="AX40" i="14"/>
  <c r="AF15" i="14" l="1"/>
  <c r="AG15" i="14"/>
  <c r="AH15" i="14"/>
  <c r="AI15" i="14"/>
  <c r="AJ15" i="14"/>
  <c r="AK15" i="14"/>
  <c r="AL15" i="14"/>
  <c r="AM15" i="14"/>
  <c r="AN15" i="14"/>
  <c r="AO15" i="14"/>
  <c r="AP15" i="14"/>
  <c r="AQ15" i="14"/>
  <c r="AR15" i="14"/>
  <c r="AS15" i="14"/>
  <c r="AT15" i="14"/>
  <c r="AU15" i="14"/>
  <c r="AV15" i="14"/>
  <c r="AW15" i="14"/>
  <c r="AX15" i="14"/>
  <c r="AY10" i="14" l="1"/>
  <c r="AY39" i="14"/>
  <c r="AE39" i="14" s="1"/>
  <c r="AY38" i="14"/>
  <c r="AE38" i="14" s="1"/>
  <c r="AY37" i="14"/>
  <c r="AE37" i="14" s="1"/>
  <c r="AY36" i="14"/>
  <c r="AE36" i="14" s="1"/>
  <c r="AY35" i="14"/>
  <c r="AE35" i="14" s="1"/>
  <c r="AY34" i="14"/>
  <c r="AE34" i="14" s="1"/>
  <c r="AY32" i="14"/>
  <c r="AE32" i="14" s="1"/>
  <c r="AY31" i="14"/>
  <c r="AE31" i="14" s="1"/>
  <c r="AY30" i="14"/>
  <c r="AE30" i="14" s="1"/>
  <c r="AY29" i="14"/>
  <c r="AE29" i="14" s="1"/>
  <c r="AY28" i="14"/>
  <c r="AE28" i="14" s="1"/>
  <c r="AY27" i="14"/>
  <c r="AE27" i="14" s="1"/>
  <c r="AY26" i="14"/>
  <c r="AE26" i="14" s="1"/>
  <c r="AY25" i="14"/>
  <c r="AE25" i="14" s="1"/>
  <c r="AY23" i="14"/>
  <c r="AE23" i="14" s="1"/>
  <c r="AY22" i="14"/>
  <c r="AE22" i="14" s="1"/>
  <c r="AY21" i="14"/>
  <c r="AE21" i="14" s="1"/>
  <c r="AY19" i="14"/>
  <c r="AE19" i="14" s="1"/>
  <c r="AY18" i="14"/>
  <c r="AE18" i="14" s="1"/>
  <c r="AY17" i="14"/>
  <c r="AE17" i="14" s="1"/>
  <c r="AY16" i="14"/>
  <c r="AE16" i="14" s="1"/>
  <c r="AE14" i="14"/>
  <c r="AE13" i="14"/>
  <c r="AE12" i="14"/>
  <c r="AE11" i="14"/>
  <c r="Y10" i="14" l="1"/>
  <c r="Z40" i="14" l="1"/>
  <c r="Z33" i="14"/>
  <c r="Z24" i="14"/>
  <c r="AA24" i="14"/>
  <c r="AA10" i="14"/>
  <c r="AA15" i="14" s="1"/>
  <c r="AA40" i="14" l="1"/>
  <c r="AE33" i="14"/>
  <c r="AY20" i="14"/>
  <c r="AY24" i="14"/>
  <c r="AY15" i="14"/>
  <c r="AE40" i="14"/>
  <c r="AY40" i="14"/>
  <c r="AY33" i="14"/>
  <c r="AE24" i="14"/>
  <c r="AE20" i="14"/>
  <c r="AE10" i="14" l="1"/>
  <c r="AE15" i="14" l="1"/>
</calcChain>
</file>

<file path=xl/sharedStrings.xml><?xml version="1.0" encoding="utf-8"?>
<sst xmlns="http://schemas.openxmlformats.org/spreadsheetml/2006/main" count="435" uniqueCount="151">
  <si>
    <t>LÍNEA ESTR.</t>
  </si>
  <si>
    <t>PROGRAMA</t>
  </si>
  <si>
    <t>OBJETIVO ESPECÍFICO</t>
  </si>
  <si>
    <t>PROYECTOS</t>
  </si>
  <si>
    <t>LOCALIZ. PROGR.</t>
  </si>
  <si>
    <t>Indicador de Producto</t>
  </si>
  <si>
    <t>TIPO DE META</t>
  </si>
  <si>
    <t>PRODUCTO ALCANZADO</t>
  </si>
  <si>
    <t>ACTIVIDADES</t>
  </si>
  <si>
    <t>CANT. PROG. DE LA ACTIVIDAD</t>
  </si>
  <si>
    <t>Costo Total Actividad 
(*)</t>
  </si>
  <si>
    <t>TIEMPO PROGRA-MADO (DÍAS)</t>
  </si>
  <si>
    <t>PROGRAMACIÓN ANUAL (MESES)</t>
  </si>
  <si>
    <t>ACUM.</t>
  </si>
  <si>
    <t>No.</t>
  </si>
  <si>
    <t>Nom.</t>
  </si>
  <si>
    <t>Und</t>
  </si>
  <si>
    <t>Cant.</t>
  </si>
  <si>
    <t>E</t>
  </si>
  <si>
    <t>F</t>
  </si>
  <si>
    <t>M</t>
  </si>
  <si>
    <t>A</t>
  </si>
  <si>
    <t>J</t>
  </si>
  <si>
    <t>S</t>
  </si>
  <si>
    <t>O</t>
  </si>
  <si>
    <t>N</t>
  </si>
  <si>
    <t>D</t>
  </si>
  <si>
    <t>VIG</t>
  </si>
  <si>
    <t>CUAT.</t>
  </si>
  <si>
    <t>Cantidad</t>
  </si>
  <si>
    <t>DIMENSIÓN         DEL DESARROLLO</t>
  </si>
  <si>
    <t>FUENTES DE COFINANCIACIÓN EN  MILES DE PESOS</t>
  </si>
  <si>
    <t>CÓDIGO DEL BPIM</t>
  </si>
  <si>
    <t>ÁREA MUNICIPAL</t>
  </si>
  <si>
    <t>TOTAL PROGRAMA</t>
  </si>
  <si>
    <t>RESPONSABLE ACTIVIDAD</t>
  </si>
  <si>
    <t>CUMPLIMIENTO DEL INDICADOR</t>
  </si>
  <si>
    <t xml:space="preserve"> META  PRODUCTO    2020 - 2023</t>
  </si>
  <si>
    <t>MUNICIPIO DE AMALFI.  Administración Municipal "La Gran Alianza por Amalfi"</t>
  </si>
  <si>
    <t xml:space="preserve">LÍNEA BASE
</t>
  </si>
  <si>
    <t xml:space="preserve">Incremento </t>
  </si>
  <si>
    <t xml:space="preserve">COMPONENTE </t>
  </si>
  <si>
    <t>Mantenimiento</t>
  </si>
  <si>
    <t xml:space="preserve">LÍNEA ESTRATÉGICA 1 </t>
  </si>
  <si>
    <t>ALIANZA POR LOS AMALFITANOS</t>
  </si>
  <si>
    <t>Incremento</t>
  </si>
  <si>
    <t>DEPORTE, RECREACIÓN Y ACTIVIDAD FÍSICA</t>
  </si>
  <si>
    <t>FOMENTO DEPORTIVO</t>
  </si>
  <si>
    <t>Fortalecer la práctica de las diferentes disciplinas deportivas activas en el municipio que promuevan la participación e inclusión de los diferentes grupos poblacionales</t>
  </si>
  <si>
    <t>Capacitaciones dirigidas a técnicos, jueces, dirigentes del deporte y líderes del sector urbano y rural.</t>
  </si>
  <si>
    <t>Eventos deportivos municipales, regionales, departamentales, nacionales e internacionales con participación de Amalfi</t>
  </si>
  <si>
    <t>Clubes y corporaciones deportivas existentes fortalecidas</t>
  </si>
  <si>
    <t>Organizaciones creadas con reconocimiento deportivo que contribuyan al desarrollo y crecimiento deportivo</t>
  </si>
  <si>
    <t xml:space="preserve">Dotación de implementos y equipos a escenarios deportivos y/o recreativos para la práctica del deporte </t>
  </si>
  <si>
    <t xml:space="preserve">Mantenimiento </t>
  </si>
  <si>
    <t>Inder</t>
  </si>
  <si>
    <t>DEPORTE FORMATIVO</t>
  </si>
  <si>
    <t>Promover la participación de los niños, niñas y jóvenes en la oferta deportiva, recreativa y de actividad física del Inder Amalfi a través de las escuelas de iniciación y formación deportiva</t>
  </si>
  <si>
    <t>Niños y niñas participando en  centros  de iniciación y formación deportiva</t>
  </si>
  <si>
    <t>Personas participando en programas deportivos</t>
  </si>
  <si>
    <t xml:space="preserve">Deportistas participando en juegos departamentales </t>
  </si>
  <si>
    <t>Escuelas de iniciación y formación deportivas formalizadas y activas</t>
  </si>
  <si>
    <t>DEPORTE SOCIAL Y COMUNITARIO</t>
  </si>
  <si>
    <t>La participación e integración de la comunidad a través de la práctica del deporte, la recreación y la actividad física tanto en la zona urbana como rural del Municipio de Amalfi, incentivando la práctica de disciplinas deportivas tradicionales como no tradicionales</t>
  </si>
  <si>
    <t>Instituciones educativas participando en juegos escolares y juegos Intercolegiados</t>
  </si>
  <si>
    <t>Torneos deportivos realizados</t>
  </si>
  <si>
    <t>Eventos para exaltar los logros del sector deportivo</t>
  </si>
  <si>
    <t>ACTIVIDAD FÍSICA Y RECREACIÓN</t>
  </si>
  <si>
    <t>Contribuir al desarrollo humano, la adquisición, mantenimiento y fortalecimiento de hábitos y estilos de vida saludables en los diferentes grupos poblacionales tanto del área urbana como rural del municipio de Amalfi</t>
  </si>
  <si>
    <t>Centro de promoción para la salud operando</t>
  </si>
  <si>
    <t xml:space="preserve">Participantes en eventos de actividad física y aprovechamiento del tiempo libre </t>
  </si>
  <si>
    <t xml:space="preserve">Adultos mayores participando en programas de actividad física </t>
  </si>
  <si>
    <t>Personas con discapacidad  participando en programas de actividad física</t>
  </si>
  <si>
    <t xml:space="preserve">Hogares infantiles participando en programas y actividad física </t>
  </si>
  <si>
    <t>Eventos lúdicos deportivos que benefician Personas privadas de la libertad.</t>
  </si>
  <si>
    <t>Programa de Vacaciones recreativas ofrecidos</t>
  </si>
  <si>
    <t>FORTALECIMIENTO ADMINISTRATIVO</t>
  </si>
  <si>
    <t>El diseño, desarrollo y aplicación de diversas estrategias y programas que permitan estandarizar y documentar los procesos administrativos y operativos de la entidad</t>
  </si>
  <si>
    <t>Junta directiva de la entidad, reactivada y en funcionamiento</t>
  </si>
  <si>
    <t>Manual de funciones aprobado</t>
  </si>
  <si>
    <t>Planes estructurados para la entidad</t>
  </si>
  <si>
    <t>Identificación de procesos de la entidad</t>
  </si>
  <si>
    <t xml:space="preserve">Estatutos de funcionamiento del ente descentralizado actualizado, aprobado y socializado. </t>
  </si>
  <si>
    <t>Actualización tecnológica de información administrativa</t>
  </si>
  <si>
    <t xml:space="preserve">Urbana y Rural </t>
  </si>
  <si>
    <t xml:space="preserve">Urbana </t>
  </si>
  <si>
    <t>Urbana</t>
  </si>
  <si>
    <t>Rural</t>
  </si>
  <si>
    <t>Veredas y  Corregimiento apoyados con actividad física,  recreación y eventos deportivos en el Municipio</t>
  </si>
  <si>
    <t>PROGRAMA 1</t>
  </si>
  <si>
    <t xml:space="preserve"> META  PRODUCTO   2020</t>
  </si>
  <si>
    <t xml:space="preserve"> META  PRODUCTO   2021</t>
  </si>
  <si>
    <t xml:space="preserve"> META  PRODUCTO   2022</t>
  </si>
  <si>
    <t xml:space="preserve"> META  PRODUCTO   2023</t>
  </si>
  <si>
    <t>PROGRAMA 3</t>
  </si>
  <si>
    <t>PROGRAMA 2</t>
  </si>
  <si>
    <t>PROGRAMA 4</t>
  </si>
  <si>
    <t>PROGRAMA 5</t>
  </si>
  <si>
    <t>Recursos Func.2021</t>
  </si>
  <si>
    <t>Cofinanciación Departamento 2021</t>
  </si>
  <si>
    <t>Cofinanciación Nación 2021</t>
  </si>
  <si>
    <t>Crédito 2021</t>
  </si>
  <si>
    <t>Otros 2021</t>
  </si>
  <si>
    <t>Fondo Local de Seguridad 2021</t>
  </si>
  <si>
    <t>Transferencias Ley 99 - 2021</t>
  </si>
  <si>
    <t>Recursos Propios 2021</t>
  </si>
  <si>
    <t>SGP Alimentación Escolar 2021</t>
  </si>
  <si>
    <t>SGP APSB 2021</t>
  </si>
  <si>
    <t>SGP Cultura 2021</t>
  </si>
  <si>
    <t>SGP Deporte 2021</t>
  </si>
  <si>
    <t>SGP Educación 2021</t>
  </si>
  <si>
    <t>SGP Libre Destinación 42% Mpios 4, 5 y 6 Cat 2021</t>
  </si>
  <si>
    <t>SGP Libre Inversión 2021</t>
  </si>
  <si>
    <t>SGP Municipios Río Magdalena 2021</t>
  </si>
  <si>
    <t xml:space="preserve"> SGP Salud 2021</t>
  </si>
  <si>
    <t>Fondo Local de Salud 2021</t>
  </si>
  <si>
    <t xml:space="preserve"> Regalías 2021</t>
  </si>
  <si>
    <t xml:space="preserve"> Total 2021 (miles)</t>
  </si>
  <si>
    <t>Fortalecimiento Administrativo del Instituto para el Deporte del municipio de Amalfi</t>
  </si>
  <si>
    <t>Fortalecimiento de la práctica del deporte, la recreación, la actividad física y el aprovechamiento del tiempo libre en el municipio de Amalfi</t>
  </si>
  <si>
    <t>GL</t>
  </si>
  <si>
    <t>UND</t>
  </si>
  <si>
    <t xml:space="preserve">GL </t>
  </si>
  <si>
    <t>X</t>
  </si>
  <si>
    <t xml:space="preserve">PLAN DE ACCIÓN ANUAL </t>
  </si>
  <si>
    <t>EVALUACIÓN FÍSICA Y FINANCIERA DE LOS PROGRAMAS</t>
  </si>
  <si>
    <t>INDER- VIGENCIA 2021-1</t>
  </si>
  <si>
    <t>* Consolidando los diferentes deportes de conjunto e individuales en iniciación y formación deportiva dirigidos a los niños y niñas en el área urbana y rural</t>
  </si>
  <si>
    <t>* Realizando las diferentes actividades físicas enfocadas  al fortalecimiento de los programas deportivos (caminatas, rumba aerobicos, Spinnig)</t>
  </si>
  <si>
    <t xml:space="preserve">* Realizando la gestión para la consecución de un nuevo espacio para la ubicación del centro de la salud.
* Formalizando el proceso contractual para la contratación del recurso humano.
* Realizando el mantenimiento a todos los equipos y maquinas deportivas. </t>
  </si>
  <si>
    <t xml:space="preserve">* Realizando actividades físcias, fortalecimiento muscular, resistencia aerobica.
* Realizando actividades de hidroterapía.
* Realizando entrenamientos deportivos en atletismo, voleibol y baloncesto.
</t>
  </si>
  <si>
    <t>* Realizando actividades físcas y torneos deportivos (fútbol de salón, aerobicos) en el Centro Carcelario Municipal,
* Realizando actividades lúdicas y recreativas (bingo, el juego de la rana, parques, ajedrez, entre otros)</t>
  </si>
  <si>
    <t xml:space="preserve">Durante este periodo el INDER AMALFI ha avanzado en el reconocimiento deportivo de los siguientes clubes:
• Club los Felinos
• Corporación COREDA
• Casa Jaguar – La gestión con este club finalizó en agosto de 2021, fecha en la cual el club fue disuelto por sus miembros.
• Club de atletismo Los Tigres:
• Club de patinaje
• Club de natación
</t>
  </si>
  <si>
    <t>Durante la presente vigencia se fortaleció el club de ciclismo Los Tigres.</t>
  </si>
  <si>
    <t xml:space="preserve">● Dotación de implementos deportivos gestionada ante Indeportes Antioquia en el marco de los programas de recreación, juegos escolares y discapacidad.
● Dotación de implementos deportivos para las escuelas de iniciación y formación deportiva.
● Dotación de implementación recreativa entregada en el marco proyecto Deportes+ del Ministerio del Deporte.
● Dotación de implementos para psicoestimulación 
● Dotación para escuelas de fomento deportivo
</t>
  </si>
  <si>
    <t>Las tres instituciones educativas del  municipio participaron en los procesos de juegos deportivos escolares e intercolegiados</t>
  </si>
  <si>
    <t xml:space="preserve">● Torneo relámpago “Aliados por el futbol”
● Torneo de futbol en el núcleo zonal Monos.
● Cuadrangular de microfútbol en la vereda Pocoro Arriba.
● Festival de fútbol de salón en la vereda Montebello.
● Torneos relámpagos de voleibol, tenis de mesa y fútbol tenis.
● Torneo de relámpago de voleibol 3x3.
● Torneo empresarial relámpago.
● Torneo de relámpago de voleibol.
● Torneo libre de fútbol sala
● Torneo veredal de fútbol y fútbol sala
● Torneo gremial
● Festival de atletismo
● Torneos navideños
</t>
  </si>
  <si>
    <t xml:space="preserve">En las modalidades de deporte en tu cuadra, desafío de la niñez, actividad física, rumba aeróbicos, gimnasio y caminantes se cuenta con un total de 3.800 personas participando eventos de actividad física y aprovechamiento del tiempo libre.
</t>
  </si>
  <si>
    <t>Procesos de actividad física y recreación en el Centro de Desarrollo Infantil Santa Laura Montoya</t>
  </si>
  <si>
    <t xml:space="preserve">Durante los meses de junio y julio se realizaron 2 programas de vacaciones recreativas. </t>
  </si>
  <si>
    <t xml:space="preserve">Se apoyaron con actividad física, recreación y eventos deportivos las veredas El Retiro, Montebello, La María, Jardín, La Manguita, Tamara, Manzanillo, Guayana, Montenegro, Portachuelo, La Floresta, La Picardía, Pocoro Arriba y Monos Renacer.
</t>
  </si>
  <si>
    <t>El manual de funciones del INDER AMALFI se encuentra aprobado por Junta Directiva.</t>
  </si>
  <si>
    <t>* Se realizaron 33 eventos deportivos, donde le municipio de Amalfi, participó en ls diferentes modaldiades deportivas (Voleibol, fútbol, fútbol de salón, fútbol sala, tennis de mesa, fútbol tennis, atletismo)</t>
  </si>
  <si>
    <t>Durante este periodo han participado 540 adultos mayores en los programas de actividad física.</t>
  </si>
  <si>
    <t xml:space="preserve">Actualmente la junta directiva se encuentra reactivada y en funcionamiento. </t>
  </si>
  <si>
    <t>Los estatutos de funcionamiento del INDER AMALFI se encuentran aprobados por Junta Directiva.</t>
  </si>
  <si>
    <t xml:space="preserve">No Se dio cumplimiento a la meta programada </t>
  </si>
  <si>
    <t xml:space="preserve">Esta meta no se tenia programda para la vigencia </t>
  </si>
  <si>
    <t xml:space="preserve">Se adquirió y se actualizó el Software Aries net
SIIGO 
Facturacion Electronica.
Nomina electronica. </t>
  </si>
  <si>
    <t>Durante la vigencia se realizó la participación de los deportustas como se detalla a continuaicón: 
Delegación de Amalfi juegos Intercolegiados Zonal Nordeste y Magdalena medio del 22 al 26 de septiembre 2021.
Delegación de Amalfi juegos Escolares Vegachí - Yalí del 9 al 13 de noviembre 2021.
Delegación de Amalfi juegos Regionales Sub 22 del 23 al 26 de noviembre 2021.
Delegación de Amalfi juegos departamentales campesinos 23 al 26 de noviembre 2021.</t>
  </si>
  <si>
    <t xml:space="preserve">Durante el periodo 20021, se encuentran formalizadas y activas las escuelas de iniciación y formación deportiva de fútbol, fútbol sala y salón, voleibol, patinaje, atletismo y natación.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</si>
</sst>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1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 vertical="center" wrapText="1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horizontal="center" vertical="center" wrapText="1"/>
      <protection locked="0"/>
    </xf>
    <xf numFmtId="9" fontId="3" fillId="0" borderId="0" xfId="3" applyNumberFormat="1" applyFont="1" applyFill="1" applyAlignment="1" applyProtection="1">
      <alignment horizontal="center" vertical="center"/>
      <protection locked="0"/>
    </xf>
    <xf numFmtId="0" fontId="5" fillId="0" borderId="0" xfId="1" applyFont="1" applyFill="1" applyAlignment="1" applyProtection="1">
      <alignment horizontal="center" vertical="center"/>
      <protection locked="0"/>
    </xf>
    <xf numFmtId="0" fontId="8" fillId="0" borderId="0" xfId="0" applyFont="1"/>
    <xf numFmtId="0" fontId="4" fillId="0" borderId="0" xfId="0" applyFont="1"/>
    <xf numFmtId="0" fontId="3" fillId="0" borderId="0" xfId="1" applyFont="1" applyFill="1" applyAlignment="1" applyProtection="1">
      <alignment horizontal="left" vertical="center" wrapText="1"/>
      <protection locked="0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3" fontId="2" fillId="2" borderId="1" xfId="1" applyNumberFormat="1" applyFont="1" applyFill="1" applyBorder="1" applyAlignment="1" applyProtection="1">
      <alignment horizontal="center" vertical="center" wrapText="1"/>
    </xf>
    <xf numFmtId="3" fontId="3" fillId="0" borderId="0" xfId="1" applyNumberFormat="1" applyFont="1" applyFill="1" applyAlignment="1" applyProtection="1">
      <alignment horizontal="center" vertical="center"/>
      <protection locked="0"/>
    </xf>
    <xf numFmtId="0" fontId="10" fillId="0" borderId="0" xfId="1" applyFont="1" applyFill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 wrapText="1"/>
    </xf>
    <xf numFmtId="1" fontId="3" fillId="0" borderId="1" xfId="1" applyNumberFormat="1" applyFont="1" applyFill="1" applyBorder="1" applyAlignment="1" applyProtection="1">
      <alignment horizontal="center" vertical="center" wrapText="1"/>
    </xf>
    <xf numFmtId="1" fontId="13" fillId="0" borderId="1" xfId="1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</xf>
    <xf numFmtId="1" fontId="12" fillId="2" borderId="1" xfId="1" applyNumberFormat="1" applyFont="1" applyFill="1" applyBorder="1" applyAlignment="1" applyProtection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</xf>
    <xf numFmtId="9" fontId="12" fillId="2" borderId="1" xfId="3" applyNumberFormat="1" applyFont="1" applyFill="1" applyBorder="1" applyAlignment="1" applyProtection="1">
      <alignment horizontal="center" vertical="center" wrapText="1"/>
    </xf>
    <xf numFmtId="3" fontId="12" fillId="2" borderId="1" xfId="1" applyNumberFormat="1" applyFont="1" applyFill="1" applyBorder="1" applyAlignment="1" applyProtection="1">
      <alignment horizontal="center" vertical="center" wrapText="1"/>
    </xf>
    <xf numFmtId="9" fontId="13" fillId="0" borderId="1" xfId="0" applyNumberFormat="1" applyFont="1" applyBorder="1" applyAlignment="1" applyProtection="1">
      <alignment horizontal="center" vertical="center"/>
    </xf>
    <xf numFmtId="9" fontId="13" fillId="0" borderId="1" xfId="3" applyFont="1" applyBorder="1" applyAlignment="1" applyProtection="1">
      <alignment horizontal="center" vertical="center"/>
    </xf>
    <xf numFmtId="9" fontId="2" fillId="4" borderId="1" xfId="3" applyNumberFormat="1" applyFont="1" applyFill="1" applyBorder="1" applyAlignment="1" applyProtection="1">
      <alignment horizontal="center" vertical="center" wrapText="1" shrinkToFit="1"/>
      <protection locked="0"/>
    </xf>
    <xf numFmtId="42" fontId="13" fillId="0" borderId="1" xfId="4" applyFont="1" applyBorder="1" applyAlignment="1" applyProtection="1">
      <alignment horizontal="center" vertical="center"/>
    </xf>
    <xf numFmtId="1" fontId="12" fillId="2" borderId="1" xfId="2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/>
    </xf>
    <xf numFmtId="1" fontId="2" fillId="2" borderId="5" xfId="1" applyNumberFormat="1" applyFont="1" applyFill="1" applyBorder="1" applyAlignment="1" applyProtection="1">
      <alignment horizontal="center" vertical="center" wrapText="1"/>
    </xf>
    <xf numFmtId="1" fontId="2" fillId="2" borderId="5" xfId="2" applyNumberFormat="1" applyFont="1" applyFill="1" applyBorder="1" applyAlignment="1" applyProtection="1">
      <alignment horizontal="center" vertical="center" wrapText="1"/>
    </xf>
    <xf numFmtId="9" fontId="2" fillId="2" borderId="5" xfId="3" applyNumberFormat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3" fontId="2" fillId="2" borderId="5" xfId="1" applyNumberFormat="1" applyFont="1" applyFill="1" applyBorder="1" applyAlignment="1" applyProtection="1">
      <alignment horizontal="center" vertical="center" wrapText="1"/>
    </xf>
    <xf numFmtId="3" fontId="2" fillId="2" borderId="5" xfId="0" applyNumberFormat="1" applyFont="1" applyFill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1" fontId="13" fillId="0" borderId="1" xfId="2" applyNumberFormat="1" applyFont="1" applyFill="1" applyBorder="1" applyAlignment="1" applyProtection="1">
      <alignment horizontal="center" vertical="center" wrapText="1"/>
    </xf>
    <xf numFmtId="9" fontId="13" fillId="0" borderId="1" xfId="3" applyNumberFormat="1" applyFont="1" applyFill="1" applyBorder="1" applyAlignment="1" applyProtection="1">
      <alignment horizontal="center" vertical="center"/>
    </xf>
    <xf numFmtId="0" fontId="13" fillId="0" borderId="1" xfId="1" applyFont="1" applyFill="1" applyBorder="1" applyAlignment="1" applyProtection="1">
      <alignment horizontal="center" vertical="center" wrapText="1"/>
    </xf>
    <xf numFmtId="3" fontId="13" fillId="0" borderId="1" xfId="1" applyNumberFormat="1" applyFont="1" applyFill="1" applyBorder="1" applyAlignment="1" applyProtection="1">
      <alignment horizontal="center" vertical="center" wrapText="1"/>
    </xf>
    <xf numFmtId="3" fontId="3" fillId="0" borderId="1" xfId="1" applyNumberFormat="1" applyFont="1" applyFill="1" applyBorder="1" applyAlignment="1" applyProtection="1">
      <alignment horizontal="center" vertical="center" wrapText="1"/>
    </xf>
    <xf numFmtId="9" fontId="14" fillId="0" borderId="1" xfId="3" applyFont="1" applyBorder="1" applyAlignment="1" applyProtection="1">
      <alignment horizontal="center" vertical="center"/>
    </xf>
    <xf numFmtId="2" fontId="13" fillId="0" borderId="1" xfId="1" applyNumberFormat="1" applyFont="1" applyFill="1" applyBorder="1" applyAlignment="1" applyProtection="1">
      <alignment horizontal="center" vertical="center" wrapText="1"/>
    </xf>
    <xf numFmtId="1" fontId="15" fillId="2" borderId="1" xfId="1" applyNumberFormat="1" applyFont="1" applyFill="1" applyBorder="1" applyAlignment="1" applyProtection="1">
      <alignment horizontal="center" vertical="center" wrapText="1"/>
    </xf>
    <xf numFmtId="1" fontId="11" fillId="2" borderId="5" xfId="1" applyNumberFormat="1" applyFont="1" applyFill="1" applyBorder="1" applyAlignment="1" applyProtection="1">
      <alignment horizontal="center" vertical="center" wrapText="1"/>
    </xf>
    <xf numFmtId="9" fontId="16" fillId="0" borderId="11" xfId="3" applyFont="1" applyFill="1" applyBorder="1" applyAlignment="1" applyProtection="1">
      <alignment horizontal="center" vertical="center"/>
    </xf>
    <xf numFmtId="9" fontId="10" fillId="0" borderId="0" xfId="3" applyNumberFormat="1" applyFont="1" applyFill="1" applyAlignment="1" applyProtection="1">
      <alignment horizontal="center" vertical="center"/>
      <protection locked="0"/>
    </xf>
    <xf numFmtId="9" fontId="11" fillId="0" borderId="0" xfId="3" applyNumberFormat="1" applyFont="1" applyFill="1" applyAlignment="1" applyProtection="1">
      <alignment horizontal="center" vertical="center"/>
      <protection locked="0"/>
    </xf>
    <xf numFmtId="0" fontId="4" fillId="0" borderId="0" xfId="1" applyFont="1" applyFill="1" applyAlignment="1" applyProtection="1">
      <alignment horizontal="center" vertical="center"/>
    </xf>
    <xf numFmtId="1" fontId="14" fillId="0" borderId="1" xfId="2" applyNumberFormat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left" vertical="center" wrapText="1"/>
    </xf>
    <xf numFmtId="42" fontId="13" fillId="0" borderId="1" xfId="4" applyFont="1" applyFill="1" applyBorder="1" applyAlignment="1" applyProtection="1">
      <alignment horizontal="center" vertical="center"/>
    </xf>
    <xf numFmtId="0" fontId="13" fillId="0" borderId="4" xfId="1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0" fontId="13" fillId="0" borderId="4" xfId="1" applyFont="1" applyFill="1" applyBorder="1" applyAlignment="1" applyProtection="1">
      <alignment horizontal="center" vertical="center" wrapText="1"/>
    </xf>
    <xf numFmtId="0" fontId="4" fillId="0" borderId="0" xfId="0" applyFont="1" applyProtection="1"/>
    <xf numFmtId="0" fontId="3" fillId="0" borderId="0" xfId="1" applyFont="1" applyFill="1" applyAlignment="1" applyProtection="1">
      <alignment horizontal="center" vertical="center"/>
    </xf>
    <xf numFmtId="1" fontId="10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3" fontId="13" fillId="0" borderId="1" xfId="0" applyNumberFormat="1" applyFont="1" applyBorder="1" applyProtection="1"/>
    <xf numFmtId="1" fontId="14" fillId="0" borderId="1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Fill="1" applyAlignment="1" applyProtection="1">
      <alignment horizontal="center" vertical="center"/>
    </xf>
    <xf numFmtId="0" fontId="13" fillId="2" borderId="9" xfId="1" applyFont="1" applyFill="1" applyBorder="1" applyAlignment="1" applyProtection="1">
      <alignment horizontal="center" vertical="center" textRotation="90" wrapText="1"/>
    </xf>
    <xf numFmtId="0" fontId="3" fillId="2" borderId="1" xfId="1" applyFont="1" applyFill="1" applyBorder="1" applyAlignment="1" applyProtection="1">
      <alignment horizontal="center" vertical="center" textRotation="90" wrapText="1"/>
    </xf>
    <xf numFmtId="1" fontId="12" fillId="2" borderId="1" xfId="1" applyNumberFormat="1" applyFont="1" applyFill="1" applyBorder="1" applyAlignment="1" applyProtection="1">
      <alignment horizontal="left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12" fillId="2" borderId="4" xfId="1" applyFont="1" applyFill="1" applyBorder="1" applyAlignment="1" applyProtection="1">
      <alignment horizontal="center" vertical="center" wrapText="1"/>
    </xf>
    <xf numFmtId="0" fontId="9" fillId="2" borderId="0" xfId="0" applyFont="1" applyFill="1" applyProtection="1"/>
    <xf numFmtId="0" fontId="9" fillId="2" borderId="0" xfId="1" applyFont="1" applyFill="1" applyAlignment="1" applyProtection="1">
      <alignment horizontal="center" vertical="center"/>
    </xf>
    <xf numFmtId="0" fontId="13" fillId="0" borderId="1" xfId="1" applyFont="1" applyFill="1" applyBorder="1" applyAlignment="1" applyProtection="1">
      <alignment horizontal="center" vertical="center"/>
    </xf>
    <xf numFmtId="3" fontId="12" fillId="2" borderId="1" xfId="1" applyNumberFormat="1" applyFont="1" applyFill="1" applyBorder="1" applyAlignment="1" applyProtection="1">
      <alignment horizontal="left" vertical="center" wrapText="1"/>
    </xf>
    <xf numFmtId="43" fontId="14" fillId="0" borderId="1" xfId="5" applyFont="1" applyFill="1" applyBorder="1" applyAlignment="1" applyProtection="1">
      <alignment horizontal="center" vertical="center" wrapText="1"/>
    </xf>
    <xf numFmtId="0" fontId="2" fillId="0" borderId="0" xfId="1" applyFont="1" applyFill="1" applyAlignment="1" applyProtection="1">
      <alignment horizontal="center" vertical="center"/>
    </xf>
    <xf numFmtId="0" fontId="3" fillId="2" borderId="10" xfId="1" applyFont="1" applyFill="1" applyBorder="1" applyAlignment="1" applyProtection="1">
      <alignment horizontal="center" vertical="center" textRotation="90" wrapText="1"/>
    </xf>
    <xf numFmtId="0" fontId="3" fillId="2" borderId="5" xfId="1" applyFont="1" applyFill="1" applyBorder="1" applyAlignment="1" applyProtection="1">
      <alignment horizontal="center" vertical="center" textRotation="90" wrapText="1"/>
    </xf>
    <xf numFmtId="3" fontId="2" fillId="2" borderId="5" xfId="1" applyNumberFormat="1" applyFont="1" applyFill="1" applyBorder="1" applyAlignment="1" applyProtection="1">
      <alignment horizontal="left"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2" fillId="2" borderId="0" xfId="1" applyFont="1" applyFill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3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4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 shrinkToFit="1"/>
      <protection locked="0"/>
    </xf>
    <xf numFmtId="0" fontId="11" fillId="4" borderId="1" xfId="1" applyFont="1" applyFill="1" applyBorder="1" applyAlignment="1" applyProtection="1">
      <alignment horizontal="center" vertical="center" wrapText="1" shrinkToFit="1"/>
      <protection locked="0"/>
    </xf>
    <xf numFmtId="0" fontId="2" fillId="4" borderId="1" xfId="1" applyFont="1" applyFill="1" applyBorder="1" applyAlignment="1" applyProtection="1">
      <alignment horizontal="center" vertical="center" wrapText="1" shrinkToFit="1"/>
      <protection locked="0"/>
    </xf>
    <xf numFmtId="9" fontId="2" fillId="4" borderId="1" xfId="3" applyNumberFormat="1" applyFont="1" applyFill="1" applyBorder="1" applyAlignment="1" applyProtection="1">
      <alignment horizontal="center" vertical="center" wrapText="1" shrinkToFit="1"/>
      <protection locked="0"/>
    </xf>
    <xf numFmtId="42" fontId="12" fillId="5" borderId="1" xfId="4" applyFont="1" applyFill="1" applyBorder="1" applyAlignment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textRotation="90" wrapText="1"/>
      <protection locked="0"/>
    </xf>
    <xf numFmtId="0" fontId="2" fillId="0" borderId="1" xfId="1" applyFont="1" applyFill="1" applyBorder="1" applyAlignment="1" applyProtection="1">
      <alignment horizontal="center" vertical="center" textRotation="90" wrapText="1"/>
      <protection locked="0"/>
    </xf>
    <xf numFmtId="0" fontId="3" fillId="0" borderId="9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 shrinkToFit="1"/>
      <protection locked="0"/>
    </xf>
    <xf numFmtId="0" fontId="2" fillId="3" borderId="2" xfId="1" applyFont="1" applyFill="1" applyBorder="1" applyAlignment="1" applyProtection="1">
      <alignment horizontal="center" vertical="center" wrapText="1" shrinkToFit="1"/>
      <protection locked="0"/>
    </xf>
    <xf numFmtId="0" fontId="2" fillId="3" borderId="1" xfId="1" applyFont="1" applyFill="1" applyBorder="1" applyAlignment="1" applyProtection="1">
      <alignment horizontal="center" vertical="center" wrapText="1" shrinkToFit="1"/>
      <protection locked="0"/>
    </xf>
    <xf numFmtId="0" fontId="13" fillId="0" borderId="9" xfId="1" applyFont="1" applyFill="1" applyBorder="1" applyAlignment="1" applyProtection="1">
      <alignment horizontal="center" vertical="center" textRotation="90" wrapText="1"/>
    </xf>
    <xf numFmtId="0" fontId="3" fillId="0" borderId="9" xfId="1" applyFont="1" applyFill="1" applyBorder="1" applyAlignment="1" applyProtection="1">
      <alignment horizontal="center" vertical="center" textRotation="90" wrapText="1"/>
    </xf>
    <xf numFmtId="0" fontId="3" fillId="0" borderId="1" xfId="1" applyFont="1" applyFill="1" applyBorder="1" applyAlignment="1" applyProtection="1">
      <alignment horizontal="center" vertical="center" textRotation="90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</xf>
    <xf numFmtId="0" fontId="11" fillId="3" borderId="2" xfId="1" applyFont="1" applyFill="1" applyBorder="1" applyAlignment="1" applyProtection="1">
      <alignment horizontal="center" vertical="center" wrapText="1" shrinkToFit="1"/>
      <protection locked="0"/>
    </xf>
    <xf numFmtId="0" fontId="11" fillId="3" borderId="1" xfId="1" applyFont="1" applyFill="1" applyBorder="1" applyAlignment="1" applyProtection="1">
      <alignment horizontal="center" vertical="center" wrapText="1" shrinkToFit="1"/>
      <protection locked="0"/>
    </xf>
    <xf numFmtId="0" fontId="2" fillId="4" borderId="2" xfId="1" applyFont="1" applyFill="1" applyBorder="1" applyAlignment="1" applyProtection="1">
      <alignment horizontal="center" vertical="center" wrapText="1" shrinkToFit="1"/>
      <protection locked="0"/>
    </xf>
    <xf numFmtId="0" fontId="11" fillId="0" borderId="0" xfId="1" applyFont="1" applyFill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 wrapText="1"/>
    </xf>
  </cellXfs>
  <cellStyles count="6">
    <cellStyle name="Millares" xfId="5" builtinId="3"/>
    <cellStyle name="Moneda [0]" xfId="4" builtinId="7"/>
    <cellStyle name="Normal" xfId="0" builtinId="0"/>
    <cellStyle name="Normal 2" xfId="1"/>
    <cellStyle name="Porcentaje" xfId="3" builtinId="5"/>
    <cellStyle name="Porcentaje 2" xfId="2"/>
  </cellStyles>
  <dxfs count="66"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5"/>
  <sheetViews>
    <sheetView showGridLines="0" tabSelected="1" topLeftCell="R1" zoomScale="70" zoomScaleNormal="70" zoomScaleSheetLayoutView="80" workbookViewId="0">
      <pane ySplit="9" topLeftCell="A10" activePane="bottomLeft" state="frozen"/>
      <selection activeCell="A6" sqref="A6"/>
      <selection pane="bottomLeft" activeCell="Z10" sqref="Z10"/>
    </sheetView>
  </sheetViews>
  <sheetFormatPr baseColWidth="10" defaultColWidth="0.140625" defaultRowHeight="15" x14ac:dyDescent="0.25"/>
  <cols>
    <col min="1" max="1" width="5.5703125" style="1" customWidth="1"/>
    <col min="2" max="2" width="11" style="2" bestFit="1" customWidth="1"/>
    <col min="3" max="3" width="10.7109375" style="2" customWidth="1"/>
    <col min="4" max="4" width="15.140625" style="2" customWidth="1"/>
    <col min="5" max="5" width="8.7109375" style="2" customWidth="1"/>
    <col min="6" max="6" width="9.7109375" style="1" customWidth="1"/>
    <col min="7" max="8" width="15.140625" style="1" customWidth="1"/>
    <col min="9" max="9" width="11.140625" style="1" customWidth="1"/>
    <col min="10" max="10" width="33.140625" style="2" customWidth="1"/>
    <col min="11" max="11" width="17.140625" style="1" customWidth="1"/>
    <col min="12" max="12" width="17.5703125" style="1" customWidth="1"/>
    <col min="13" max="13" width="29.28515625" style="1" customWidth="1"/>
    <col min="14" max="14" width="15.7109375" style="1" customWidth="1"/>
    <col min="15" max="15" width="11" style="1" customWidth="1"/>
    <col min="16" max="17" width="13.28515625" style="1" customWidth="1"/>
    <col min="18" max="18" width="13.28515625" style="13" customWidth="1"/>
    <col min="19" max="20" width="13.28515625" style="1" hidden="1" customWidth="1"/>
    <col min="21" max="21" width="6.5703125" style="1" customWidth="1"/>
    <col min="22" max="22" width="10.7109375" style="13" customWidth="1"/>
    <col min="23" max="24" width="6.5703125" style="1" hidden="1" customWidth="1"/>
    <col min="25" max="25" width="8.140625" style="1" customWidth="1"/>
    <col min="26" max="27" width="10.42578125" style="5" customWidth="1"/>
    <col min="28" max="28" width="59.42578125" style="9" customWidth="1"/>
    <col min="29" max="30" width="11.140625" style="1" customWidth="1"/>
    <col min="31" max="31" width="19.5703125" style="1" customWidth="1"/>
    <col min="32" max="32" width="13.7109375" style="1" customWidth="1"/>
    <col min="33" max="38" width="13.7109375" style="1" hidden="1" customWidth="1"/>
    <col min="39" max="39" width="13.7109375" style="1" customWidth="1"/>
    <col min="40" max="42" width="13.7109375" style="1" hidden="1" customWidth="1"/>
    <col min="43" max="43" width="13.7109375" style="1" customWidth="1"/>
    <col min="44" max="44" width="13.7109375" style="1" hidden="1" customWidth="1"/>
    <col min="45" max="46" width="13.7109375" style="1" customWidth="1"/>
    <col min="47" max="50" width="13.7109375" style="1" hidden="1" customWidth="1"/>
    <col min="51" max="51" width="18.7109375" style="1" customWidth="1"/>
    <col min="52" max="52" width="15" style="1" customWidth="1"/>
    <col min="53" max="53" width="14.7109375" style="1" customWidth="1"/>
    <col min="54" max="65" width="4.5703125" style="1" customWidth="1"/>
    <col min="66" max="83" width="0.140625" style="8"/>
    <col min="84" max="16384" width="0.140625" style="1"/>
  </cols>
  <sheetData>
    <row r="1" spans="1:83" ht="15.75" x14ac:dyDescent="0.25">
      <c r="B1" s="93" t="s">
        <v>124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</row>
    <row r="2" spans="1:83" ht="15.75" x14ac:dyDescent="0.25">
      <c r="B2" s="93" t="s">
        <v>125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</row>
    <row r="3" spans="1:83" ht="15.75" x14ac:dyDescent="0.25">
      <c r="B3" s="93" t="s">
        <v>126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</row>
    <row r="4" spans="1:83" ht="15.75" x14ac:dyDescent="0.25">
      <c r="B4" s="1"/>
      <c r="C4" s="4"/>
      <c r="D4" s="4"/>
      <c r="E4" s="94" t="s">
        <v>38</v>
      </c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5"/>
    </row>
    <row r="5" spans="1:83" ht="15.75" thickBot="1" x14ac:dyDescent="0.3">
      <c r="F5" s="3"/>
      <c r="G5" s="3"/>
    </row>
    <row r="6" spans="1:83" s="6" customFormat="1" ht="12.75" x14ac:dyDescent="0.2">
      <c r="B6" s="96" t="s">
        <v>0</v>
      </c>
      <c r="C6" s="81"/>
      <c r="D6" s="81" t="s">
        <v>41</v>
      </c>
      <c r="E6" s="81" t="s">
        <v>1</v>
      </c>
      <c r="F6" s="81"/>
      <c r="G6" s="81" t="s">
        <v>30</v>
      </c>
      <c r="H6" s="98" t="s">
        <v>2</v>
      </c>
      <c r="I6" s="81" t="s">
        <v>3</v>
      </c>
      <c r="J6" s="81"/>
      <c r="K6" s="81" t="s">
        <v>32</v>
      </c>
      <c r="L6" s="102" t="s">
        <v>4</v>
      </c>
      <c r="M6" s="102" t="s">
        <v>5</v>
      </c>
      <c r="N6" s="102" t="s">
        <v>6</v>
      </c>
      <c r="O6" s="102" t="s">
        <v>39</v>
      </c>
      <c r="P6" s="103" t="s">
        <v>37</v>
      </c>
      <c r="Q6" s="102" t="s">
        <v>90</v>
      </c>
      <c r="R6" s="110" t="s">
        <v>91</v>
      </c>
      <c r="S6" s="103" t="s">
        <v>92</v>
      </c>
      <c r="T6" s="103" t="s">
        <v>93</v>
      </c>
      <c r="U6" s="112" t="s">
        <v>7</v>
      </c>
      <c r="V6" s="112"/>
      <c r="W6" s="112"/>
      <c r="X6" s="112"/>
      <c r="Y6" s="112"/>
      <c r="Z6" s="112"/>
      <c r="AA6" s="112"/>
      <c r="AB6" s="81" t="s">
        <v>8</v>
      </c>
      <c r="AC6" s="81" t="s">
        <v>9</v>
      </c>
      <c r="AD6" s="81"/>
      <c r="AE6" s="81" t="s">
        <v>10</v>
      </c>
      <c r="AF6" s="81" t="s">
        <v>98</v>
      </c>
      <c r="AG6" s="90" t="s">
        <v>31</v>
      </c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81" t="s">
        <v>35</v>
      </c>
      <c r="BA6" s="81" t="s">
        <v>11</v>
      </c>
      <c r="BB6" s="81" t="s">
        <v>12</v>
      </c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2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</row>
    <row r="7" spans="1:83" s="6" customFormat="1" ht="12" x14ac:dyDescent="0.2">
      <c r="B7" s="97"/>
      <c r="C7" s="83"/>
      <c r="D7" s="83"/>
      <c r="E7" s="83"/>
      <c r="F7" s="83"/>
      <c r="G7" s="83"/>
      <c r="H7" s="99"/>
      <c r="I7" s="83"/>
      <c r="J7" s="83"/>
      <c r="K7" s="83"/>
      <c r="L7" s="85"/>
      <c r="M7" s="85"/>
      <c r="N7" s="85"/>
      <c r="O7" s="85"/>
      <c r="P7" s="104"/>
      <c r="Q7" s="85"/>
      <c r="R7" s="111"/>
      <c r="S7" s="104"/>
      <c r="T7" s="104"/>
      <c r="U7" s="85">
        <v>2020</v>
      </c>
      <c r="V7" s="86">
        <v>2021</v>
      </c>
      <c r="W7" s="87">
        <v>2022</v>
      </c>
      <c r="X7" s="87">
        <v>2023</v>
      </c>
      <c r="Y7" s="87" t="s">
        <v>13</v>
      </c>
      <c r="Z7" s="88" t="s">
        <v>36</v>
      </c>
      <c r="AA7" s="88"/>
      <c r="AB7" s="83"/>
      <c r="AC7" s="83"/>
      <c r="AD7" s="83"/>
      <c r="AE7" s="83"/>
      <c r="AF7" s="83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4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</row>
    <row r="8" spans="1:83" s="6" customFormat="1" ht="12" x14ac:dyDescent="0.2">
      <c r="B8" s="100" t="s">
        <v>14</v>
      </c>
      <c r="C8" s="101" t="s">
        <v>15</v>
      </c>
      <c r="D8" s="83"/>
      <c r="E8" s="101" t="s">
        <v>14</v>
      </c>
      <c r="F8" s="101" t="s">
        <v>15</v>
      </c>
      <c r="G8" s="101" t="s">
        <v>15</v>
      </c>
      <c r="H8" s="99"/>
      <c r="I8" s="101" t="s">
        <v>14</v>
      </c>
      <c r="J8" s="101" t="s">
        <v>15</v>
      </c>
      <c r="K8" s="83"/>
      <c r="L8" s="101" t="s">
        <v>33</v>
      </c>
      <c r="M8" s="85"/>
      <c r="N8" s="85"/>
      <c r="O8" s="85"/>
      <c r="P8" s="104"/>
      <c r="Q8" s="85"/>
      <c r="R8" s="111"/>
      <c r="S8" s="104"/>
      <c r="T8" s="104"/>
      <c r="U8" s="85"/>
      <c r="V8" s="86"/>
      <c r="W8" s="87"/>
      <c r="X8" s="87"/>
      <c r="Y8" s="87"/>
      <c r="Z8" s="88"/>
      <c r="AA8" s="88"/>
      <c r="AB8" s="83"/>
      <c r="AC8" s="101" t="s">
        <v>16</v>
      </c>
      <c r="AD8" s="101" t="s">
        <v>17</v>
      </c>
      <c r="AE8" s="83"/>
      <c r="AF8" s="83"/>
      <c r="AG8" s="89" t="s">
        <v>99</v>
      </c>
      <c r="AH8" s="89" t="s">
        <v>100</v>
      </c>
      <c r="AI8" s="89" t="s">
        <v>101</v>
      </c>
      <c r="AJ8" s="89" t="s">
        <v>102</v>
      </c>
      <c r="AK8" s="89" t="s">
        <v>103</v>
      </c>
      <c r="AL8" s="89" t="s">
        <v>104</v>
      </c>
      <c r="AM8" s="89" t="s">
        <v>105</v>
      </c>
      <c r="AN8" s="89" t="s">
        <v>106</v>
      </c>
      <c r="AO8" s="89" t="s">
        <v>107</v>
      </c>
      <c r="AP8" s="89" t="s">
        <v>108</v>
      </c>
      <c r="AQ8" s="89" t="s">
        <v>109</v>
      </c>
      <c r="AR8" s="89" t="s">
        <v>110</v>
      </c>
      <c r="AS8" s="89" t="s">
        <v>111</v>
      </c>
      <c r="AT8" s="89" t="s">
        <v>112</v>
      </c>
      <c r="AU8" s="89" t="s">
        <v>113</v>
      </c>
      <c r="AV8" s="89" t="s">
        <v>114</v>
      </c>
      <c r="AW8" s="89" t="s">
        <v>115</v>
      </c>
      <c r="AX8" s="89" t="s">
        <v>116</v>
      </c>
      <c r="AY8" s="89" t="s">
        <v>117</v>
      </c>
      <c r="AZ8" s="83"/>
      <c r="BA8" s="83"/>
      <c r="BB8" s="91" t="s">
        <v>18</v>
      </c>
      <c r="BC8" s="91" t="s">
        <v>19</v>
      </c>
      <c r="BD8" s="91" t="s">
        <v>20</v>
      </c>
      <c r="BE8" s="91" t="s">
        <v>21</v>
      </c>
      <c r="BF8" s="91" t="s">
        <v>20</v>
      </c>
      <c r="BG8" s="91" t="s">
        <v>22</v>
      </c>
      <c r="BH8" s="91" t="s">
        <v>22</v>
      </c>
      <c r="BI8" s="91" t="s">
        <v>21</v>
      </c>
      <c r="BJ8" s="91" t="s">
        <v>23</v>
      </c>
      <c r="BK8" s="91" t="s">
        <v>24</v>
      </c>
      <c r="BL8" s="91" t="s">
        <v>25</v>
      </c>
      <c r="BM8" s="92" t="s">
        <v>26</v>
      </c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</row>
    <row r="9" spans="1:83" s="6" customFormat="1" ht="12.75" x14ac:dyDescent="0.2">
      <c r="B9" s="100"/>
      <c r="C9" s="101"/>
      <c r="D9" s="83"/>
      <c r="E9" s="101"/>
      <c r="F9" s="101"/>
      <c r="G9" s="101"/>
      <c r="H9" s="99"/>
      <c r="I9" s="101"/>
      <c r="J9" s="101"/>
      <c r="K9" s="83"/>
      <c r="L9" s="101"/>
      <c r="M9" s="85"/>
      <c r="N9" s="85"/>
      <c r="O9" s="85"/>
      <c r="P9" s="104"/>
      <c r="Q9" s="85"/>
      <c r="R9" s="111"/>
      <c r="S9" s="104"/>
      <c r="T9" s="104"/>
      <c r="U9" s="85"/>
      <c r="V9" s="86"/>
      <c r="W9" s="87"/>
      <c r="X9" s="87"/>
      <c r="Y9" s="87"/>
      <c r="Z9" s="27" t="s">
        <v>27</v>
      </c>
      <c r="AA9" s="27" t="s">
        <v>28</v>
      </c>
      <c r="AB9" s="83"/>
      <c r="AC9" s="101"/>
      <c r="AD9" s="101" t="s">
        <v>29</v>
      </c>
      <c r="AE9" s="83"/>
      <c r="AF9" s="83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3"/>
      <c r="BA9" s="83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2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</row>
    <row r="10" spans="1:83" s="50" customFormat="1" ht="93" customHeight="1" x14ac:dyDescent="0.25">
      <c r="B10" s="105" t="s">
        <v>43</v>
      </c>
      <c r="C10" s="107" t="s">
        <v>44</v>
      </c>
      <c r="D10" s="107" t="s">
        <v>46</v>
      </c>
      <c r="E10" s="107" t="s">
        <v>89</v>
      </c>
      <c r="F10" s="107" t="s">
        <v>47</v>
      </c>
      <c r="G10" s="105"/>
      <c r="H10" s="107" t="s">
        <v>48</v>
      </c>
      <c r="I10" s="14">
        <v>1</v>
      </c>
      <c r="J10" s="14" t="s">
        <v>119</v>
      </c>
      <c r="K10" s="15">
        <v>2021050310028</v>
      </c>
      <c r="L10" s="16" t="s">
        <v>84</v>
      </c>
      <c r="M10" s="17" t="s">
        <v>49</v>
      </c>
      <c r="N10" s="17" t="s">
        <v>40</v>
      </c>
      <c r="O10" s="18">
        <v>29</v>
      </c>
      <c r="P10" s="18">
        <v>29</v>
      </c>
      <c r="Q10" s="18">
        <v>5</v>
      </c>
      <c r="R10" s="37">
        <v>8</v>
      </c>
      <c r="S10" s="19">
        <v>8</v>
      </c>
      <c r="T10" s="19">
        <v>8</v>
      </c>
      <c r="U10" s="38">
        <v>5</v>
      </c>
      <c r="V10" s="51">
        <v>0</v>
      </c>
      <c r="W10" s="38"/>
      <c r="X10" s="38"/>
      <c r="Y10" s="38">
        <f>SUM(U10:X10)</f>
        <v>5</v>
      </c>
      <c r="Z10" s="39">
        <f>IF(ISERROR(V10/R10),"",V10/R10)</f>
        <v>0</v>
      </c>
      <c r="AA10" s="39">
        <f>IF(ISERROR(Y10/P10),"",Y10/P10)</f>
        <v>0.17241379310344829</v>
      </c>
      <c r="AB10" s="52" t="s">
        <v>146</v>
      </c>
      <c r="AC10" s="40" t="s">
        <v>121</v>
      </c>
      <c r="AD10" s="41">
        <v>8</v>
      </c>
      <c r="AE10" s="28">
        <f>+AY10</f>
        <v>0</v>
      </c>
      <c r="AF10" s="53">
        <v>0</v>
      </c>
      <c r="AG10" s="53"/>
      <c r="AH10" s="53">
        <v>0</v>
      </c>
      <c r="AI10" s="53">
        <v>0</v>
      </c>
      <c r="AJ10" s="53">
        <v>0</v>
      </c>
      <c r="AK10" s="53">
        <v>0</v>
      </c>
      <c r="AL10" s="53">
        <v>0</v>
      </c>
      <c r="AM10" s="53">
        <v>0</v>
      </c>
      <c r="AN10" s="53">
        <v>0</v>
      </c>
      <c r="AO10" s="28">
        <v>0</v>
      </c>
      <c r="AP10" s="28">
        <v>0</v>
      </c>
      <c r="AQ10" s="28">
        <v>0</v>
      </c>
      <c r="AR10" s="53">
        <v>0</v>
      </c>
      <c r="AS10" s="28">
        <v>0</v>
      </c>
      <c r="AT10" s="28">
        <v>0</v>
      </c>
      <c r="AU10" s="28">
        <v>0</v>
      </c>
      <c r="AV10" s="28">
        <v>0</v>
      </c>
      <c r="AW10" s="28">
        <v>0</v>
      </c>
      <c r="AX10" s="28">
        <v>0</v>
      </c>
      <c r="AY10" s="28">
        <f>SUM(AF10:AX10)</f>
        <v>0</v>
      </c>
      <c r="AZ10" s="19" t="s">
        <v>55</v>
      </c>
      <c r="BA10" s="16">
        <v>8</v>
      </c>
      <c r="BB10" s="14"/>
      <c r="BC10" s="14"/>
      <c r="BD10" s="14"/>
      <c r="BE10" s="14"/>
      <c r="BF10" s="14"/>
      <c r="BG10" s="14"/>
      <c r="BH10" s="40"/>
      <c r="BI10" s="40"/>
      <c r="BJ10" s="40"/>
      <c r="BK10" s="40"/>
      <c r="BL10" s="40"/>
      <c r="BM10" s="54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</row>
    <row r="11" spans="1:83" s="50" customFormat="1" ht="93" customHeight="1" x14ac:dyDescent="0.25">
      <c r="B11" s="105"/>
      <c r="C11" s="107"/>
      <c r="D11" s="107"/>
      <c r="E11" s="107"/>
      <c r="F11" s="107"/>
      <c r="G11" s="105"/>
      <c r="H11" s="107"/>
      <c r="I11" s="14">
        <v>2</v>
      </c>
      <c r="J11" s="14" t="s">
        <v>119</v>
      </c>
      <c r="K11" s="15">
        <v>2021050310028</v>
      </c>
      <c r="L11" s="16" t="s">
        <v>84</v>
      </c>
      <c r="M11" s="17" t="s">
        <v>50</v>
      </c>
      <c r="N11" s="20" t="s">
        <v>45</v>
      </c>
      <c r="O11" s="19">
        <v>61</v>
      </c>
      <c r="P11" s="19">
        <v>111</v>
      </c>
      <c r="Q11" s="19">
        <v>6</v>
      </c>
      <c r="R11" s="37">
        <v>35</v>
      </c>
      <c r="S11" s="19">
        <v>35</v>
      </c>
      <c r="T11" s="19">
        <v>35</v>
      </c>
      <c r="U11" s="16">
        <v>6</v>
      </c>
      <c r="V11" s="51">
        <v>33</v>
      </c>
      <c r="W11" s="38"/>
      <c r="X11" s="38"/>
      <c r="Y11" s="38">
        <f>SUM(U11:X11)</f>
        <v>39</v>
      </c>
      <c r="Z11" s="39">
        <f t="shared" ref="Z11:Z39" si="0">IF(ISERROR(V11/R11),"",V11/R11)</f>
        <v>0.94285714285714284</v>
      </c>
      <c r="AA11" s="39">
        <f t="shared" ref="AA11:AA39" si="1">IF(ISERROR(Y11/P11),"",Y11/P11)</f>
        <v>0.35135135135135137</v>
      </c>
      <c r="AB11" s="52" t="s">
        <v>142</v>
      </c>
      <c r="AC11" s="40" t="s">
        <v>120</v>
      </c>
      <c r="AD11" s="41">
        <v>35</v>
      </c>
      <c r="AE11" s="28">
        <f>+AY11</f>
        <v>11000000</v>
      </c>
      <c r="AF11" s="53">
        <v>0</v>
      </c>
      <c r="AG11" s="53">
        <v>0</v>
      </c>
      <c r="AH11" s="53">
        <v>0</v>
      </c>
      <c r="AI11" s="53">
        <v>0</v>
      </c>
      <c r="AJ11" s="53">
        <v>0</v>
      </c>
      <c r="AK11" s="53">
        <v>0</v>
      </c>
      <c r="AL11" s="53">
        <v>0</v>
      </c>
      <c r="AM11" s="53">
        <v>3000000</v>
      </c>
      <c r="AN11" s="53">
        <v>0</v>
      </c>
      <c r="AO11" s="28">
        <v>0</v>
      </c>
      <c r="AP11" s="28">
        <v>0</v>
      </c>
      <c r="AQ11" s="28">
        <v>8000000</v>
      </c>
      <c r="AR11" s="53">
        <v>0</v>
      </c>
      <c r="AS11" s="28"/>
      <c r="AT11" s="28">
        <v>0</v>
      </c>
      <c r="AU11" s="28">
        <v>0</v>
      </c>
      <c r="AV11" s="28">
        <v>0</v>
      </c>
      <c r="AW11" s="28">
        <v>0</v>
      </c>
      <c r="AX11" s="28">
        <v>0</v>
      </c>
      <c r="AY11" s="28">
        <f>SUM(AF11:AX11)</f>
        <v>11000000</v>
      </c>
      <c r="AZ11" s="19" t="s">
        <v>55</v>
      </c>
      <c r="BA11" s="16">
        <v>175</v>
      </c>
      <c r="BB11" s="14"/>
      <c r="BC11" s="14"/>
      <c r="BD11" s="14"/>
      <c r="BE11" s="14" t="s">
        <v>123</v>
      </c>
      <c r="BF11" s="14" t="s">
        <v>123</v>
      </c>
      <c r="BG11" s="14" t="s">
        <v>123</v>
      </c>
      <c r="BH11" s="40" t="s">
        <v>123</v>
      </c>
      <c r="BI11" s="40" t="s">
        <v>123</v>
      </c>
      <c r="BJ11" s="40" t="s">
        <v>123</v>
      </c>
      <c r="BK11" s="40" t="s">
        <v>123</v>
      </c>
      <c r="BL11" s="40" t="s">
        <v>123</v>
      </c>
      <c r="BM11" s="56" t="s">
        <v>123</v>
      </c>
      <c r="BN11" s="55"/>
      <c r="BO11" s="55"/>
      <c r="BP11" s="55"/>
      <c r="BQ11" s="55"/>
      <c r="BR11" s="55"/>
      <c r="BS11" s="55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</row>
    <row r="12" spans="1:83" s="58" customFormat="1" ht="93" customHeight="1" x14ac:dyDescent="0.25">
      <c r="B12" s="106"/>
      <c r="C12" s="107"/>
      <c r="D12" s="107"/>
      <c r="E12" s="107"/>
      <c r="F12" s="107"/>
      <c r="G12" s="106"/>
      <c r="H12" s="107"/>
      <c r="I12" s="14">
        <v>3</v>
      </c>
      <c r="J12" s="14" t="s">
        <v>119</v>
      </c>
      <c r="K12" s="15">
        <v>2021050310028</v>
      </c>
      <c r="L12" s="15" t="s">
        <v>84</v>
      </c>
      <c r="M12" s="17" t="s">
        <v>51</v>
      </c>
      <c r="N12" s="20" t="s">
        <v>45</v>
      </c>
      <c r="O12" s="19">
        <v>0</v>
      </c>
      <c r="P12" s="19">
        <v>1</v>
      </c>
      <c r="Q12" s="19">
        <v>0</v>
      </c>
      <c r="R12" s="37">
        <v>1</v>
      </c>
      <c r="S12" s="19">
        <v>0</v>
      </c>
      <c r="T12" s="19">
        <v>0</v>
      </c>
      <c r="U12" s="15">
        <v>0</v>
      </c>
      <c r="V12" s="59">
        <v>1</v>
      </c>
      <c r="W12" s="15"/>
      <c r="X12" s="15"/>
      <c r="Y12" s="38">
        <f>SUM(U12:X12)</f>
        <v>1</v>
      </c>
      <c r="Z12" s="39">
        <f t="shared" si="0"/>
        <v>1</v>
      </c>
      <c r="AA12" s="39">
        <f t="shared" si="1"/>
        <v>1</v>
      </c>
      <c r="AB12" s="60" t="s">
        <v>133</v>
      </c>
      <c r="AC12" s="14" t="s">
        <v>121</v>
      </c>
      <c r="AD12" s="42">
        <v>1</v>
      </c>
      <c r="AE12" s="28">
        <f>+AY12</f>
        <v>300000</v>
      </c>
      <c r="AF12" s="53">
        <v>300000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28">
        <v>0</v>
      </c>
      <c r="AP12" s="28">
        <v>0</v>
      </c>
      <c r="AQ12" s="28">
        <v>0</v>
      </c>
      <c r="AR12" s="53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8">
        <f>SUM(AF12:AX12)</f>
        <v>300000</v>
      </c>
      <c r="AZ12" s="19" t="s">
        <v>55</v>
      </c>
      <c r="BA12" s="15">
        <v>15</v>
      </c>
      <c r="BB12" s="14"/>
      <c r="BC12" s="14"/>
      <c r="BD12" s="14"/>
      <c r="BE12" s="14"/>
      <c r="BF12" s="14"/>
      <c r="BG12" s="14"/>
      <c r="BH12" s="14"/>
      <c r="BI12" s="14"/>
      <c r="BJ12" s="14" t="s">
        <v>123</v>
      </c>
      <c r="BK12" s="14" t="s">
        <v>123</v>
      </c>
      <c r="BL12" s="14" t="s">
        <v>123</v>
      </c>
      <c r="BM12" s="61"/>
      <c r="BN12" s="55"/>
      <c r="BO12" s="55"/>
      <c r="BP12" s="55"/>
      <c r="BQ12" s="55"/>
      <c r="BR12" s="55"/>
      <c r="BS12" s="55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</row>
    <row r="13" spans="1:83" s="58" customFormat="1" ht="102.6" customHeight="1" x14ac:dyDescent="0.25">
      <c r="B13" s="106"/>
      <c r="C13" s="107"/>
      <c r="D13" s="107"/>
      <c r="E13" s="107"/>
      <c r="F13" s="107"/>
      <c r="G13" s="106"/>
      <c r="H13" s="107"/>
      <c r="I13" s="14">
        <v>4</v>
      </c>
      <c r="J13" s="14" t="s">
        <v>119</v>
      </c>
      <c r="K13" s="15">
        <v>2021050310028</v>
      </c>
      <c r="L13" s="15" t="s">
        <v>84</v>
      </c>
      <c r="M13" s="17" t="s">
        <v>52</v>
      </c>
      <c r="N13" s="20" t="s">
        <v>45</v>
      </c>
      <c r="O13" s="19">
        <v>1</v>
      </c>
      <c r="P13" s="19">
        <v>2</v>
      </c>
      <c r="Q13" s="19">
        <v>0</v>
      </c>
      <c r="R13" s="37">
        <v>1</v>
      </c>
      <c r="S13" s="19">
        <v>1</v>
      </c>
      <c r="T13" s="19">
        <v>0</v>
      </c>
      <c r="U13" s="15">
        <v>0</v>
      </c>
      <c r="V13" s="59">
        <v>1</v>
      </c>
      <c r="W13" s="15"/>
      <c r="X13" s="15"/>
      <c r="Y13" s="38">
        <f>SUM(U13:X13)</f>
        <v>1</v>
      </c>
      <c r="Z13" s="39">
        <f t="shared" si="0"/>
        <v>1</v>
      </c>
      <c r="AA13" s="39">
        <f t="shared" si="1"/>
        <v>0.5</v>
      </c>
      <c r="AB13" s="60" t="s">
        <v>132</v>
      </c>
      <c r="AC13" s="14" t="s">
        <v>121</v>
      </c>
      <c r="AD13" s="42">
        <v>1</v>
      </c>
      <c r="AE13" s="28">
        <f>+AY13</f>
        <v>500000</v>
      </c>
      <c r="AF13" s="53">
        <v>500000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28">
        <v>0</v>
      </c>
      <c r="AP13" s="28">
        <v>0</v>
      </c>
      <c r="AQ13" s="28">
        <v>0</v>
      </c>
      <c r="AR13" s="53">
        <v>0</v>
      </c>
      <c r="AS13" s="28">
        <v>0</v>
      </c>
      <c r="AT13" s="62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f>SUM(AF13:AX13)</f>
        <v>500000</v>
      </c>
      <c r="AZ13" s="19" t="s">
        <v>55</v>
      </c>
      <c r="BA13" s="15">
        <v>20</v>
      </c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61"/>
      <c r="BN13" s="55"/>
      <c r="BO13" s="55"/>
      <c r="BP13" s="55"/>
      <c r="BQ13" s="55"/>
      <c r="BR13" s="55"/>
      <c r="BS13" s="55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</row>
    <row r="14" spans="1:83" s="50" customFormat="1" ht="93" customHeight="1" x14ac:dyDescent="0.25">
      <c r="B14" s="105"/>
      <c r="C14" s="107"/>
      <c r="D14" s="107"/>
      <c r="E14" s="107"/>
      <c r="F14" s="107"/>
      <c r="G14" s="105"/>
      <c r="H14" s="107"/>
      <c r="I14" s="14">
        <v>5</v>
      </c>
      <c r="J14" s="14" t="s">
        <v>119</v>
      </c>
      <c r="K14" s="15">
        <v>2021050310028</v>
      </c>
      <c r="L14" s="16" t="s">
        <v>84</v>
      </c>
      <c r="M14" s="17" t="s">
        <v>53</v>
      </c>
      <c r="N14" s="20" t="s">
        <v>45</v>
      </c>
      <c r="O14" s="19">
        <v>8</v>
      </c>
      <c r="P14" s="19">
        <v>10</v>
      </c>
      <c r="Q14" s="19">
        <v>2</v>
      </c>
      <c r="R14" s="37">
        <v>4</v>
      </c>
      <c r="S14" s="19">
        <v>2</v>
      </c>
      <c r="T14" s="19">
        <v>2</v>
      </c>
      <c r="U14" s="16">
        <v>2</v>
      </c>
      <c r="V14" s="63">
        <v>5</v>
      </c>
      <c r="W14" s="16"/>
      <c r="X14" s="16"/>
      <c r="Y14" s="38">
        <f>SUM(U14:X14)</f>
        <v>7</v>
      </c>
      <c r="Z14" s="39">
        <f t="shared" si="0"/>
        <v>1.25</v>
      </c>
      <c r="AA14" s="39">
        <f t="shared" si="1"/>
        <v>0.7</v>
      </c>
      <c r="AB14" s="52" t="s">
        <v>134</v>
      </c>
      <c r="AC14" s="40" t="s">
        <v>121</v>
      </c>
      <c r="AD14" s="41">
        <v>4</v>
      </c>
      <c r="AE14" s="28">
        <f>+AY14</f>
        <v>5600000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28">
        <v>0</v>
      </c>
      <c r="AP14" s="28">
        <v>0</v>
      </c>
      <c r="AQ14" s="28">
        <v>0</v>
      </c>
      <c r="AR14" s="53">
        <v>0</v>
      </c>
      <c r="AS14" s="28">
        <v>0</v>
      </c>
      <c r="AT14" s="28">
        <v>5600000</v>
      </c>
      <c r="AU14" s="28">
        <v>0</v>
      </c>
      <c r="AV14" s="28">
        <v>0</v>
      </c>
      <c r="AW14" s="28">
        <v>0</v>
      </c>
      <c r="AX14" s="28">
        <v>0</v>
      </c>
      <c r="AY14" s="28">
        <f>SUM(AF14:AX14)</f>
        <v>5600000</v>
      </c>
      <c r="AZ14" s="19" t="s">
        <v>55</v>
      </c>
      <c r="BA14" s="16">
        <v>4</v>
      </c>
      <c r="BB14" s="14"/>
      <c r="BC14" s="14" t="s">
        <v>123</v>
      </c>
      <c r="BD14" s="14"/>
      <c r="BE14" s="14" t="s">
        <v>123</v>
      </c>
      <c r="BF14" s="14"/>
      <c r="BG14" s="14"/>
      <c r="BH14" s="40" t="s">
        <v>123</v>
      </c>
      <c r="BI14" s="40" t="s">
        <v>123</v>
      </c>
      <c r="BJ14" s="40" t="s">
        <v>123</v>
      </c>
      <c r="BK14" s="40" t="s">
        <v>123</v>
      </c>
      <c r="BL14" s="40" t="s">
        <v>123</v>
      </c>
      <c r="BM14" s="56" t="s">
        <v>123</v>
      </c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</row>
    <row r="15" spans="1:83" s="71" customFormat="1" x14ac:dyDescent="0.25">
      <c r="A15" s="64"/>
      <c r="B15" s="65"/>
      <c r="C15" s="66"/>
      <c r="D15" s="66"/>
      <c r="E15" s="108" t="s">
        <v>34</v>
      </c>
      <c r="F15" s="108"/>
      <c r="G15" s="108"/>
      <c r="H15" s="108"/>
      <c r="I15" s="108"/>
      <c r="J15" s="108"/>
      <c r="K15" s="108"/>
      <c r="L15" s="109"/>
      <c r="M15" s="109"/>
      <c r="N15" s="109"/>
      <c r="O15" s="109"/>
      <c r="P15" s="109"/>
      <c r="Q15" s="109"/>
      <c r="R15" s="109"/>
      <c r="S15" s="109"/>
      <c r="T15" s="109"/>
      <c r="U15" s="21"/>
      <c r="V15" s="45"/>
      <c r="W15" s="21"/>
      <c r="X15" s="21"/>
      <c r="Y15" s="21"/>
      <c r="Z15" s="23">
        <f>AVERAGE(Z10:Z14)</f>
        <v>0.83857142857142863</v>
      </c>
      <c r="AA15" s="23">
        <f>AVERAGE(AA10:AA14)</f>
        <v>0.54475302889095989</v>
      </c>
      <c r="AB15" s="67"/>
      <c r="AC15" s="21"/>
      <c r="AD15" s="21"/>
      <c r="AE15" s="11">
        <f>SUM(AE10:AE14)</f>
        <v>17400000</v>
      </c>
      <c r="AF15" s="11">
        <f t="shared" ref="AF15:AX15" si="2">SUM(AF10:AF14)</f>
        <v>800000</v>
      </c>
      <c r="AG15" s="11">
        <f t="shared" si="2"/>
        <v>0</v>
      </c>
      <c r="AH15" s="11">
        <f t="shared" si="2"/>
        <v>0</v>
      </c>
      <c r="AI15" s="11">
        <f t="shared" si="2"/>
        <v>0</v>
      </c>
      <c r="AJ15" s="11">
        <f t="shared" si="2"/>
        <v>0</v>
      </c>
      <c r="AK15" s="11">
        <f t="shared" si="2"/>
        <v>0</v>
      </c>
      <c r="AL15" s="11">
        <f t="shared" si="2"/>
        <v>0</v>
      </c>
      <c r="AM15" s="11">
        <f t="shared" si="2"/>
        <v>3000000</v>
      </c>
      <c r="AN15" s="11">
        <f t="shared" si="2"/>
        <v>0</v>
      </c>
      <c r="AO15" s="11">
        <f t="shared" si="2"/>
        <v>0</v>
      </c>
      <c r="AP15" s="11">
        <f t="shared" si="2"/>
        <v>0</v>
      </c>
      <c r="AQ15" s="11">
        <f t="shared" si="2"/>
        <v>8000000</v>
      </c>
      <c r="AR15" s="11">
        <f t="shared" si="2"/>
        <v>0</v>
      </c>
      <c r="AS15" s="11">
        <f t="shared" si="2"/>
        <v>0</v>
      </c>
      <c r="AT15" s="11">
        <f t="shared" si="2"/>
        <v>5600000</v>
      </c>
      <c r="AU15" s="11">
        <f t="shared" si="2"/>
        <v>0</v>
      </c>
      <c r="AV15" s="11">
        <f t="shared" si="2"/>
        <v>0</v>
      </c>
      <c r="AW15" s="11">
        <f t="shared" si="2"/>
        <v>0</v>
      </c>
      <c r="AX15" s="11">
        <f t="shared" si="2"/>
        <v>0</v>
      </c>
      <c r="AY15" s="11">
        <f>SUM(AY10:AY14)</f>
        <v>17400000</v>
      </c>
      <c r="AZ15" s="10"/>
      <c r="BA15" s="21"/>
      <c r="BB15" s="68"/>
      <c r="BC15" s="68"/>
      <c r="BD15" s="68"/>
      <c r="BE15" s="68"/>
      <c r="BF15" s="68"/>
      <c r="BG15" s="68"/>
      <c r="BH15" s="22"/>
      <c r="BI15" s="22"/>
      <c r="BJ15" s="22"/>
      <c r="BK15" s="22"/>
      <c r="BL15" s="22"/>
      <c r="BM15" s="69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</row>
    <row r="16" spans="1:83" s="50" customFormat="1" ht="102" customHeight="1" x14ac:dyDescent="0.25">
      <c r="B16" s="105" t="s">
        <v>43</v>
      </c>
      <c r="C16" s="107" t="s">
        <v>44</v>
      </c>
      <c r="D16" s="107" t="s">
        <v>46</v>
      </c>
      <c r="E16" s="107" t="s">
        <v>95</v>
      </c>
      <c r="F16" s="107" t="s">
        <v>56</v>
      </c>
      <c r="G16" s="107"/>
      <c r="H16" s="107" t="s">
        <v>57</v>
      </c>
      <c r="I16" s="14">
        <v>1</v>
      </c>
      <c r="J16" s="14" t="s">
        <v>119</v>
      </c>
      <c r="K16" s="15">
        <v>2021050310028</v>
      </c>
      <c r="L16" s="16" t="s">
        <v>84</v>
      </c>
      <c r="M16" s="17" t="s">
        <v>58</v>
      </c>
      <c r="N16" s="20" t="s">
        <v>40</v>
      </c>
      <c r="O16" s="19">
        <v>3380</v>
      </c>
      <c r="P16" s="19">
        <v>6380</v>
      </c>
      <c r="Q16" s="19">
        <v>1200</v>
      </c>
      <c r="R16" s="37">
        <v>3000</v>
      </c>
      <c r="S16" s="19">
        <v>1500</v>
      </c>
      <c r="T16" s="19">
        <v>680</v>
      </c>
      <c r="U16" s="38">
        <v>743</v>
      </c>
      <c r="V16" s="51">
        <v>1200</v>
      </c>
      <c r="W16" s="38"/>
      <c r="X16" s="38"/>
      <c r="Y16" s="38">
        <f t="shared" ref="Y16:Y39" si="3">SUM(U16:X16)</f>
        <v>1943</v>
      </c>
      <c r="Z16" s="39">
        <f t="shared" si="0"/>
        <v>0.4</v>
      </c>
      <c r="AA16" s="39">
        <f t="shared" si="1"/>
        <v>0.30454545454545456</v>
      </c>
      <c r="AB16" s="52" t="s">
        <v>127</v>
      </c>
      <c r="AC16" s="40" t="s">
        <v>120</v>
      </c>
      <c r="AD16" s="41">
        <v>3000</v>
      </c>
      <c r="AE16" s="28">
        <f>+AY16</f>
        <v>17251000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10251000</v>
      </c>
      <c r="AN16" s="53"/>
      <c r="AO16" s="28">
        <v>0</v>
      </c>
      <c r="AP16" s="28">
        <v>0</v>
      </c>
      <c r="AQ16" s="28">
        <v>2000000</v>
      </c>
      <c r="AR16" s="53">
        <v>0</v>
      </c>
      <c r="AS16" s="28">
        <v>0</v>
      </c>
      <c r="AT16" s="28">
        <v>5000000</v>
      </c>
      <c r="AU16" s="28">
        <v>0</v>
      </c>
      <c r="AV16" s="28">
        <v>0</v>
      </c>
      <c r="AW16" s="28">
        <v>0</v>
      </c>
      <c r="AX16" s="28">
        <v>0</v>
      </c>
      <c r="AY16" s="28">
        <f>SUM(AF16:AX16)</f>
        <v>17251000</v>
      </c>
      <c r="AZ16" s="19" t="s">
        <v>55</v>
      </c>
      <c r="BA16" s="16">
        <v>300</v>
      </c>
      <c r="BB16" s="14"/>
      <c r="BC16" s="14" t="s">
        <v>123</v>
      </c>
      <c r="BD16" s="14" t="s">
        <v>123</v>
      </c>
      <c r="BE16" s="14" t="s">
        <v>123</v>
      </c>
      <c r="BF16" s="14" t="s">
        <v>123</v>
      </c>
      <c r="BG16" s="14" t="s">
        <v>123</v>
      </c>
      <c r="BH16" s="40" t="s">
        <v>123</v>
      </c>
      <c r="BI16" s="40" t="s">
        <v>123</v>
      </c>
      <c r="BJ16" s="40" t="s">
        <v>123</v>
      </c>
      <c r="BK16" s="40" t="s">
        <v>123</v>
      </c>
      <c r="BL16" s="40" t="s">
        <v>123</v>
      </c>
      <c r="BM16" s="54" t="s">
        <v>123</v>
      </c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</row>
    <row r="17" spans="1:83" s="50" customFormat="1" ht="102" customHeight="1" x14ac:dyDescent="0.25">
      <c r="B17" s="105"/>
      <c r="C17" s="107"/>
      <c r="D17" s="107"/>
      <c r="E17" s="107"/>
      <c r="F17" s="107"/>
      <c r="G17" s="107"/>
      <c r="H17" s="107"/>
      <c r="I17" s="14">
        <v>2</v>
      </c>
      <c r="J17" s="14" t="s">
        <v>119</v>
      </c>
      <c r="K17" s="15">
        <v>2021050310028</v>
      </c>
      <c r="L17" s="16" t="s">
        <v>84</v>
      </c>
      <c r="M17" s="17" t="s">
        <v>59</v>
      </c>
      <c r="N17" s="20" t="s">
        <v>40</v>
      </c>
      <c r="O17" s="19">
        <v>7500</v>
      </c>
      <c r="P17" s="19">
        <v>14000</v>
      </c>
      <c r="Q17" s="19">
        <v>1400</v>
      </c>
      <c r="R17" s="37">
        <v>4200</v>
      </c>
      <c r="S17" s="19">
        <v>4200</v>
      </c>
      <c r="T17" s="19">
        <v>4200</v>
      </c>
      <c r="U17" s="16">
        <v>1400</v>
      </c>
      <c r="V17" s="51">
        <v>1900</v>
      </c>
      <c r="W17" s="38"/>
      <c r="X17" s="38"/>
      <c r="Y17" s="38">
        <f t="shared" si="3"/>
        <v>3300</v>
      </c>
      <c r="Z17" s="39">
        <f t="shared" si="0"/>
        <v>0.45238095238095238</v>
      </c>
      <c r="AA17" s="39">
        <f t="shared" si="1"/>
        <v>0.23571428571428571</v>
      </c>
      <c r="AB17" s="52" t="s">
        <v>128</v>
      </c>
      <c r="AC17" s="72" t="s">
        <v>120</v>
      </c>
      <c r="AD17" s="52">
        <v>4200</v>
      </c>
      <c r="AE17" s="28">
        <f>+AY17</f>
        <v>28000000</v>
      </c>
      <c r="AF17" s="53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15000000</v>
      </c>
      <c r="AN17" s="53">
        <v>0</v>
      </c>
      <c r="AO17" s="28">
        <v>0</v>
      </c>
      <c r="AP17" s="28">
        <v>0</v>
      </c>
      <c r="AQ17" s="28">
        <v>10000000</v>
      </c>
      <c r="AR17" s="53">
        <v>0</v>
      </c>
      <c r="AS17" s="28">
        <v>0</v>
      </c>
      <c r="AT17" s="28">
        <v>3000000</v>
      </c>
      <c r="AU17" s="28">
        <v>0</v>
      </c>
      <c r="AV17" s="28">
        <v>0</v>
      </c>
      <c r="AW17" s="28">
        <v>0</v>
      </c>
      <c r="AX17" s="28">
        <v>0</v>
      </c>
      <c r="AY17" s="28">
        <f>SUM(AF17:AX17)</f>
        <v>28000000</v>
      </c>
      <c r="AZ17" s="19" t="s">
        <v>55</v>
      </c>
      <c r="BA17" s="16">
        <v>300</v>
      </c>
      <c r="BB17" s="14"/>
      <c r="BC17" s="14" t="s">
        <v>123</v>
      </c>
      <c r="BD17" s="14" t="s">
        <v>123</v>
      </c>
      <c r="BE17" s="14" t="s">
        <v>123</v>
      </c>
      <c r="BF17" s="14" t="s">
        <v>123</v>
      </c>
      <c r="BG17" s="14" t="s">
        <v>123</v>
      </c>
      <c r="BH17" s="40" t="s">
        <v>123</v>
      </c>
      <c r="BI17" s="40" t="s">
        <v>123</v>
      </c>
      <c r="BJ17" s="40" t="s">
        <v>123</v>
      </c>
      <c r="BK17" s="40" t="s">
        <v>123</v>
      </c>
      <c r="BL17" s="40" t="s">
        <v>123</v>
      </c>
      <c r="BM17" s="56" t="s">
        <v>123</v>
      </c>
      <c r="BN17" s="55"/>
      <c r="BO17" s="55"/>
      <c r="BP17" s="55"/>
      <c r="BQ17" s="55"/>
      <c r="BR17" s="55"/>
      <c r="BS17" s="55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</row>
    <row r="18" spans="1:83" s="50" customFormat="1" ht="102" customHeight="1" x14ac:dyDescent="0.25">
      <c r="B18" s="105"/>
      <c r="C18" s="107"/>
      <c r="D18" s="107"/>
      <c r="E18" s="107"/>
      <c r="F18" s="107"/>
      <c r="G18" s="107"/>
      <c r="H18" s="107"/>
      <c r="I18" s="14">
        <v>3</v>
      </c>
      <c r="J18" s="14" t="s">
        <v>119</v>
      </c>
      <c r="K18" s="15">
        <v>2021050310028</v>
      </c>
      <c r="L18" s="16" t="s">
        <v>84</v>
      </c>
      <c r="M18" s="17" t="s">
        <v>61</v>
      </c>
      <c r="N18" s="20" t="s">
        <v>40</v>
      </c>
      <c r="O18" s="19">
        <v>0</v>
      </c>
      <c r="P18" s="19">
        <v>6</v>
      </c>
      <c r="Q18" s="18">
        <v>2</v>
      </c>
      <c r="R18" s="37">
        <v>2</v>
      </c>
      <c r="S18" s="19">
        <v>1</v>
      </c>
      <c r="T18" s="19">
        <v>1</v>
      </c>
      <c r="U18" s="16">
        <v>2</v>
      </c>
      <c r="V18" s="63">
        <v>6</v>
      </c>
      <c r="W18" s="16"/>
      <c r="X18" s="16"/>
      <c r="Y18" s="38">
        <f t="shared" si="3"/>
        <v>8</v>
      </c>
      <c r="Z18" s="39">
        <f t="shared" si="0"/>
        <v>3</v>
      </c>
      <c r="AA18" s="39">
        <f t="shared" si="1"/>
        <v>1.3333333333333333</v>
      </c>
      <c r="AB18" s="52" t="s">
        <v>150</v>
      </c>
      <c r="AC18" s="40" t="s">
        <v>121</v>
      </c>
      <c r="AD18" s="41">
        <v>2</v>
      </c>
      <c r="AE18" s="28">
        <f>+AY18</f>
        <v>19697000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19697000</v>
      </c>
      <c r="AN18" s="53">
        <v>0</v>
      </c>
      <c r="AO18" s="28">
        <v>0</v>
      </c>
      <c r="AP18" s="28">
        <v>0</v>
      </c>
      <c r="AQ18" s="28">
        <v>0</v>
      </c>
      <c r="AR18" s="53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f>SUM(AF18:AX18)</f>
        <v>19697000</v>
      </c>
      <c r="AZ18" s="19" t="s">
        <v>55</v>
      </c>
      <c r="BA18" s="16">
        <v>300</v>
      </c>
      <c r="BB18" s="14"/>
      <c r="BC18" s="14" t="s">
        <v>123</v>
      </c>
      <c r="BD18" s="14" t="s">
        <v>123</v>
      </c>
      <c r="BE18" s="14" t="s">
        <v>123</v>
      </c>
      <c r="BF18" s="14" t="s">
        <v>123</v>
      </c>
      <c r="BG18" s="14" t="s">
        <v>123</v>
      </c>
      <c r="BH18" s="40" t="s">
        <v>123</v>
      </c>
      <c r="BI18" s="40" t="s">
        <v>123</v>
      </c>
      <c r="BJ18" s="40" t="s">
        <v>123</v>
      </c>
      <c r="BK18" s="40" t="s">
        <v>123</v>
      </c>
      <c r="BL18" s="40" t="s">
        <v>123</v>
      </c>
      <c r="BM18" s="56" t="s">
        <v>123</v>
      </c>
      <c r="BN18" s="55"/>
      <c r="BO18" s="55"/>
      <c r="BP18" s="55"/>
      <c r="BQ18" s="55"/>
      <c r="BR18" s="55"/>
      <c r="BS18" s="55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</row>
    <row r="19" spans="1:83" s="58" customFormat="1" ht="180" customHeight="1" x14ac:dyDescent="0.25">
      <c r="B19" s="106"/>
      <c r="C19" s="107"/>
      <c r="D19" s="107"/>
      <c r="E19" s="107"/>
      <c r="F19" s="107"/>
      <c r="G19" s="107"/>
      <c r="H19" s="107"/>
      <c r="I19" s="14">
        <v>4</v>
      </c>
      <c r="J19" s="14" t="s">
        <v>119</v>
      </c>
      <c r="K19" s="15">
        <v>2021050310028</v>
      </c>
      <c r="L19" s="15" t="s">
        <v>84</v>
      </c>
      <c r="M19" s="17" t="s">
        <v>60</v>
      </c>
      <c r="N19" s="20" t="s">
        <v>40</v>
      </c>
      <c r="O19" s="19">
        <v>997</v>
      </c>
      <c r="P19" s="19">
        <v>1747</v>
      </c>
      <c r="Q19" s="19">
        <v>0</v>
      </c>
      <c r="R19" s="37">
        <v>593</v>
      </c>
      <c r="S19" s="19">
        <v>577</v>
      </c>
      <c r="T19" s="19">
        <v>577</v>
      </c>
      <c r="U19" s="19">
        <v>0</v>
      </c>
      <c r="V19" s="59">
        <v>250</v>
      </c>
      <c r="W19" s="15"/>
      <c r="X19" s="15"/>
      <c r="Y19" s="38">
        <f t="shared" si="3"/>
        <v>250</v>
      </c>
      <c r="Z19" s="39">
        <f t="shared" si="0"/>
        <v>0.42158516020236086</v>
      </c>
      <c r="AA19" s="39">
        <f t="shared" si="1"/>
        <v>0.14310246136233543</v>
      </c>
      <c r="AB19" s="60" t="s">
        <v>149</v>
      </c>
      <c r="AC19" s="14" t="s">
        <v>121</v>
      </c>
      <c r="AD19" s="42">
        <v>593</v>
      </c>
      <c r="AE19" s="28">
        <f>+AY19</f>
        <v>0</v>
      </c>
      <c r="AF19" s="53">
        <v>0</v>
      </c>
      <c r="AG19" s="53">
        <v>0</v>
      </c>
      <c r="AH19" s="53">
        <v>0</v>
      </c>
      <c r="AI19" s="53">
        <v>0</v>
      </c>
      <c r="AJ19" s="53">
        <v>0</v>
      </c>
      <c r="AK19" s="53">
        <v>0</v>
      </c>
      <c r="AL19" s="53">
        <v>0</v>
      </c>
      <c r="AM19" s="53">
        <v>0</v>
      </c>
      <c r="AN19" s="53">
        <v>0</v>
      </c>
      <c r="AO19" s="28">
        <v>0</v>
      </c>
      <c r="AP19" s="28">
        <v>0</v>
      </c>
      <c r="AQ19" s="28">
        <v>0</v>
      </c>
      <c r="AR19" s="53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f>SUM(AF19:AX19)</f>
        <v>0</v>
      </c>
      <c r="AZ19" s="19" t="s">
        <v>55</v>
      </c>
      <c r="BA19" s="15">
        <v>60</v>
      </c>
      <c r="BB19" s="14"/>
      <c r="BC19" s="14"/>
      <c r="BD19" s="14"/>
      <c r="BE19" s="14"/>
      <c r="BF19" s="14"/>
      <c r="BG19" s="14"/>
      <c r="BH19" s="14"/>
      <c r="BI19" s="14"/>
      <c r="BJ19" s="14" t="s">
        <v>123</v>
      </c>
      <c r="BK19" s="14"/>
      <c r="BL19" s="14" t="s">
        <v>123</v>
      </c>
      <c r="BM19" s="61"/>
      <c r="BN19" s="55"/>
      <c r="BO19" s="55"/>
      <c r="BP19" s="55"/>
      <c r="BQ19" s="55"/>
      <c r="BR19" s="55"/>
      <c r="BS19" s="55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</row>
    <row r="20" spans="1:83" s="71" customFormat="1" x14ac:dyDescent="0.25">
      <c r="A20" s="64"/>
      <c r="B20" s="65"/>
      <c r="C20" s="66"/>
      <c r="D20" s="66"/>
      <c r="E20" s="108" t="s">
        <v>34</v>
      </c>
      <c r="F20" s="108"/>
      <c r="G20" s="108"/>
      <c r="H20" s="108"/>
      <c r="I20" s="108"/>
      <c r="J20" s="108"/>
      <c r="K20" s="108"/>
      <c r="L20" s="109"/>
      <c r="M20" s="109"/>
      <c r="N20" s="109"/>
      <c r="O20" s="109"/>
      <c r="P20" s="109"/>
      <c r="Q20" s="109"/>
      <c r="R20" s="109"/>
      <c r="S20" s="109"/>
      <c r="T20" s="109"/>
      <c r="U20" s="21"/>
      <c r="V20" s="45"/>
      <c r="W20" s="21"/>
      <c r="X20" s="21"/>
      <c r="Y20" s="29"/>
      <c r="Z20" s="23">
        <f>AVERAGE(Z16:Z19)</f>
        <v>1.0684915281458283</v>
      </c>
      <c r="AA20" s="23">
        <f>AVERAGE(AA16:AA19)</f>
        <v>0.50417388373885219</v>
      </c>
      <c r="AB20" s="73"/>
      <c r="AC20" s="22"/>
      <c r="AD20" s="24"/>
      <c r="AE20" s="11">
        <f>SUM(AE16:AE19)</f>
        <v>64948000</v>
      </c>
      <c r="AF20" s="11">
        <f t="shared" ref="AF20:AX20" si="4">SUM(AF16:AF19)</f>
        <v>0</v>
      </c>
      <c r="AG20" s="11">
        <f t="shared" si="4"/>
        <v>0</v>
      </c>
      <c r="AH20" s="11">
        <f t="shared" si="4"/>
        <v>0</v>
      </c>
      <c r="AI20" s="11">
        <f t="shared" si="4"/>
        <v>0</v>
      </c>
      <c r="AJ20" s="11">
        <f t="shared" si="4"/>
        <v>0</v>
      </c>
      <c r="AK20" s="11">
        <f t="shared" si="4"/>
        <v>0</v>
      </c>
      <c r="AL20" s="11">
        <f t="shared" si="4"/>
        <v>0</v>
      </c>
      <c r="AM20" s="11">
        <f t="shared" si="4"/>
        <v>44948000</v>
      </c>
      <c r="AN20" s="11">
        <f t="shared" si="4"/>
        <v>0</v>
      </c>
      <c r="AO20" s="11">
        <f t="shared" si="4"/>
        <v>0</v>
      </c>
      <c r="AP20" s="11">
        <f t="shared" si="4"/>
        <v>0</v>
      </c>
      <c r="AQ20" s="11">
        <f t="shared" si="4"/>
        <v>12000000</v>
      </c>
      <c r="AR20" s="11">
        <f t="shared" si="4"/>
        <v>0</v>
      </c>
      <c r="AS20" s="11">
        <f t="shared" si="4"/>
        <v>0</v>
      </c>
      <c r="AT20" s="11">
        <f t="shared" si="4"/>
        <v>8000000</v>
      </c>
      <c r="AU20" s="11">
        <f t="shared" si="4"/>
        <v>0</v>
      </c>
      <c r="AV20" s="11">
        <f t="shared" si="4"/>
        <v>0</v>
      </c>
      <c r="AW20" s="11">
        <f t="shared" si="4"/>
        <v>0</v>
      </c>
      <c r="AX20" s="11">
        <f t="shared" si="4"/>
        <v>0</v>
      </c>
      <c r="AY20" s="11">
        <f>SUM(AY16:AY19)</f>
        <v>64948000</v>
      </c>
      <c r="AZ20" s="30"/>
      <c r="BA20" s="21"/>
      <c r="BB20" s="68"/>
      <c r="BC20" s="68"/>
      <c r="BD20" s="68"/>
      <c r="BE20" s="68"/>
      <c r="BF20" s="68"/>
      <c r="BG20" s="68"/>
      <c r="BH20" s="22"/>
      <c r="BI20" s="22"/>
      <c r="BJ20" s="22"/>
      <c r="BK20" s="22"/>
      <c r="BL20" s="22"/>
      <c r="BM20" s="69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</row>
    <row r="21" spans="1:83" s="50" customFormat="1" ht="97.9" customHeight="1" x14ac:dyDescent="0.25">
      <c r="B21" s="105" t="s">
        <v>43</v>
      </c>
      <c r="C21" s="107" t="s">
        <v>44</v>
      </c>
      <c r="D21" s="107" t="s">
        <v>46</v>
      </c>
      <c r="E21" s="107" t="s">
        <v>94</v>
      </c>
      <c r="F21" s="107" t="s">
        <v>62</v>
      </c>
      <c r="G21" s="107"/>
      <c r="H21" s="107" t="s">
        <v>63</v>
      </c>
      <c r="I21" s="14">
        <v>1</v>
      </c>
      <c r="J21" s="14" t="s">
        <v>119</v>
      </c>
      <c r="K21" s="15">
        <v>2021050310028</v>
      </c>
      <c r="L21" s="16" t="s">
        <v>84</v>
      </c>
      <c r="M21" s="17" t="s">
        <v>64</v>
      </c>
      <c r="N21" s="20" t="s">
        <v>54</v>
      </c>
      <c r="O21" s="19">
        <v>4</v>
      </c>
      <c r="P21" s="19">
        <v>4</v>
      </c>
      <c r="Q21" s="19">
        <v>4</v>
      </c>
      <c r="R21" s="37">
        <v>4</v>
      </c>
      <c r="S21" s="19">
        <v>4</v>
      </c>
      <c r="T21" s="19">
        <v>4</v>
      </c>
      <c r="U21" s="38">
        <v>3</v>
      </c>
      <c r="V21" s="51">
        <v>3</v>
      </c>
      <c r="W21" s="38"/>
      <c r="X21" s="38"/>
      <c r="Y21" s="38">
        <f t="shared" si="3"/>
        <v>6</v>
      </c>
      <c r="Z21" s="39">
        <f t="shared" si="0"/>
        <v>0.75</v>
      </c>
      <c r="AA21" s="47">
        <f>Y21/SUM(Q21:T21)</f>
        <v>0.375</v>
      </c>
      <c r="AB21" s="52" t="s">
        <v>135</v>
      </c>
      <c r="AC21" s="40" t="s">
        <v>121</v>
      </c>
      <c r="AD21" s="41">
        <v>4</v>
      </c>
      <c r="AE21" s="28">
        <f>+AY21</f>
        <v>0</v>
      </c>
      <c r="AF21" s="53">
        <v>0</v>
      </c>
      <c r="AG21" s="53">
        <v>0</v>
      </c>
      <c r="AH21" s="53">
        <v>0</v>
      </c>
      <c r="AI21" s="53">
        <v>0</v>
      </c>
      <c r="AJ21" s="53">
        <v>0</v>
      </c>
      <c r="AK21" s="53">
        <v>0</v>
      </c>
      <c r="AL21" s="53">
        <v>0</v>
      </c>
      <c r="AM21" s="53">
        <v>0</v>
      </c>
      <c r="AN21" s="53">
        <v>0</v>
      </c>
      <c r="AO21" s="28">
        <v>0</v>
      </c>
      <c r="AP21" s="28">
        <v>0</v>
      </c>
      <c r="AQ21" s="28">
        <v>0</v>
      </c>
      <c r="AR21" s="53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f>SUM(AF21:AX21)</f>
        <v>0</v>
      </c>
      <c r="AZ21" s="19" t="s">
        <v>55</v>
      </c>
      <c r="BA21" s="16">
        <v>20</v>
      </c>
      <c r="BB21" s="14"/>
      <c r="BC21" s="14"/>
      <c r="BD21" s="14"/>
      <c r="BE21" s="14"/>
      <c r="BF21" s="14"/>
      <c r="BG21" s="14"/>
      <c r="BH21" s="40"/>
      <c r="BI21" s="40"/>
      <c r="BJ21" s="40"/>
      <c r="BK21" s="40" t="s">
        <v>123</v>
      </c>
      <c r="BL21" s="40" t="s">
        <v>123</v>
      </c>
      <c r="BM21" s="54" t="s">
        <v>123</v>
      </c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</row>
    <row r="22" spans="1:83" s="50" customFormat="1" ht="214.15" customHeight="1" x14ac:dyDescent="0.25">
      <c r="B22" s="105"/>
      <c r="C22" s="107"/>
      <c r="D22" s="107"/>
      <c r="E22" s="107"/>
      <c r="F22" s="107"/>
      <c r="G22" s="107"/>
      <c r="H22" s="107"/>
      <c r="I22" s="14">
        <v>2</v>
      </c>
      <c r="J22" s="14" t="s">
        <v>119</v>
      </c>
      <c r="K22" s="15">
        <v>2021050310028</v>
      </c>
      <c r="L22" s="16" t="s">
        <v>84</v>
      </c>
      <c r="M22" s="17" t="s">
        <v>65</v>
      </c>
      <c r="N22" s="20" t="s">
        <v>40</v>
      </c>
      <c r="O22" s="19">
        <v>16</v>
      </c>
      <c r="P22" s="19">
        <v>50</v>
      </c>
      <c r="Q22" s="19">
        <v>5</v>
      </c>
      <c r="R22" s="37">
        <v>15</v>
      </c>
      <c r="S22" s="19">
        <v>15</v>
      </c>
      <c r="T22" s="19">
        <v>15</v>
      </c>
      <c r="U22" s="16">
        <v>5</v>
      </c>
      <c r="V22" s="51">
        <v>13</v>
      </c>
      <c r="W22" s="38"/>
      <c r="X22" s="38"/>
      <c r="Y22" s="38">
        <f t="shared" si="3"/>
        <v>18</v>
      </c>
      <c r="Z22" s="39">
        <f t="shared" si="0"/>
        <v>0.8666666666666667</v>
      </c>
      <c r="AA22" s="39">
        <f t="shared" si="1"/>
        <v>0.36</v>
      </c>
      <c r="AB22" s="52" t="s">
        <v>136</v>
      </c>
      <c r="AC22" s="40" t="s">
        <v>121</v>
      </c>
      <c r="AD22" s="41">
        <v>15</v>
      </c>
      <c r="AE22" s="28">
        <f>+AY22</f>
        <v>15000000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0</v>
      </c>
      <c r="AL22" s="53">
        <v>0</v>
      </c>
      <c r="AM22" s="53">
        <v>8000000</v>
      </c>
      <c r="AN22" s="53">
        <v>0</v>
      </c>
      <c r="AO22" s="28">
        <v>0</v>
      </c>
      <c r="AP22" s="28">
        <v>0</v>
      </c>
      <c r="AQ22" s="28">
        <v>7000000</v>
      </c>
      <c r="AR22" s="53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f>SUM(AF22:AX22)</f>
        <v>15000000</v>
      </c>
      <c r="AZ22" s="19" t="s">
        <v>55</v>
      </c>
      <c r="BA22" s="16">
        <v>175</v>
      </c>
      <c r="BB22" s="14"/>
      <c r="BC22" s="14"/>
      <c r="BD22" s="14" t="s">
        <v>123</v>
      </c>
      <c r="BE22" s="14" t="s">
        <v>123</v>
      </c>
      <c r="BF22" s="14" t="s">
        <v>123</v>
      </c>
      <c r="BG22" s="14" t="s">
        <v>123</v>
      </c>
      <c r="BH22" s="40" t="s">
        <v>123</v>
      </c>
      <c r="BI22" s="40" t="s">
        <v>123</v>
      </c>
      <c r="BJ22" s="40" t="s">
        <v>123</v>
      </c>
      <c r="BK22" s="40" t="s">
        <v>123</v>
      </c>
      <c r="BL22" s="40" t="s">
        <v>123</v>
      </c>
      <c r="BM22" s="56" t="s">
        <v>123</v>
      </c>
      <c r="BN22" s="55"/>
      <c r="BO22" s="55"/>
      <c r="BP22" s="55"/>
      <c r="BQ22" s="55"/>
      <c r="BR22" s="55"/>
      <c r="BS22" s="55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</row>
    <row r="23" spans="1:83" s="58" customFormat="1" ht="51" x14ac:dyDescent="0.25">
      <c r="B23" s="106"/>
      <c r="C23" s="107"/>
      <c r="D23" s="107"/>
      <c r="E23" s="107"/>
      <c r="F23" s="107"/>
      <c r="G23" s="107"/>
      <c r="H23" s="107"/>
      <c r="I23" s="14">
        <v>3</v>
      </c>
      <c r="J23" s="14" t="s">
        <v>119</v>
      </c>
      <c r="K23" s="15">
        <v>2021050310028</v>
      </c>
      <c r="L23" s="15" t="s">
        <v>84</v>
      </c>
      <c r="M23" s="17" t="s">
        <v>66</v>
      </c>
      <c r="N23" s="20" t="s">
        <v>40</v>
      </c>
      <c r="O23" s="19">
        <v>0</v>
      </c>
      <c r="P23" s="19">
        <v>2</v>
      </c>
      <c r="Q23" s="19">
        <v>0</v>
      </c>
      <c r="R23" s="37">
        <v>0</v>
      </c>
      <c r="S23" s="19">
        <v>1</v>
      </c>
      <c r="T23" s="19">
        <v>1</v>
      </c>
      <c r="U23" s="15">
        <v>0</v>
      </c>
      <c r="V23" s="59">
        <v>0</v>
      </c>
      <c r="W23" s="15"/>
      <c r="X23" s="15"/>
      <c r="Y23" s="38">
        <f t="shared" si="3"/>
        <v>0</v>
      </c>
      <c r="Z23" s="39" t="str">
        <f t="shared" si="0"/>
        <v/>
      </c>
      <c r="AA23" s="39">
        <f t="shared" si="1"/>
        <v>0</v>
      </c>
      <c r="AB23" s="60" t="s">
        <v>147</v>
      </c>
      <c r="AC23" s="14"/>
      <c r="AD23" s="42"/>
      <c r="AE23" s="28">
        <f>+AY23</f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3">
        <v>0</v>
      </c>
      <c r="AN23" s="53">
        <v>0</v>
      </c>
      <c r="AO23" s="28">
        <v>0</v>
      </c>
      <c r="AP23" s="28">
        <v>0</v>
      </c>
      <c r="AQ23" s="28">
        <v>0</v>
      </c>
      <c r="AR23" s="53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f>SUM(AF23:AX23)</f>
        <v>0</v>
      </c>
      <c r="AZ23" s="19" t="s">
        <v>55</v>
      </c>
      <c r="BA23" s="15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61"/>
      <c r="BN23" s="55"/>
      <c r="BO23" s="55"/>
      <c r="BP23" s="55"/>
      <c r="BQ23" s="55"/>
      <c r="BR23" s="55"/>
      <c r="BS23" s="55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</row>
    <row r="24" spans="1:83" s="71" customFormat="1" x14ac:dyDescent="0.25">
      <c r="A24" s="64"/>
      <c r="B24" s="65"/>
      <c r="C24" s="66"/>
      <c r="D24" s="66"/>
      <c r="E24" s="108" t="s">
        <v>34</v>
      </c>
      <c r="F24" s="108"/>
      <c r="G24" s="108"/>
      <c r="H24" s="108"/>
      <c r="I24" s="108"/>
      <c r="J24" s="108"/>
      <c r="K24" s="108"/>
      <c r="L24" s="109"/>
      <c r="M24" s="109"/>
      <c r="N24" s="109"/>
      <c r="O24" s="109"/>
      <c r="P24" s="109"/>
      <c r="Q24" s="109"/>
      <c r="R24" s="109"/>
      <c r="S24" s="109"/>
      <c r="T24" s="109"/>
      <c r="U24" s="21"/>
      <c r="V24" s="45"/>
      <c r="W24" s="21"/>
      <c r="X24" s="21"/>
      <c r="Y24" s="29"/>
      <c r="Z24" s="23">
        <f>AVERAGE(Z21:Z23)</f>
        <v>0.80833333333333335</v>
      </c>
      <c r="AA24" s="23">
        <f>AVERAGE(AA21:AA23)</f>
        <v>0.245</v>
      </c>
      <c r="AB24" s="73"/>
      <c r="AC24" s="22"/>
      <c r="AD24" s="24"/>
      <c r="AE24" s="11">
        <f>SUM(AE21:AE23)</f>
        <v>15000000</v>
      </c>
      <c r="AF24" s="11">
        <f t="shared" ref="AF24:AT24" si="5">SUM(AF21:AF23)</f>
        <v>0</v>
      </c>
      <c r="AG24" s="11">
        <f t="shared" si="5"/>
        <v>0</v>
      </c>
      <c r="AH24" s="11">
        <f t="shared" si="5"/>
        <v>0</v>
      </c>
      <c r="AI24" s="11">
        <f t="shared" si="5"/>
        <v>0</v>
      </c>
      <c r="AJ24" s="11">
        <f t="shared" si="5"/>
        <v>0</v>
      </c>
      <c r="AK24" s="11">
        <f t="shared" si="5"/>
        <v>0</v>
      </c>
      <c r="AL24" s="11">
        <f t="shared" si="5"/>
        <v>0</v>
      </c>
      <c r="AM24" s="11">
        <f t="shared" si="5"/>
        <v>8000000</v>
      </c>
      <c r="AN24" s="11">
        <f t="shared" si="5"/>
        <v>0</v>
      </c>
      <c r="AO24" s="11">
        <f t="shared" si="5"/>
        <v>0</v>
      </c>
      <c r="AP24" s="11">
        <f t="shared" si="5"/>
        <v>0</v>
      </c>
      <c r="AQ24" s="11">
        <f t="shared" si="5"/>
        <v>7000000</v>
      </c>
      <c r="AR24" s="11">
        <f t="shared" si="5"/>
        <v>0</v>
      </c>
      <c r="AS24" s="11">
        <f t="shared" si="5"/>
        <v>0</v>
      </c>
      <c r="AT24" s="11">
        <f t="shared" si="5"/>
        <v>0</v>
      </c>
      <c r="AU24" s="11"/>
      <c r="AV24" s="11"/>
      <c r="AW24" s="11"/>
      <c r="AX24" s="11"/>
      <c r="AY24" s="11">
        <f>SUM(AY21:AY23)</f>
        <v>15000000</v>
      </c>
      <c r="AZ24" s="30"/>
      <c r="BA24" s="21"/>
      <c r="BB24" s="68"/>
      <c r="BC24" s="68"/>
      <c r="BD24" s="68"/>
      <c r="BE24" s="68"/>
      <c r="BF24" s="68"/>
      <c r="BG24" s="68"/>
      <c r="BH24" s="22"/>
      <c r="BI24" s="22"/>
      <c r="BJ24" s="22"/>
      <c r="BK24" s="22"/>
      <c r="BL24" s="22"/>
      <c r="BM24" s="69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</row>
    <row r="25" spans="1:83" s="50" customFormat="1" ht="122.45" customHeight="1" x14ac:dyDescent="0.25">
      <c r="B25" s="105" t="s">
        <v>43</v>
      </c>
      <c r="C25" s="107" t="s">
        <v>44</v>
      </c>
      <c r="D25" s="107" t="s">
        <v>46</v>
      </c>
      <c r="E25" s="107" t="s">
        <v>96</v>
      </c>
      <c r="F25" s="107" t="s">
        <v>67</v>
      </c>
      <c r="G25" s="107"/>
      <c r="H25" s="107" t="s">
        <v>68</v>
      </c>
      <c r="I25" s="14">
        <v>1</v>
      </c>
      <c r="J25" s="14" t="s">
        <v>119</v>
      </c>
      <c r="K25" s="15">
        <v>2021050310028</v>
      </c>
      <c r="L25" s="16" t="s">
        <v>84</v>
      </c>
      <c r="M25" s="17" t="s">
        <v>69</v>
      </c>
      <c r="N25" s="20" t="s">
        <v>42</v>
      </c>
      <c r="O25" s="19">
        <v>1</v>
      </c>
      <c r="P25" s="19">
        <v>1</v>
      </c>
      <c r="Q25" s="19">
        <v>1</v>
      </c>
      <c r="R25" s="37">
        <v>1</v>
      </c>
      <c r="S25" s="19">
        <v>1</v>
      </c>
      <c r="T25" s="19">
        <v>1</v>
      </c>
      <c r="U25" s="38">
        <v>1</v>
      </c>
      <c r="V25" s="51">
        <v>1</v>
      </c>
      <c r="W25" s="38"/>
      <c r="X25" s="38"/>
      <c r="Y25" s="38">
        <f t="shared" si="3"/>
        <v>2</v>
      </c>
      <c r="Z25" s="39">
        <f t="shared" si="0"/>
        <v>1</v>
      </c>
      <c r="AA25" s="47">
        <f>Y25/SUM(Q25:T25)</f>
        <v>0.5</v>
      </c>
      <c r="AB25" s="52" t="s">
        <v>129</v>
      </c>
      <c r="AC25" s="40" t="s">
        <v>121</v>
      </c>
      <c r="AD25" s="41">
        <v>1</v>
      </c>
      <c r="AE25" s="28">
        <f t="shared" ref="AE25:AE32" si="6">+AY25</f>
        <v>18253000</v>
      </c>
      <c r="AF25" s="53">
        <v>0</v>
      </c>
      <c r="AG25" s="28">
        <v>0</v>
      </c>
      <c r="AH25" s="28">
        <v>0</v>
      </c>
      <c r="AI25" s="28">
        <v>0</v>
      </c>
      <c r="AJ25" s="53">
        <v>0</v>
      </c>
      <c r="AK25" s="28">
        <v>0</v>
      </c>
      <c r="AL25" s="53">
        <v>0</v>
      </c>
      <c r="AM25" s="53">
        <v>5000000</v>
      </c>
      <c r="AN25" s="53">
        <v>0</v>
      </c>
      <c r="AO25" s="28">
        <v>0</v>
      </c>
      <c r="AP25" s="28">
        <v>0</v>
      </c>
      <c r="AQ25" s="28">
        <v>7000000</v>
      </c>
      <c r="AR25" s="53">
        <v>0</v>
      </c>
      <c r="AS25" s="28">
        <v>0</v>
      </c>
      <c r="AT25" s="28">
        <v>6253000</v>
      </c>
      <c r="AU25" s="28">
        <v>0</v>
      </c>
      <c r="AV25" s="28">
        <v>0</v>
      </c>
      <c r="AW25" s="28">
        <v>0</v>
      </c>
      <c r="AX25" s="28">
        <v>0</v>
      </c>
      <c r="AY25" s="28">
        <f t="shared" ref="AY25:AY32" si="7">SUM(AF25:AX25)</f>
        <v>18253000</v>
      </c>
      <c r="AZ25" s="19" t="s">
        <v>55</v>
      </c>
      <c r="BA25" s="16">
        <v>365</v>
      </c>
      <c r="BB25" s="14" t="s">
        <v>123</v>
      </c>
      <c r="BC25" s="14" t="s">
        <v>123</v>
      </c>
      <c r="BD25" s="14" t="s">
        <v>123</v>
      </c>
      <c r="BE25" s="14" t="s">
        <v>123</v>
      </c>
      <c r="BF25" s="14" t="s">
        <v>123</v>
      </c>
      <c r="BG25" s="14" t="s">
        <v>123</v>
      </c>
      <c r="BH25" s="40" t="s">
        <v>123</v>
      </c>
      <c r="BI25" s="40" t="s">
        <v>123</v>
      </c>
      <c r="BJ25" s="40" t="s">
        <v>123</v>
      </c>
      <c r="BK25" s="40" t="s">
        <v>123</v>
      </c>
      <c r="BL25" s="40" t="s">
        <v>123</v>
      </c>
      <c r="BM25" s="54" t="s">
        <v>123</v>
      </c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</row>
    <row r="26" spans="1:83" s="50" customFormat="1" ht="129" customHeight="1" x14ac:dyDescent="0.25">
      <c r="B26" s="105"/>
      <c r="C26" s="107"/>
      <c r="D26" s="107"/>
      <c r="E26" s="107"/>
      <c r="F26" s="107"/>
      <c r="G26" s="107"/>
      <c r="H26" s="107"/>
      <c r="I26" s="14">
        <v>2</v>
      </c>
      <c r="J26" s="14" t="s">
        <v>119</v>
      </c>
      <c r="K26" s="15">
        <v>2021050310028</v>
      </c>
      <c r="L26" s="16" t="s">
        <v>84</v>
      </c>
      <c r="M26" s="17" t="s">
        <v>70</v>
      </c>
      <c r="N26" s="17" t="s">
        <v>40</v>
      </c>
      <c r="O26" s="18">
        <v>15600</v>
      </c>
      <c r="P26" s="18">
        <v>15600</v>
      </c>
      <c r="Q26" s="18">
        <v>2700</v>
      </c>
      <c r="R26" s="37">
        <v>4300</v>
      </c>
      <c r="S26" s="19">
        <v>4300</v>
      </c>
      <c r="T26" s="19">
        <v>4300</v>
      </c>
      <c r="U26" s="16">
        <v>1865</v>
      </c>
      <c r="V26" s="51">
        <v>3800</v>
      </c>
      <c r="W26" s="38"/>
      <c r="X26" s="38"/>
      <c r="Y26" s="38">
        <f t="shared" si="3"/>
        <v>5665</v>
      </c>
      <c r="Z26" s="39">
        <f t="shared" si="0"/>
        <v>0.88372093023255816</v>
      </c>
      <c r="AA26" s="39">
        <f t="shared" si="1"/>
        <v>0.36314102564102563</v>
      </c>
      <c r="AB26" s="52" t="s">
        <v>137</v>
      </c>
      <c r="AC26" s="40" t="s">
        <v>121</v>
      </c>
      <c r="AD26" s="41">
        <v>4300</v>
      </c>
      <c r="AE26" s="28">
        <f t="shared" si="6"/>
        <v>21000000</v>
      </c>
      <c r="AF26" s="53">
        <v>0</v>
      </c>
      <c r="AG26" s="28">
        <v>0</v>
      </c>
      <c r="AH26" s="28">
        <v>0</v>
      </c>
      <c r="AI26" s="28">
        <v>0</v>
      </c>
      <c r="AJ26" s="53">
        <v>0</v>
      </c>
      <c r="AK26" s="28">
        <v>0</v>
      </c>
      <c r="AL26" s="53">
        <v>0</v>
      </c>
      <c r="AM26" s="53">
        <v>15000000</v>
      </c>
      <c r="AN26" s="53">
        <v>0</v>
      </c>
      <c r="AO26" s="28">
        <v>0</v>
      </c>
      <c r="AP26" s="28">
        <v>0</v>
      </c>
      <c r="AQ26" s="28">
        <v>6000000</v>
      </c>
      <c r="AR26" s="53">
        <v>0</v>
      </c>
      <c r="AS26" s="28">
        <v>0</v>
      </c>
      <c r="AT26" s="28">
        <v>0</v>
      </c>
      <c r="AU26" s="28">
        <v>0</v>
      </c>
      <c r="AV26" s="28">
        <v>0</v>
      </c>
      <c r="AW26" s="28">
        <v>0</v>
      </c>
      <c r="AX26" s="28">
        <v>0</v>
      </c>
      <c r="AY26" s="28">
        <f t="shared" si="7"/>
        <v>21000000</v>
      </c>
      <c r="AZ26" s="19" t="s">
        <v>55</v>
      </c>
      <c r="BA26" s="16">
        <v>330</v>
      </c>
      <c r="BB26" s="14"/>
      <c r="BC26" s="14" t="s">
        <v>123</v>
      </c>
      <c r="BD26" s="14" t="s">
        <v>123</v>
      </c>
      <c r="BE26" s="14" t="s">
        <v>123</v>
      </c>
      <c r="BF26" s="14" t="s">
        <v>123</v>
      </c>
      <c r="BG26" s="14" t="s">
        <v>123</v>
      </c>
      <c r="BH26" s="40" t="s">
        <v>123</v>
      </c>
      <c r="BI26" s="40" t="s">
        <v>123</v>
      </c>
      <c r="BJ26" s="40" t="s">
        <v>123</v>
      </c>
      <c r="BK26" s="40" t="s">
        <v>123</v>
      </c>
      <c r="BL26" s="40" t="s">
        <v>123</v>
      </c>
      <c r="BM26" s="56" t="s">
        <v>123</v>
      </c>
      <c r="BN26" s="55"/>
      <c r="BO26" s="55"/>
      <c r="BP26" s="55"/>
      <c r="BQ26" s="55"/>
      <c r="BR26" s="55"/>
      <c r="BS26" s="55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</row>
    <row r="27" spans="1:83" s="50" customFormat="1" ht="93" customHeight="1" x14ac:dyDescent="0.25">
      <c r="B27" s="105"/>
      <c r="C27" s="107"/>
      <c r="D27" s="107"/>
      <c r="E27" s="107"/>
      <c r="F27" s="107"/>
      <c r="G27" s="107"/>
      <c r="H27" s="107"/>
      <c r="I27" s="14">
        <v>3</v>
      </c>
      <c r="J27" s="14" t="s">
        <v>119</v>
      </c>
      <c r="K27" s="15">
        <v>2021050310028</v>
      </c>
      <c r="L27" s="16" t="s">
        <v>84</v>
      </c>
      <c r="M27" s="17" t="s">
        <v>71</v>
      </c>
      <c r="N27" s="20" t="s">
        <v>40</v>
      </c>
      <c r="O27" s="19">
        <v>2050</v>
      </c>
      <c r="P27" s="19">
        <v>2200</v>
      </c>
      <c r="Q27" s="19">
        <v>110</v>
      </c>
      <c r="R27" s="37">
        <v>660</v>
      </c>
      <c r="S27" s="19">
        <v>770</v>
      </c>
      <c r="T27" s="19">
        <v>660</v>
      </c>
      <c r="U27" s="16">
        <v>60</v>
      </c>
      <c r="V27" s="63">
        <v>540</v>
      </c>
      <c r="W27" s="16"/>
      <c r="X27" s="16"/>
      <c r="Y27" s="38">
        <f t="shared" si="3"/>
        <v>600</v>
      </c>
      <c r="Z27" s="39">
        <f t="shared" si="0"/>
        <v>0.81818181818181823</v>
      </c>
      <c r="AA27" s="39">
        <f t="shared" si="1"/>
        <v>0.27272727272727271</v>
      </c>
      <c r="AB27" s="52" t="s">
        <v>143</v>
      </c>
      <c r="AC27" s="40" t="s">
        <v>121</v>
      </c>
      <c r="AD27" s="41">
        <v>660</v>
      </c>
      <c r="AE27" s="28">
        <f t="shared" si="6"/>
        <v>0</v>
      </c>
      <c r="AF27" s="53">
        <v>0</v>
      </c>
      <c r="AG27" s="28">
        <v>0</v>
      </c>
      <c r="AH27" s="28">
        <v>0</v>
      </c>
      <c r="AI27" s="28">
        <v>0</v>
      </c>
      <c r="AJ27" s="53">
        <v>0</v>
      </c>
      <c r="AK27" s="28">
        <v>0</v>
      </c>
      <c r="AL27" s="53">
        <v>0</v>
      </c>
      <c r="AM27" s="53">
        <v>0</v>
      </c>
      <c r="AN27" s="53">
        <v>0</v>
      </c>
      <c r="AO27" s="28">
        <v>0</v>
      </c>
      <c r="AP27" s="28">
        <v>0</v>
      </c>
      <c r="AQ27" s="28">
        <v>0</v>
      </c>
      <c r="AR27" s="53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f t="shared" si="7"/>
        <v>0</v>
      </c>
      <c r="AZ27" s="19" t="s">
        <v>55</v>
      </c>
      <c r="BA27" s="16">
        <v>300</v>
      </c>
      <c r="BB27" s="14"/>
      <c r="BC27" s="14"/>
      <c r="BD27" s="14"/>
      <c r="BE27" s="14"/>
      <c r="BF27" s="14"/>
      <c r="BG27" s="14"/>
      <c r="BH27" s="40"/>
      <c r="BI27" s="40" t="s">
        <v>123</v>
      </c>
      <c r="BJ27" s="40"/>
      <c r="BK27" s="40" t="s">
        <v>123</v>
      </c>
      <c r="BL27" s="40" t="s">
        <v>123</v>
      </c>
      <c r="BM27" s="56"/>
      <c r="BN27" s="55"/>
      <c r="BO27" s="55"/>
      <c r="BP27" s="55"/>
      <c r="BQ27" s="55"/>
      <c r="BR27" s="55"/>
      <c r="BS27" s="55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</row>
    <row r="28" spans="1:83" s="50" customFormat="1" ht="139.9" customHeight="1" x14ac:dyDescent="0.25">
      <c r="B28" s="105"/>
      <c r="C28" s="107"/>
      <c r="D28" s="107"/>
      <c r="E28" s="107"/>
      <c r="F28" s="107"/>
      <c r="G28" s="107"/>
      <c r="H28" s="107"/>
      <c r="I28" s="14">
        <v>4</v>
      </c>
      <c r="J28" s="14" t="s">
        <v>119</v>
      </c>
      <c r="K28" s="15">
        <v>2021050310028</v>
      </c>
      <c r="L28" s="16" t="s">
        <v>85</v>
      </c>
      <c r="M28" s="17" t="s">
        <v>72</v>
      </c>
      <c r="N28" s="17" t="s">
        <v>40</v>
      </c>
      <c r="O28" s="18">
        <v>105</v>
      </c>
      <c r="P28" s="18">
        <v>105</v>
      </c>
      <c r="Q28" s="18">
        <v>26</v>
      </c>
      <c r="R28" s="37">
        <v>27</v>
      </c>
      <c r="S28" s="19">
        <v>26</v>
      </c>
      <c r="T28" s="19">
        <v>26</v>
      </c>
      <c r="U28" s="16">
        <v>23</v>
      </c>
      <c r="V28" s="63">
        <v>21</v>
      </c>
      <c r="W28" s="16"/>
      <c r="X28" s="16"/>
      <c r="Y28" s="38">
        <f t="shared" si="3"/>
        <v>44</v>
      </c>
      <c r="Z28" s="39">
        <f t="shared" si="0"/>
        <v>0.77777777777777779</v>
      </c>
      <c r="AA28" s="39">
        <f t="shared" si="1"/>
        <v>0.41904761904761906</v>
      </c>
      <c r="AB28" s="52" t="s">
        <v>130</v>
      </c>
      <c r="AC28" s="40" t="s">
        <v>121</v>
      </c>
      <c r="AD28" s="41">
        <v>27</v>
      </c>
      <c r="AE28" s="28">
        <f t="shared" si="6"/>
        <v>1000000</v>
      </c>
      <c r="AF28" s="53">
        <v>0</v>
      </c>
      <c r="AG28" s="28">
        <v>0</v>
      </c>
      <c r="AH28" s="28">
        <v>0</v>
      </c>
      <c r="AI28" s="28">
        <v>0</v>
      </c>
      <c r="AJ28" s="53">
        <v>0</v>
      </c>
      <c r="AK28" s="28">
        <v>0</v>
      </c>
      <c r="AL28" s="53">
        <v>0</v>
      </c>
      <c r="AM28" s="53">
        <v>0</v>
      </c>
      <c r="AN28" s="53">
        <v>0</v>
      </c>
      <c r="AO28" s="28">
        <v>0</v>
      </c>
      <c r="AP28" s="28">
        <v>0</v>
      </c>
      <c r="AQ28" s="28">
        <v>0</v>
      </c>
      <c r="AR28" s="53">
        <v>0</v>
      </c>
      <c r="AS28" s="28">
        <v>0</v>
      </c>
      <c r="AT28" s="28">
        <v>1000000</v>
      </c>
      <c r="AU28" s="28">
        <v>0</v>
      </c>
      <c r="AV28" s="28">
        <v>0</v>
      </c>
      <c r="AW28" s="28">
        <v>0</v>
      </c>
      <c r="AX28" s="28">
        <v>0</v>
      </c>
      <c r="AY28" s="28">
        <f t="shared" si="7"/>
        <v>1000000</v>
      </c>
      <c r="AZ28" s="19" t="s">
        <v>55</v>
      </c>
      <c r="BA28" s="16">
        <v>300</v>
      </c>
      <c r="BB28" s="14"/>
      <c r="BC28" s="14" t="s">
        <v>123</v>
      </c>
      <c r="BD28" s="14" t="s">
        <v>123</v>
      </c>
      <c r="BE28" s="14" t="s">
        <v>123</v>
      </c>
      <c r="BF28" s="14" t="s">
        <v>123</v>
      </c>
      <c r="BG28" s="14" t="s">
        <v>123</v>
      </c>
      <c r="BH28" s="40" t="s">
        <v>123</v>
      </c>
      <c r="BI28" s="40" t="s">
        <v>123</v>
      </c>
      <c r="BJ28" s="40" t="s">
        <v>123</v>
      </c>
      <c r="BK28" s="40" t="s">
        <v>123</v>
      </c>
      <c r="BL28" s="40" t="s">
        <v>123</v>
      </c>
      <c r="BM28" s="56" t="s">
        <v>123</v>
      </c>
      <c r="BN28" s="55"/>
      <c r="BO28" s="55"/>
      <c r="BP28" s="55"/>
      <c r="BQ28" s="55"/>
      <c r="BR28" s="55"/>
      <c r="BS28" s="55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</row>
    <row r="29" spans="1:83" s="58" customFormat="1" ht="103.9" customHeight="1" x14ac:dyDescent="0.25">
      <c r="B29" s="106"/>
      <c r="C29" s="107"/>
      <c r="D29" s="107"/>
      <c r="E29" s="107"/>
      <c r="F29" s="107"/>
      <c r="G29" s="107"/>
      <c r="H29" s="107"/>
      <c r="I29" s="14">
        <v>5</v>
      </c>
      <c r="J29" s="14" t="s">
        <v>119</v>
      </c>
      <c r="K29" s="15">
        <v>2021050310028</v>
      </c>
      <c r="L29" s="15" t="s">
        <v>84</v>
      </c>
      <c r="M29" s="17" t="s">
        <v>73</v>
      </c>
      <c r="N29" s="20" t="s">
        <v>40</v>
      </c>
      <c r="O29" s="19">
        <v>3</v>
      </c>
      <c r="P29" s="19">
        <v>4</v>
      </c>
      <c r="Q29" s="19">
        <v>0</v>
      </c>
      <c r="R29" s="37">
        <v>2</v>
      </c>
      <c r="S29" s="19">
        <v>1</v>
      </c>
      <c r="T29" s="19">
        <v>1</v>
      </c>
      <c r="U29" s="15">
        <v>0</v>
      </c>
      <c r="V29" s="59">
        <v>1</v>
      </c>
      <c r="W29" s="15"/>
      <c r="X29" s="15"/>
      <c r="Y29" s="38">
        <f t="shared" si="3"/>
        <v>1</v>
      </c>
      <c r="Z29" s="39">
        <f t="shared" si="0"/>
        <v>0.5</v>
      </c>
      <c r="AA29" s="39">
        <f t="shared" si="1"/>
        <v>0.25</v>
      </c>
      <c r="AB29" s="60" t="s">
        <v>138</v>
      </c>
      <c r="AC29" s="14" t="s">
        <v>121</v>
      </c>
      <c r="AD29" s="42">
        <v>2</v>
      </c>
      <c r="AE29" s="28">
        <f t="shared" si="6"/>
        <v>5000000</v>
      </c>
      <c r="AF29" s="53">
        <v>0</v>
      </c>
      <c r="AG29" s="28">
        <v>0</v>
      </c>
      <c r="AH29" s="28">
        <v>0</v>
      </c>
      <c r="AI29" s="28">
        <v>0</v>
      </c>
      <c r="AJ29" s="53">
        <v>0</v>
      </c>
      <c r="AK29" s="28">
        <v>0</v>
      </c>
      <c r="AL29" s="53">
        <v>0</v>
      </c>
      <c r="AM29" s="53">
        <v>0</v>
      </c>
      <c r="AN29" s="53">
        <v>0</v>
      </c>
      <c r="AO29" s="28">
        <v>0</v>
      </c>
      <c r="AP29" s="28">
        <v>0</v>
      </c>
      <c r="AQ29" s="28">
        <v>5000000</v>
      </c>
      <c r="AR29" s="53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f t="shared" si="7"/>
        <v>5000000</v>
      </c>
      <c r="AZ29" s="19" t="s">
        <v>55</v>
      </c>
      <c r="BA29" s="15">
        <v>240</v>
      </c>
      <c r="BB29" s="14"/>
      <c r="BC29" s="14"/>
      <c r="BD29" s="14" t="s">
        <v>123</v>
      </c>
      <c r="BE29" s="14" t="s">
        <v>123</v>
      </c>
      <c r="BF29" s="14" t="s">
        <v>123</v>
      </c>
      <c r="BG29" s="14" t="s">
        <v>123</v>
      </c>
      <c r="BH29" s="14" t="s">
        <v>123</v>
      </c>
      <c r="BI29" s="14" t="s">
        <v>123</v>
      </c>
      <c r="BJ29" s="14" t="s">
        <v>123</v>
      </c>
      <c r="BK29" s="14" t="s">
        <v>123</v>
      </c>
      <c r="BL29" s="14" t="s">
        <v>123</v>
      </c>
      <c r="BM29" s="61"/>
      <c r="BN29" s="55"/>
      <c r="BO29" s="55"/>
      <c r="BP29" s="55"/>
      <c r="BQ29" s="55"/>
      <c r="BR29" s="55"/>
      <c r="BS29" s="55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</row>
    <row r="30" spans="1:83" s="50" customFormat="1" ht="103.9" customHeight="1" x14ac:dyDescent="0.25">
      <c r="B30" s="105"/>
      <c r="C30" s="107"/>
      <c r="D30" s="107"/>
      <c r="E30" s="107"/>
      <c r="F30" s="107"/>
      <c r="G30" s="107"/>
      <c r="H30" s="107"/>
      <c r="I30" s="14">
        <v>6</v>
      </c>
      <c r="J30" s="14" t="s">
        <v>119</v>
      </c>
      <c r="K30" s="15">
        <v>2021050310028</v>
      </c>
      <c r="L30" s="16" t="s">
        <v>86</v>
      </c>
      <c r="M30" s="17" t="s">
        <v>74</v>
      </c>
      <c r="N30" s="20" t="s">
        <v>40</v>
      </c>
      <c r="O30" s="19">
        <v>0</v>
      </c>
      <c r="P30" s="19">
        <v>42</v>
      </c>
      <c r="Q30" s="19">
        <v>3</v>
      </c>
      <c r="R30" s="37">
        <v>15</v>
      </c>
      <c r="S30" s="19">
        <v>15</v>
      </c>
      <c r="T30" s="19">
        <v>9</v>
      </c>
      <c r="U30" s="16">
        <v>2</v>
      </c>
      <c r="V30" s="63">
        <v>10</v>
      </c>
      <c r="W30" s="16"/>
      <c r="X30" s="16"/>
      <c r="Y30" s="38">
        <f t="shared" si="3"/>
        <v>12</v>
      </c>
      <c r="Z30" s="39">
        <f t="shared" si="0"/>
        <v>0.66666666666666663</v>
      </c>
      <c r="AA30" s="39">
        <f t="shared" si="1"/>
        <v>0.2857142857142857</v>
      </c>
      <c r="AB30" s="52" t="s">
        <v>131</v>
      </c>
      <c r="AC30" s="40" t="s">
        <v>120</v>
      </c>
      <c r="AD30" s="41">
        <v>20</v>
      </c>
      <c r="AE30" s="28">
        <f t="shared" si="6"/>
        <v>2000000</v>
      </c>
      <c r="AF30" s="53">
        <v>0</v>
      </c>
      <c r="AG30" s="28">
        <v>0</v>
      </c>
      <c r="AH30" s="28">
        <v>0</v>
      </c>
      <c r="AI30" s="28">
        <v>0</v>
      </c>
      <c r="AJ30" s="53">
        <v>0</v>
      </c>
      <c r="AK30" s="28">
        <v>0</v>
      </c>
      <c r="AL30" s="53">
        <v>0</v>
      </c>
      <c r="AM30" s="53">
        <v>0</v>
      </c>
      <c r="AN30" s="53">
        <v>0</v>
      </c>
      <c r="AO30" s="28">
        <v>0</v>
      </c>
      <c r="AP30" s="28">
        <v>0</v>
      </c>
      <c r="AQ30" s="28">
        <v>0</v>
      </c>
      <c r="AR30" s="53">
        <v>0</v>
      </c>
      <c r="AS30" s="28">
        <v>2000000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f t="shared" si="7"/>
        <v>2000000</v>
      </c>
      <c r="AZ30" s="19" t="s">
        <v>55</v>
      </c>
      <c r="BA30" s="16">
        <v>270</v>
      </c>
      <c r="BB30" s="14"/>
      <c r="BC30" s="14"/>
      <c r="BD30" s="14" t="s">
        <v>123</v>
      </c>
      <c r="BE30" s="14" t="s">
        <v>123</v>
      </c>
      <c r="BF30" s="14" t="s">
        <v>123</v>
      </c>
      <c r="BG30" s="14" t="s">
        <v>123</v>
      </c>
      <c r="BH30" s="40" t="s">
        <v>123</v>
      </c>
      <c r="BI30" s="40" t="s">
        <v>123</v>
      </c>
      <c r="BJ30" s="40" t="s">
        <v>123</v>
      </c>
      <c r="BK30" s="40" t="s">
        <v>123</v>
      </c>
      <c r="BL30" s="40" t="s">
        <v>123</v>
      </c>
      <c r="BM30" s="56" t="s">
        <v>123</v>
      </c>
      <c r="BN30" s="55"/>
      <c r="BO30" s="55"/>
      <c r="BP30" s="55"/>
      <c r="BQ30" s="55"/>
      <c r="BR30" s="55"/>
      <c r="BS30" s="55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</row>
    <row r="31" spans="1:83" s="58" customFormat="1" ht="103.9" customHeight="1" x14ac:dyDescent="0.25">
      <c r="B31" s="106"/>
      <c r="C31" s="107"/>
      <c r="D31" s="107"/>
      <c r="E31" s="107"/>
      <c r="F31" s="107"/>
      <c r="G31" s="107"/>
      <c r="H31" s="107"/>
      <c r="I31" s="14">
        <v>7</v>
      </c>
      <c r="J31" s="14" t="s">
        <v>119</v>
      </c>
      <c r="K31" s="15">
        <v>2021050310028</v>
      </c>
      <c r="L31" s="15" t="s">
        <v>84</v>
      </c>
      <c r="M31" s="17" t="s">
        <v>75</v>
      </c>
      <c r="N31" s="17" t="s">
        <v>40</v>
      </c>
      <c r="O31" s="18">
        <v>6</v>
      </c>
      <c r="P31" s="18">
        <v>6</v>
      </c>
      <c r="Q31" s="18">
        <v>0</v>
      </c>
      <c r="R31" s="37">
        <v>2</v>
      </c>
      <c r="S31" s="19">
        <v>2</v>
      </c>
      <c r="T31" s="19">
        <v>2</v>
      </c>
      <c r="U31" s="15">
        <v>0</v>
      </c>
      <c r="V31" s="59">
        <v>2</v>
      </c>
      <c r="W31" s="15"/>
      <c r="X31" s="15"/>
      <c r="Y31" s="38">
        <f t="shared" si="3"/>
        <v>2</v>
      </c>
      <c r="Z31" s="39">
        <f t="shared" si="0"/>
        <v>1</v>
      </c>
      <c r="AA31" s="39">
        <f t="shared" si="1"/>
        <v>0.33333333333333331</v>
      </c>
      <c r="AB31" s="60" t="s">
        <v>139</v>
      </c>
      <c r="AC31" s="14" t="s">
        <v>121</v>
      </c>
      <c r="AD31" s="42">
        <v>2</v>
      </c>
      <c r="AE31" s="28">
        <f t="shared" si="6"/>
        <v>0</v>
      </c>
      <c r="AF31" s="53">
        <v>0</v>
      </c>
      <c r="AG31" s="28">
        <v>0</v>
      </c>
      <c r="AH31" s="28">
        <v>0</v>
      </c>
      <c r="AI31" s="28">
        <v>0</v>
      </c>
      <c r="AJ31" s="53">
        <v>0</v>
      </c>
      <c r="AK31" s="28">
        <v>0</v>
      </c>
      <c r="AL31" s="53">
        <v>0</v>
      </c>
      <c r="AM31" s="53">
        <v>0</v>
      </c>
      <c r="AN31" s="53">
        <v>0</v>
      </c>
      <c r="AO31" s="28">
        <v>0</v>
      </c>
      <c r="AP31" s="28">
        <v>0</v>
      </c>
      <c r="AQ31" s="28">
        <v>0</v>
      </c>
      <c r="AR31" s="53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f t="shared" si="7"/>
        <v>0</v>
      </c>
      <c r="AZ31" s="19" t="s">
        <v>55</v>
      </c>
      <c r="BA31" s="15">
        <v>20</v>
      </c>
      <c r="BB31" s="14"/>
      <c r="BC31" s="14"/>
      <c r="BD31" s="14"/>
      <c r="BE31" s="14"/>
      <c r="BF31" s="14"/>
      <c r="BG31" s="14" t="s">
        <v>123</v>
      </c>
      <c r="BH31" s="14" t="s">
        <v>123</v>
      </c>
      <c r="BI31" s="14"/>
      <c r="BJ31" s="14"/>
      <c r="BK31" s="14"/>
      <c r="BL31" s="14"/>
      <c r="BM31" s="61"/>
      <c r="BN31" s="55"/>
      <c r="BO31" s="55"/>
      <c r="BP31" s="55"/>
      <c r="BQ31" s="55"/>
      <c r="BR31" s="55"/>
      <c r="BS31" s="55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</row>
    <row r="32" spans="1:83" s="50" customFormat="1" ht="119.45" customHeight="1" x14ac:dyDescent="0.25">
      <c r="B32" s="105"/>
      <c r="C32" s="107"/>
      <c r="D32" s="107"/>
      <c r="E32" s="107"/>
      <c r="F32" s="107"/>
      <c r="G32" s="107"/>
      <c r="H32" s="107"/>
      <c r="I32" s="14">
        <v>8</v>
      </c>
      <c r="J32" s="14" t="s">
        <v>119</v>
      </c>
      <c r="K32" s="15">
        <v>2021050310028</v>
      </c>
      <c r="L32" s="16" t="s">
        <v>87</v>
      </c>
      <c r="M32" s="17" t="s">
        <v>88</v>
      </c>
      <c r="N32" s="20" t="s">
        <v>40</v>
      </c>
      <c r="O32" s="19">
        <v>0</v>
      </c>
      <c r="P32" s="19">
        <v>61</v>
      </c>
      <c r="Q32" s="19">
        <v>7</v>
      </c>
      <c r="R32" s="37">
        <v>18</v>
      </c>
      <c r="S32" s="19">
        <v>18</v>
      </c>
      <c r="T32" s="19">
        <v>18</v>
      </c>
      <c r="U32" s="16">
        <v>5</v>
      </c>
      <c r="V32" s="63">
        <v>16</v>
      </c>
      <c r="W32" s="16"/>
      <c r="X32" s="16"/>
      <c r="Y32" s="38">
        <f t="shared" si="3"/>
        <v>21</v>
      </c>
      <c r="Z32" s="39">
        <f t="shared" si="0"/>
        <v>0.88888888888888884</v>
      </c>
      <c r="AA32" s="39">
        <f t="shared" si="1"/>
        <v>0.34426229508196721</v>
      </c>
      <c r="AB32" s="52" t="s">
        <v>140</v>
      </c>
      <c r="AC32" s="40" t="s">
        <v>121</v>
      </c>
      <c r="AD32" s="41">
        <v>18</v>
      </c>
      <c r="AE32" s="28">
        <f t="shared" si="6"/>
        <v>17000000</v>
      </c>
      <c r="AF32" s="53">
        <v>0</v>
      </c>
      <c r="AG32" s="28">
        <v>0</v>
      </c>
      <c r="AH32" s="28">
        <v>0</v>
      </c>
      <c r="AI32" s="28">
        <v>0</v>
      </c>
      <c r="AJ32" s="53">
        <v>0</v>
      </c>
      <c r="AK32" s="28">
        <v>0</v>
      </c>
      <c r="AL32" s="53">
        <v>0</v>
      </c>
      <c r="AM32" s="53">
        <v>15000000</v>
      </c>
      <c r="AN32" s="53">
        <v>0</v>
      </c>
      <c r="AO32" s="28">
        <v>0</v>
      </c>
      <c r="AP32" s="28">
        <v>0</v>
      </c>
      <c r="AQ32" s="28">
        <v>2000000</v>
      </c>
      <c r="AR32" s="53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f t="shared" si="7"/>
        <v>17000000</v>
      </c>
      <c r="AZ32" s="19" t="s">
        <v>55</v>
      </c>
      <c r="BA32" s="16">
        <v>18</v>
      </c>
      <c r="BB32" s="14" t="s">
        <v>123</v>
      </c>
      <c r="BC32" s="14" t="s">
        <v>123</v>
      </c>
      <c r="BD32" s="14" t="s">
        <v>123</v>
      </c>
      <c r="BE32" s="14" t="s">
        <v>123</v>
      </c>
      <c r="BF32" s="14" t="s">
        <v>123</v>
      </c>
      <c r="BG32" s="14" t="s">
        <v>123</v>
      </c>
      <c r="BH32" s="40" t="s">
        <v>123</v>
      </c>
      <c r="BI32" s="40" t="s">
        <v>123</v>
      </c>
      <c r="BJ32" s="40" t="s">
        <v>123</v>
      </c>
      <c r="BK32" s="40" t="s">
        <v>123</v>
      </c>
      <c r="BL32" s="40" t="s">
        <v>123</v>
      </c>
      <c r="BM32" s="56" t="s">
        <v>123</v>
      </c>
      <c r="BN32" s="55"/>
      <c r="BO32" s="55"/>
      <c r="BP32" s="55"/>
      <c r="BQ32" s="55"/>
      <c r="BR32" s="55"/>
      <c r="BS32" s="55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</row>
    <row r="33" spans="1:83" s="71" customFormat="1" x14ac:dyDescent="0.25">
      <c r="A33" s="64"/>
      <c r="B33" s="65"/>
      <c r="C33" s="66"/>
      <c r="D33" s="66"/>
      <c r="E33" s="108" t="s">
        <v>34</v>
      </c>
      <c r="F33" s="108"/>
      <c r="G33" s="108"/>
      <c r="H33" s="108"/>
      <c r="I33" s="108"/>
      <c r="J33" s="108"/>
      <c r="K33" s="108"/>
      <c r="L33" s="109"/>
      <c r="M33" s="109"/>
      <c r="N33" s="109"/>
      <c r="O33" s="109"/>
      <c r="P33" s="109"/>
      <c r="Q33" s="109"/>
      <c r="R33" s="109"/>
      <c r="S33" s="109"/>
      <c r="T33" s="109"/>
      <c r="U33" s="21"/>
      <c r="V33" s="45"/>
      <c r="W33" s="21"/>
      <c r="X33" s="21"/>
      <c r="Y33" s="29"/>
      <c r="Z33" s="23">
        <f>AVERAGE(Z25:Z32)</f>
        <v>0.81690451021846378</v>
      </c>
      <c r="AA33" s="23">
        <f>AVERAGE(AA25:AA32)</f>
        <v>0.34602822894318802</v>
      </c>
      <c r="AB33" s="73"/>
      <c r="AC33" s="22"/>
      <c r="AD33" s="24"/>
      <c r="AE33" s="11">
        <f>SUM(AE25:AE32)</f>
        <v>64253000</v>
      </c>
      <c r="AF33" s="11">
        <f t="shared" ref="AF33:AT33" si="8">SUM(AF25:AF32)</f>
        <v>0</v>
      </c>
      <c r="AG33" s="11">
        <f t="shared" si="8"/>
        <v>0</v>
      </c>
      <c r="AH33" s="11">
        <f t="shared" si="8"/>
        <v>0</v>
      </c>
      <c r="AI33" s="11">
        <f t="shared" si="8"/>
        <v>0</v>
      </c>
      <c r="AJ33" s="11">
        <f t="shared" si="8"/>
        <v>0</v>
      </c>
      <c r="AK33" s="11">
        <f t="shared" si="8"/>
        <v>0</v>
      </c>
      <c r="AL33" s="11">
        <f t="shared" si="8"/>
        <v>0</v>
      </c>
      <c r="AM33" s="11">
        <f t="shared" si="8"/>
        <v>35000000</v>
      </c>
      <c r="AN33" s="11">
        <f t="shared" si="8"/>
        <v>0</v>
      </c>
      <c r="AO33" s="11">
        <f t="shared" si="8"/>
        <v>0</v>
      </c>
      <c r="AP33" s="11">
        <f t="shared" si="8"/>
        <v>0</v>
      </c>
      <c r="AQ33" s="11">
        <f t="shared" si="8"/>
        <v>20000000</v>
      </c>
      <c r="AR33" s="11">
        <f t="shared" si="8"/>
        <v>0</v>
      </c>
      <c r="AS33" s="11">
        <f t="shared" si="8"/>
        <v>2000000</v>
      </c>
      <c r="AT33" s="11">
        <f t="shared" si="8"/>
        <v>7253000</v>
      </c>
      <c r="AU33" s="11"/>
      <c r="AV33" s="11"/>
      <c r="AW33" s="11"/>
      <c r="AX33" s="11"/>
      <c r="AY33" s="11">
        <f>SUM(AY25:AY32)</f>
        <v>64253000</v>
      </c>
      <c r="AZ33" s="30"/>
      <c r="BA33" s="21"/>
      <c r="BB33" s="68"/>
      <c r="BC33" s="68"/>
      <c r="BD33" s="68"/>
      <c r="BE33" s="68"/>
      <c r="BF33" s="68"/>
      <c r="BG33" s="68"/>
      <c r="BH33" s="22"/>
      <c r="BI33" s="22"/>
      <c r="BJ33" s="22"/>
      <c r="BK33" s="22"/>
      <c r="BL33" s="22"/>
      <c r="BM33" s="69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</row>
    <row r="34" spans="1:83" s="50" customFormat="1" ht="105.6" customHeight="1" x14ac:dyDescent="0.25">
      <c r="B34" s="105" t="s">
        <v>43</v>
      </c>
      <c r="C34" s="107" t="s">
        <v>44</v>
      </c>
      <c r="D34" s="107" t="s">
        <v>46</v>
      </c>
      <c r="E34" s="107" t="s">
        <v>97</v>
      </c>
      <c r="F34" s="107" t="s">
        <v>76</v>
      </c>
      <c r="G34" s="107"/>
      <c r="H34" s="107" t="s">
        <v>77</v>
      </c>
      <c r="I34" s="14">
        <v>1</v>
      </c>
      <c r="J34" s="14" t="s">
        <v>118</v>
      </c>
      <c r="K34" s="15">
        <v>2021050310027</v>
      </c>
      <c r="L34" s="16" t="s">
        <v>86</v>
      </c>
      <c r="M34" s="17" t="s">
        <v>78</v>
      </c>
      <c r="N34" s="20" t="s">
        <v>40</v>
      </c>
      <c r="O34" s="19">
        <v>0</v>
      </c>
      <c r="P34" s="19">
        <v>1</v>
      </c>
      <c r="Q34" s="19">
        <v>1</v>
      </c>
      <c r="R34" s="37">
        <v>1</v>
      </c>
      <c r="S34" s="19">
        <v>1</v>
      </c>
      <c r="T34" s="19">
        <v>1</v>
      </c>
      <c r="U34" s="38">
        <v>1</v>
      </c>
      <c r="V34" s="51">
        <v>1</v>
      </c>
      <c r="W34" s="38"/>
      <c r="X34" s="38"/>
      <c r="Y34" s="38">
        <f t="shared" si="3"/>
        <v>2</v>
      </c>
      <c r="Z34" s="39">
        <f t="shared" si="0"/>
        <v>1</v>
      </c>
      <c r="AA34" s="39">
        <f>Y34/SUM(Q34:T34)</f>
        <v>0.5</v>
      </c>
      <c r="AB34" s="52" t="s">
        <v>144</v>
      </c>
      <c r="AC34" s="40" t="s">
        <v>121</v>
      </c>
      <c r="AD34" s="41">
        <v>1</v>
      </c>
      <c r="AE34" s="28">
        <f t="shared" ref="AE34:AE39" si="9">+AY34</f>
        <v>200000</v>
      </c>
      <c r="AF34" s="53">
        <v>0</v>
      </c>
      <c r="AG34" s="53">
        <v>0</v>
      </c>
      <c r="AH34" s="53">
        <v>0</v>
      </c>
      <c r="AI34" s="53">
        <v>0</v>
      </c>
      <c r="AJ34" s="53">
        <v>0</v>
      </c>
      <c r="AK34" s="53">
        <v>0</v>
      </c>
      <c r="AL34" s="53">
        <v>0</v>
      </c>
      <c r="AM34" s="53">
        <v>200000</v>
      </c>
      <c r="AN34" s="53">
        <v>0</v>
      </c>
      <c r="AO34" s="28">
        <v>0</v>
      </c>
      <c r="AP34" s="28">
        <v>0</v>
      </c>
      <c r="AQ34" s="28">
        <v>0</v>
      </c>
      <c r="AR34" s="53">
        <v>0</v>
      </c>
      <c r="AS34" s="28">
        <v>0</v>
      </c>
      <c r="AT34" s="28">
        <v>0</v>
      </c>
      <c r="AU34" s="28">
        <v>0</v>
      </c>
      <c r="AV34" s="28">
        <v>0</v>
      </c>
      <c r="AW34" s="28">
        <v>0</v>
      </c>
      <c r="AX34" s="28">
        <v>0</v>
      </c>
      <c r="AY34" s="28">
        <f t="shared" ref="AY34:AY39" si="10">SUM(AF34:AX34)</f>
        <v>200000</v>
      </c>
      <c r="AZ34" s="19" t="s">
        <v>55</v>
      </c>
      <c r="BA34" s="16">
        <v>12</v>
      </c>
      <c r="BB34" s="14" t="s">
        <v>123</v>
      </c>
      <c r="BC34" s="14" t="s">
        <v>123</v>
      </c>
      <c r="BD34" s="14" t="s">
        <v>123</v>
      </c>
      <c r="BE34" s="14" t="s">
        <v>123</v>
      </c>
      <c r="BF34" s="14" t="s">
        <v>123</v>
      </c>
      <c r="BG34" s="14" t="s">
        <v>123</v>
      </c>
      <c r="BH34" s="40"/>
      <c r="BI34" s="40" t="s">
        <v>123</v>
      </c>
      <c r="BJ34" s="40"/>
      <c r="BK34" s="40" t="s">
        <v>123</v>
      </c>
      <c r="BL34" s="40"/>
      <c r="BM34" s="54" t="s">
        <v>123</v>
      </c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</row>
    <row r="35" spans="1:83" s="50" customFormat="1" ht="105.6" customHeight="1" x14ac:dyDescent="0.25">
      <c r="B35" s="105"/>
      <c r="C35" s="107"/>
      <c r="D35" s="107"/>
      <c r="E35" s="107"/>
      <c r="F35" s="107"/>
      <c r="G35" s="107"/>
      <c r="H35" s="107"/>
      <c r="I35" s="14">
        <v>2</v>
      </c>
      <c r="J35" s="14" t="s">
        <v>118</v>
      </c>
      <c r="K35" s="15">
        <v>2021050310027</v>
      </c>
      <c r="L35" s="16" t="s">
        <v>85</v>
      </c>
      <c r="M35" s="17" t="s">
        <v>79</v>
      </c>
      <c r="N35" s="20" t="s">
        <v>40</v>
      </c>
      <c r="O35" s="19">
        <v>0</v>
      </c>
      <c r="P35" s="19">
        <v>1</v>
      </c>
      <c r="Q35" s="19">
        <v>1</v>
      </c>
      <c r="R35" s="37">
        <v>0</v>
      </c>
      <c r="S35" s="19">
        <v>0</v>
      </c>
      <c r="T35" s="19">
        <v>0</v>
      </c>
      <c r="U35" s="16">
        <v>1</v>
      </c>
      <c r="V35" s="51">
        <v>1</v>
      </c>
      <c r="W35" s="38"/>
      <c r="X35" s="38"/>
      <c r="Y35" s="38">
        <f t="shared" si="3"/>
        <v>2</v>
      </c>
      <c r="Z35" s="39" t="str">
        <f t="shared" si="0"/>
        <v/>
      </c>
      <c r="AA35" s="39">
        <f t="shared" si="1"/>
        <v>2</v>
      </c>
      <c r="AB35" s="52" t="s">
        <v>141</v>
      </c>
      <c r="AC35" s="40"/>
      <c r="AD35" s="41"/>
      <c r="AE35" s="28">
        <f t="shared" si="9"/>
        <v>0</v>
      </c>
      <c r="AF35" s="53">
        <v>0</v>
      </c>
      <c r="AG35" s="53">
        <v>0</v>
      </c>
      <c r="AH35" s="53">
        <v>0</v>
      </c>
      <c r="AI35" s="53">
        <v>0</v>
      </c>
      <c r="AJ35" s="53">
        <v>0</v>
      </c>
      <c r="AK35" s="53">
        <v>0</v>
      </c>
      <c r="AL35" s="53">
        <v>0</v>
      </c>
      <c r="AM35" s="53">
        <v>0</v>
      </c>
      <c r="AN35" s="53">
        <v>0</v>
      </c>
      <c r="AO35" s="28">
        <v>0</v>
      </c>
      <c r="AP35" s="28">
        <v>0</v>
      </c>
      <c r="AQ35" s="28">
        <v>0</v>
      </c>
      <c r="AR35" s="53">
        <v>0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f t="shared" si="10"/>
        <v>0</v>
      </c>
      <c r="AZ35" s="19" t="s">
        <v>55</v>
      </c>
      <c r="BA35" s="16"/>
      <c r="BB35" s="14"/>
      <c r="BC35" s="14"/>
      <c r="BD35" s="14"/>
      <c r="BE35" s="14"/>
      <c r="BF35" s="14"/>
      <c r="BG35" s="14"/>
      <c r="BH35" s="40"/>
      <c r="BI35" s="40"/>
      <c r="BJ35" s="40"/>
      <c r="BK35" s="40"/>
      <c r="BL35" s="40"/>
      <c r="BM35" s="56"/>
      <c r="BN35" s="55"/>
      <c r="BO35" s="55"/>
      <c r="BP35" s="55"/>
      <c r="BQ35" s="55"/>
      <c r="BR35" s="55"/>
      <c r="BS35" s="55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</row>
    <row r="36" spans="1:83" s="50" customFormat="1" ht="105.6" customHeight="1" x14ac:dyDescent="0.25">
      <c r="B36" s="105"/>
      <c r="C36" s="107"/>
      <c r="D36" s="107"/>
      <c r="E36" s="107"/>
      <c r="F36" s="107"/>
      <c r="G36" s="107"/>
      <c r="H36" s="107"/>
      <c r="I36" s="14">
        <v>3</v>
      </c>
      <c r="J36" s="14" t="s">
        <v>118</v>
      </c>
      <c r="K36" s="15">
        <v>2021050310027</v>
      </c>
      <c r="L36" s="16" t="s">
        <v>85</v>
      </c>
      <c r="M36" s="17" t="s">
        <v>80</v>
      </c>
      <c r="N36" s="20" t="s">
        <v>40</v>
      </c>
      <c r="O36" s="19">
        <v>0</v>
      </c>
      <c r="P36" s="19">
        <v>2</v>
      </c>
      <c r="Q36" s="19">
        <v>1</v>
      </c>
      <c r="R36" s="37">
        <v>0</v>
      </c>
      <c r="S36" s="19">
        <v>1</v>
      </c>
      <c r="T36" s="19">
        <v>0</v>
      </c>
      <c r="U36" s="16">
        <v>1</v>
      </c>
      <c r="V36" s="63">
        <v>0</v>
      </c>
      <c r="W36" s="16"/>
      <c r="X36" s="16"/>
      <c r="Y36" s="38">
        <f t="shared" si="3"/>
        <v>1</v>
      </c>
      <c r="Z36" s="39" t="str">
        <f t="shared" si="0"/>
        <v/>
      </c>
      <c r="AA36" s="39">
        <f t="shared" si="1"/>
        <v>0.5</v>
      </c>
      <c r="AB36" s="60" t="s">
        <v>147</v>
      </c>
      <c r="AC36" s="40"/>
      <c r="AD36" s="41"/>
      <c r="AE36" s="28">
        <f t="shared" si="9"/>
        <v>0</v>
      </c>
      <c r="AF36" s="53">
        <v>0</v>
      </c>
      <c r="AG36" s="53">
        <v>0</v>
      </c>
      <c r="AH36" s="53">
        <v>0</v>
      </c>
      <c r="AI36" s="53">
        <v>0</v>
      </c>
      <c r="AJ36" s="53">
        <v>0</v>
      </c>
      <c r="AK36" s="53">
        <v>0</v>
      </c>
      <c r="AL36" s="53">
        <v>0</v>
      </c>
      <c r="AM36" s="53">
        <v>0</v>
      </c>
      <c r="AN36" s="53">
        <v>0</v>
      </c>
      <c r="AO36" s="28">
        <v>0</v>
      </c>
      <c r="AP36" s="28">
        <v>0</v>
      </c>
      <c r="AQ36" s="28">
        <v>0</v>
      </c>
      <c r="AR36" s="53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f t="shared" si="10"/>
        <v>0</v>
      </c>
      <c r="AZ36" s="19" t="s">
        <v>55</v>
      </c>
      <c r="BA36" s="16"/>
      <c r="BB36" s="14"/>
      <c r="BC36" s="14"/>
      <c r="BD36" s="14"/>
      <c r="BE36" s="14"/>
      <c r="BF36" s="14"/>
      <c r="BG36" s="14"/>
      <c r="BH36" s="40"/>
      <c r="BI36" s="40"/>
      <c r="BJ36" s="40"/>
      <c r="BK36" s="40"/>
      <c r="BL36" s="40"/>
      <c r="BM36" s="56"/>
      <c r="BN36" s="55"/>
      <c r="BO36" s="55"/>
      <c r="BP36" s="55"/>
      <c r="BQ36" s="55"/>
      <c r="BR36" s="55"/>
      <c r="BS36" s="55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</row>
    <row r="37" spans="1:83" s="50" customFormat="1" ht="105.6" customHeight="1" x14ac:dyDescent="0.25">
      <c r="B37" s="105"/>
      <c r="C37" s="107"/>
      <c r="D37" s="107"/>
      <c r="E37" s="107"/>
      <c r="F37" s="107"/>
      <c r="G37" s="107"/>
      <c r="H37" s="107"/>
      <c r="I37" s="14">
        <v>4</v>
      </c>
      <c r="J37" s="14" t="s">
        <v>118</v>
      </c>
      <c r="K37" s="15">
        <v>2021050310027</v>
      </c>
      <c r="L37" s="16" t="s">
        <v>85</v>
      </c>
      <c r="M37" s="17" t="s">
        <v>81</v>
      </c>
      <c r="N37" s="20" t="s">
        <v>40</v>
      </c>
      <c r="O37" s="19">
        <v>0</v>
      </c>
      <c r="P37" s="25">
        <v>0.5</v>
      </c>
      <c r="Q37" s="26">
        <v>0.15</v>
      </c>
      <c r="R37" s="43">
        <v>0.15</v>
      </c>
      <c r="S37" s="26">
        <v>0.15</v>
      </c>
      <c r="T37" s="26">
        <v>0.05</v>
      </c>
      <c r="U37" s="44">
        <v>0.15</v>
      </c>
      <c r="V37" s="63">
        <v>0</v>
      </c>
      <c r="W37" s="16"/>
      <c r="X37" s="16"/>
      <c r="Y37" s="38">
        <f t="shared" si="3"/>
        <v>0.15</v>
      </c>
      <c r="Z37" s="39">
        <f t="shared" si="0"/>
        <v>0</v>
      </c>
      <c r="AA37" s="39">
        <f t="shared" si="1"/>
        <v>0.3</v>
      </c>
      <c r="AB37" s="52" t="s">
        <v>146</v>
      </c>
      <c r="AC37" s="40" t="s">
        <v>120</v>
      </c>
      <c r="AD37" s="41">
        <v>4</v>
      </c>
      <c r="AE37" s="28">
        <f t="shared" si="9"/>
        <v>0</v>
      </c>
      <c r="AF37" s="53">
        <v>0</v>
      </c>
      <c r="AG37" s="53">
        <v>0</v>
      </c>
      <c r="AH37" s="53">
        <v>0</v>
      </c>
      <c r="AI37" s="53">
        <v>0</v>
      </c>
      <c r="AJ37" s="53">
        <v>0</v>
      </c>
      <c r="AK37" s="53">
        <v>0</v>
      </c>
      <c r="AL37" s="53">
        <v>0</v>
      </c>
      <c r="AM37" s="53">
        <v>0</v>
      </c>
      <c r="AN37" s="53">
        <v>0</v>
      </c>
      <c r="AO37" s="28">
        <v>0</v>
      </c>
      <c r="AP37" s="28">
        <v>0</v>
      </c>
      <c r="AQ37" s="28">
        <v>0</v>
      </c>
      <c r="AR37" s="53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f t="shared" si="10"/>
        <v>0</v>
      </c>
      <c r="AZ37" s="19" t="s">
        <v>55</v>
      </c>
      <c r="BA37" s="16">
        <v>300</v>
      </c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56"/>
      <c r="BN37" s="55"/>
      <c r="BO37" s="55"/>
      <c r="BP37" s="55"/>
      <c r="BQ37" s="55"/>
      <c r="BR37" s="55"/>
      <c r="BS37" s="55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</row>
    <row r="38" spans="1:83" s="50" customFormat="1" ht="105.6" customHeight="1" x14ac:dyDescent="0.25">
      <c r="B38" s="105"/>
      <c r="C38" s="107"/>
      <c r="D38" s="107"/>
      <c r="E38" s="107"/>
      <c r="F38" s="107"/>
      <c r="G38" s="107"/>
      <c r="H38" s="107"/>
      <c r="I38" s="14">
        <v>5</v>
      </c>
      <c r="J38" s="14" t="s">
        <v>118</v>
      </c>
      <c r="K38" s="15">
        <v>2021050310027</v>
      </c>
      <c r="L38" s="16" t="s">
        <v>85</v>
      </c>
      <c r="M38" s="17" t="s">
        <v>82</v>
      </c>
      <c r="N38" s="20" t="s">
        <v>40</v>
      </c>
      <c r="O38" s="19">
        <v>0</v>
      </c>
      <c r="P38" s="19">
        <v>1</v>
      </c>
      <c r="Q38" s="19">
        <v>1</v>
      </c>
      <c r="R38" s="37">
        <v>0</v>
      </c>
      <c r="S38" s="19">
        <v>0</v>
      </c>
      <c r="T38" s="19">
        <v>0</v>
      </c>
      <c r="U38" s="16">
        <v>1</v>
      </c>
      <c r="V38" s="63">
        <v>1</v>
      </c>
      <c r="W38" s="16"/>
      <c r="X38" s="16"/>
      <c r="Y38" s="38">
        <f t="shared" si="3"/>
        <v>2</v>
      </c>
      <c r="Z38" s="39" t="str">
        <f t="shared" si="0"/>
        <v/>
      </c>
      <c r="AA38" s="39">
        <f t="shared" si="1"/>
        <v>2</v>
      </c>
      <c r="AB38" s="52" t="s">
        <v>145</v>
      </c>
      <c r="AC38" s="40"/>
      <c r="AD38" s="41"/>
      <c r="AE38" s="28">
        <f t="shared" si="9"/>
        <v>0</v>
      </c>
      <c r="AF38" s="53">
        <v>0</v>
      </c>
      <c r="AG38" s="53">
        <v>0</v>
      </c>
      <c r="AH38" s="53">
        <v>0</v>
      </c>
      <c r="AI38" s="53">
        <v>0</v>
      </c>
      <c r="AJ38" s="53">
        <v>0</v>
      </c>
      <c r="AK38" s="53">
        <v>0</v>
      </c>
      <c r="AL38" s="53">
        <v>0</v>
      </c>
      <c r="AM38" s="53">
        <v>0</v>
      </c>
      <c r="AN38" s="53">
        <v>0</v>
      </c>
      <c r="AO38" s="28">
        <v>0</v>
      </c>
      <c r="AP38" s="28">
        <v>0</v>
      </c>
      <c r="AQ38" s="28">
        <v>0</v>
      </c>
      <c r="AR38" s="53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8">
        <f t="shared" si="10"/>
        <v>0</v>
      </c>
      <c r="AZ38" s="19" t="s">
        <v>55</v>
      </c>
      <c r="BA38" s="16"/>
      <c r="BB38" s="14"/>
      <c r="BC38" s="14"/>
      <c r="BD38" s="14"/>
      <c r="BE38" s="14"/>
      <c r="BF38" s="14"/>
      <c r="BG38" s="14"/>
      <c r="BH38" s="40"/>
      <c r="BI38" s="40"/>
      <c r="BJ38" s="40"/>
      <c r="BK38" s="40"/>
      <c r="BL38" s="40"/>
      <c r="BM38" s="56"/>
      <c r="BN38" s="55"/>
      <c r="BO38" s="55"/>
      <c r="BP38" s="55"/>
      <c r="BQ38" s="55"/>
      <c r="BR38" s="55"/>
      <c r="BS38" s="55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</row>
    <row r="39" spans="1:83" s="50" customFormat="1" ht="105.6" customHeight="1" x14ac:dyDescent="0.25">
      <c r="B39" s="105"/>
      <c r="C39" s="107"/>
      <c r="D39" s="107"/>
      <c r="E39" s="107"/>
      <c r="F39" s="107"/>
      <c r="G39" s="107"/>
      <c r="H39" s="107"/>
      <c r="I39" s="14">
        <v>6</v>
      </c>
      <c r="J39" s="14" t="s">
        <v>118</v>
      </c>
      <c r="K39" s="15">
        <v>2021050310027</v>
      </c>
      <c r="L39" s="16" t="s">
        <v>85</v>
      </c>
      <c r="M39" s="17" t="s">
        <v>83</v>
      </c>
      <c r="N39" s="20" t="s">
        <v>40</v>
      </c>
      <c r="O39" s="19">
        <v>0</v>
      </c>
      <c r="P39" s="19">
        <v>1</v>
      </c>
      <c r="Q39" s="19">
        <v>0.25</v>
      </c>
      <c r="R39" s="37">
        <v>0.25</v>
      </c>
      <c r="S39" s="19">
        <v>0.25</v>
      </c>
      <c r="T39" s="19">
        <v>0.25</v>
      </c>
      <c r="U39" s="44">
        <v>0.25</v>
      </c>
      <c r="V39" s="74">
        <v>0.25</v>
      </c>
      <c r="W39" s="16"/>
      <c r="X39" s="16"/>
      <c r="Y39" s="38">
        <f t="shared" si="3"/>
        <v>0.5</v>
      </c>
      <c r="Z39" s="39">
        <f t="shared" si="0"/>
        <v>1</v>
      </c>
      <c r="AA39" s="39">
        <f t="shared" si="1"/>
        <v>0.5</v>
      </c>
      <c r="AB39" s="52" t="s">
        <v>148</v>
      </c>
      <c r="AC39" s="40" t="s">
        <v>122</v>
      </c>
      <c r="AD39" s="41">
        <v>4</v>
      </c>
      <c r="AE39" s="28">
        <f t="shared" si="9"/>
        <v>4530000</v>
      </c>
      <c r="AF39" s="53">
        <v>0</v>
      </c>
      <c r="AG39" s="53">
        <v>0</v>
      </c>
      <c r="AH39" s="53">
        <v>0</v>
      </c>
      <c r="AI39" s="53">
        <v>0</v>
      </c>
      <c r="AJ39" s="53">
        <v>0</v>
      </c>
      <c r="AK39" s="53">
        <v>0</v>
      </c>
      <c r="AL39" s="53">
        <v>0</v>
      </c>
      <c r="AM39" s="53">
        <v>4530000</v>
      </c>
      <c r="AN39" s="53">
        <v>0</v>
      </c>
      <c r="AO39" s="28">
        <v>0</v>
      </c>
      <c r="AP39" s="28">
        <v>0</v>
      </c>
      <c r="AQ39" s="28">
        <v>0</v>
      </c>
      <c r="AR39" s="53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f t="shared" si="10"/>
        <v>4530000</v>
      </c>
      <c r="AZ39" s="19" t="s">
        <v>55</v>
      </c>
      <c r="BA39" s="16">
        <v>90</v>
      </c>
      <c r="BB39" s="14"/>
      <c r="BC39" s="14"/>
      <c r="BD39" s="14"/>
      <c r="BE39" s="14"/>
      <c r="BF39" s="14"/>
      <c r="BG39" s="14"/>
      <c r="BH39" s="40"/>
      <c r="BI39" s="40"/>
      <c r="BJ39" s="40"/>
      <c r="BK39" s="40"/>
      <c r="BL39" s="40"/>
      <c r="BM39" s="56"/>
      <c r="BN39" s="55"/>
      <c r="BO39" s="55"/>
      <c r="BP39" s="55"/>
      <c r="BQ39" s="55"/>
      <c r="BR39" s="55"/>
      <c r="BS39" s="55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</row>
    <row r="40" spans="1:83" s="80" customFormat="1" ht="15.75" thickBot="1" x14ac:dyDescent="0.3">
      <c r="A40" s="75"/>
      <c r="B40" s="76"/>
      <c r="C40" s="77"/>
      <c r="D40" s="77"/>
      <c r="E40" s="114" t="s">
        <v>34</v>
      </c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31"/>
      <c r="V40" s="46"/>
      <c r="W40" s="31"/>
      <c r="X40" s="31"/>
      <c r="Y40" s="32"/>
      <c r="Z40" s="33">
        <f>AVERAGE(Z34:Z39)</f>
        <v>0.66666666666666663</v>
      </c>
      <c r="AA40" s="33">
        <f>AVERAGE(AA34:AA39)</f>
        <v>0.96666666666666667</v>
      </c>
      <c r="AB40" s="78"/>
      <c r="AC40" s="34"/>
      <c r="AD40" s="35"/>
      <c r="AE40" s="35">
        <f>SUM(AE34:AE39)</f>
        <v>4730000</v>
      </c>
      <c r="AF40" s="35">
        <f t="shared" ref="AF40:AX40" si="11">SUM(AF34:AF39)</f>
        <v>0</v>
      </c>
      <c r="AG40" s="35">
        <f t="shared" si="11"/>
        <v>0</v>
      </c>
      <c r="AH40" s="35">
        <f t="shared" si="11"/>
        <v>0</v>
      </c>
      <c r="AI40" s="35">
        <f t="shared" si="11"/>
        <v>0</v>
      </c>
      <c r="AJ40" s="35">
        <f t="shared" si="11"/>
        <v>0</v>
      </c>
      <c r="AK40" s="35">
        <f t="shared" si="11"/>
        <v>0</v>
      </c>
      <c r="AL40" s="35">
        <f t="shared" si="11"/>
        <v>0</v>
      </c>
      <c r="AM40" s="35">
        <f t="shared" si="11"/>
        <v>4730000</v>
      </c>
      <c r="AN40" s="35">
        <f t="shared" si="11"/>
        <v>0</v>
      </c>
      <c r="AO40" s="35">
        <f t="shared" si="11"/>
        <v>0</v>
      </c>
      <c r="AP40" s="35">
        <f t="shared" si="11"/>
        <v>0</v>
      </c>
      <c r="AQ40" s="35">
        <f t="shared" si="11"/>
        <v>0</v>
      </c>
      <c r="AR40" s="35">
        <f t="shared" si="11"/>
        <v>0</v>
      </c>
      <c r="AS40" s="35">
        <f t="shared" si="11"/>
        <v>0</v>
      </c>
      <c r="AT40" s="35">
        <f t="shared" si="11"/>
        <v>0</v>
      </c>
      <c r="AU40" s="35">
        <f t="shared" si="11"/>
        <v>0</v>
      </c>
      <c r="AV40" s="35">
        <f t="shared" si="11"/>
        <v>0</v>
      </c>
      <c r="AW40" s="35">
        <f t="shared" si="11"/>
        <v>0</v>
      </c>
      <c r="AX40" s="35">
        <f t="shared" si="11"/>
        <v>0</v>
      </c>
      <c r="AY40" s="35">
        <f>SUM(AY34:AY39)</f>
        <v>4730000</v>
      </c>
      <c r="AZ40" s="36"/>
      <c r="BA40" s="31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79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</row>
    <row r="41" spans="1:83" x14ac:dyDescent="0.25">
      <c r="U41" s="13"/>
      <c r="W41" s="13"/>
      <c r="X41" s="13"/>
      <c r="Y41" s="13"/>
      <c r="Z41" s="48"/>
      <c r="AQ41" s="12"/>
      <c r="AT41" s="12"/>
      <c r="AY41" s="12"/>
    </row>
    <row r="42" spans="1:83" x14ac:dyDescent="0.25">
      <c r="U42" s="113"/>
      <c r="V42" s="113"/>
      <c r="W42" s="113"/>
      <c r="X42" s="113"/>
      <c r="Y42" s="113"/>
      <c r="Z42" s="49"/>
      <c r="AQ42" s="12"/>
      <c r="AR42" s="12"/>
      <c r="AS42" s="12"/>
      <c r="AT42" s="12"/>
    </row>
    <row r="43" spans="1:83" x14ac:dyDescent="0.25">
      <c r="AQ43" s="12"/>
      <c r="AR43" s="12">
        <f>+AR41-AR42</f>
        <v>0</v>
      </c>
      <c r="AS43" s="12">
        <f>+AS41-AS42</f>
        <v>0</v>
      </c>
      <c r="AT43" s="12"/>
    </row>
    <row r="44" spans="1:83" x14ac:dyDescent="0.25">
      <c r="AQ44" s="12"/>
      <c r="AR44" s="12"/>
      <c r="AS44" s="12"/>
      <c r="AT44" s="12"/>
    </row>
    <row r="45" spans="1:83" x14ac:dyDescent="0.25">
      <c r="AQ45" s="12"/>
      <c r="AR45" s="12"/>
      <c r="AS45" s="12"/>
      <c r="AT45" s="12"/>
    </row>
  </sheetData>
  <sheetProtection algorithmName="SHA-512" hashValue="FMa61ZWZ7gYQqpgMvmVCa5Tpbw5CrBurb1+s+/R8GgHH35igR3rUot3HMgtBI9vWcQxPFphSSRzu078iChZp3g==" saltValue="kRu/OEwCqO1gtLaO0iKSJw==" spinCount="100000" sheet="1"/>
  <mergeCells count="117">
    <mergeCell ref="U42:Y42"/>
    <mergeCell ref="E40:T40"/>
    <mergeCell ref="E33:T33"/>
    <mergeCell ref="B34:B39"/>
    <mergeCell ref="C34:C39"/>
    <mergeCell ref="D34:D39"/>
    <mergeCell ref="E34:E39"/>
    <mergeCell ref="F34:F39"/>
    <mergeCell ref="G34:G39"/>
    <mergeCell ref="H34:H39"/>
    <mergeCell ref="E24:T24"/>
    <mergeCell ref="B25:B32"/>
    <mergeCell ref="C25:C32"/>
    <mergeCell ref="D25:D32"/>
    <mergeCell ref="E25:E32"/>
    <mergeCell ref="F25:F32"/>
    <mergeCell ref="G25:G32"/>
    <mergeCell ref="H25:H32"/>
    <mergeCell ref="E20:T20"/>
    <mergeCell ref="B21:B23"/>
    <mergeCell ref="C21:C23"/>
    <mergeCell ref="D21:D23"/>
    <mergeCell ref="E21:E23"/>
    <mergeCell ref="F21:F23"/>
    <mergeCell ref="G21:G23"/>
    <mergeCell ref="H21:H23"/>
    <mergeCell ref="E15:T15"/>
    <mergeCell ref="B16:B19"/>
    <mergeCell ref="C16:C19"/>
    <mergeCell ref="D16:D19"/>
    <mergeCell ref="E16:E19"/>
    <mergeCell ref="F16:F19"/>
    <mergeCell ref="G16:G19"/>
    <mergeCell ref="H16:H19"/>
    <mergeCell ref="BJ8:BJ9"/>
    <mergeCell ref="L8:L9"/>
    <mergeCell ref="AC8:AC9"/>
    <mergeCell ref="AD8:AD9"/>
    <mergeCell ref="AG8:AG9"/>
    <mergeCell ref="AH8:AH9"/>
    <mergeCell ref="AN8:AN9"/>
    <mergeCell ref="AO8:AO9"/>
    <mergeCell ref="Q6:Q9"/>
    <mergeCell ref="R6:R9"/>
    <mergeCell ref="S6:S9"/>
    <mergeCell ref="T6:T9"/>
    <mergeCell ref="U6:AA6"/>
    <mergeCell ref="AB6:AB9"/>
    <mergeCell ref="K6:K9"/>
    <mergeCell ref="L6:L7"/>
    <mergeCell ref="B10:B14"/>
    <mergeCell ref="C10:C14"/>
    <mergeCell ref="D10:D14"/>
    <mergeCell ref="E10:E14"/>
    <mergeCell ref="F10:F14"/>
    <mergeCell ref="H10:H14"/>
    <mergeCell ref="BD8:BD9"/>
    <mergeCell ref="BE8:BE9"/>
    <mergeCell ref="BF8:BF9"/>
    <mergeCell ref="AV8:AV9"/>
    <mergeCell ref="AW8:AW9"/>
    <mergeCell ref="AX8:AX9"/>
    <mergeCell ref="AY8:AY9"/>
    <mergeCell ref="BB8:BB9"/>
    <mergeCell ref="BC8:BC9"/>
    <mergeCell ref="AP8:AP9"/>
    <mergeCell ref="AQ8:AQ9"/>
    <mergeCell ref="J8:J9"/>
    <mergeCell ref="G10:G14"/>
    <mergeCell ref="B1:BM1"/>
    <mergeCell ref="B2:BM2"/>
    <mergeCell ref="B3:BM3"/>
    <mergeCell ref="E4:BM4"/>
    <mergeCell ref="B6:C7"/>
    <mergeCell ref="D6:D9"/>
    <mergeCell ref="E6:F7"/>
    <mergeCell ref="G6:G7"/>
    <mergeCell ref="H6:H9"/>
    <mergeCell ref="I6:J7"/>
    <mergeCell ref="B8:B9"/>
    <mergeCell ref="C8:C9"/>
    <mergeCell ref="E8:E9"/>
    <mergeCell ref="F8:F9"/>
    <mergeCell ref="G8:G9"/>
    <mergeCell ref="I8:I9"/>
    <mergeCell ref="M6:M9"/>
    <mergeCell ref="N6:N9"/>
    <mergeCell ref="O6:O9"/>
    <mergeCell ref="P6:P9"/>
    <mergeCell ref="AJ8:AJ9"/>
    <mergeCell ref="AK8:AK9"/>
    <mergeCell ref="AC6:AD7"/>
    <mergeCell ref="AE6:AE9"/>
    <mergeCell ref="BB6:BM7"/>
    <mergeCell ref="U7:U9"/>
    <mergeCell ref="V7:V9"/>
    <mergeCell ref="W7:W9"/>
    <mergeCell ref="X7:X9"/>
    <mergeCell ref="Y7:Y9"/>
    <mergeCell ref="Z7:AA8"/>
    <mergeCell ref="AI8:AI9"/>
    <mergeCell ref="AZ6:AZ9"/>
    <mergeCell ref="BA6:BA9"/>
    <mergeCell ref="AL8:AL9"/>
    <mergeCell ref="AM8:AM9"/>
    <mergeCell ref="AR8:AR9"/>
    <mergeCell ref="AS8:AS9"/>
    <mergeCell ref="AT8:AT9"/>
    <mergeCell ref="AU8:AU9"/>
    <mergeCell ref="AF6:AF9"/>
    <mergeCell ref="AG6:AY7"/>
    <mergeCell ref="BK8:BK9"/>
    <mergeCell ref="BL8:BL9"/>
    <mergeCell ref="BM8:BM9"/>
    <mergeCell ref="BG8:BG9"/>
    <mergeCell ref="BH8:BH9"/>
    <mergeCell ref="BI8:BI9"/>
  </mergeCells>
  <conditionalFormatting sqref="Z10:Z14">
    <cfRule type="cellIs" dxfId="65" priority="247" operator="between">
      <formula>0.76</formula>
      <formula>1</formula>
    </cfRule>
    <cfRule type="cellIs" dxfId="64" priority="248" operator="between">
      <formula>0.51</formula>
      <formula>0.75</formula>
    </cfRule>
    <cfRule type="cellIs" dxfId="63" priority="249" operator="between">
      <formula>0</formula>
      <formula>0.5</formula>
    </cfRule>
  </conditionalFormatting>
  <conditionalFormatting sqref="AA10:AA14">
    <cfRule type="cellIs" dxfId="62" priority="243" operator="between">
      <formula>0.76</formula>
      <formula>1</formula>
    </cfRule>
    <cfRule type="cellIs" dxfId="61" priority="244" operator="between">
      <formula>0.51</formula>
      <formula>0.75</formula>
    </cfRule>
    <cfRule type="cellIs" dxfId="60" priority="245" operator="between">
      <formula>0</formula>
      <formula>0.5</formula>
    </cfRule>
  </conditionalFormatting>
  <conditionalFormatting sqref="Z10:Z14">
    <cfRule type="cellIs" dxfId="59" priority="246" operator="greaterThan">
      <formula>1</formula>
    </cfRule>
  </conditionalFormatting>
  <conditionalFormatting sqref="AA10:AA14">
    <cfRule type="cellIs" dxfId="58" priority="242" operator="greaterThan">
      <formula>1</formula>
    </cfRule>
  </conditionalFormatting>
  <conditionalFormatting sqref="Z20:AA20">
    <cfRule type="cellIs" dxfId="57" priority="231" stopIfTrue="1" operator="lessThanOrEqual">
      <formula>0.4</formula>
    </cfRule>
    <cfRule type="cellIs" dxfId="56" priority="232" stopIfTrue="1" operator="greaterThanOrEqual">
      <formula>0.8</formula>
    </cfRule>
    <cfRule type="cellIs" dxfId="55" priority="233" stopIfTrue="1" operator="between">
      <formula>0.4</formula>
      <formula>0.8</formula>
    </cfRule>
  </conditionalFormatting>
  <conditionalFormatting sqref="Z24:AA24">
    <cfRule type="cellIs" dxfId="54" priority="212" stopIfTrue="1" operator="lessThanOrEqual">
      <formula>0.4</formula>
    </cfRule>
    <cfRule type="cellIs" dxfId="53" priority="213" stopIfTrue="1" operator="greaterThanOrEqual">
      <formula>0.8</formula>
    </cfRule>
    <cfRule type="cellIs" dxfId="52" priority="214" stopIfTrue="1" operator="between">
      <formula>0.4</formula>
      <formula>0.8</formula>
    </cfRule>
  </conditionalFormatting>
  <conditionalFormatting sqref="Z33:AA33">
    <cfRule type="cellIs" dxfId="51" priority="201" stopIfTrue="1" operator="lessThanOrEqual">
      <formula>0.4</formula>
    </cfRule>
    <cfRule type="cellIs" dxfId="50" priority="202" stopIfTrue="1" operator="greaterThanOrEqual">
      <formula>0.8</formula>
    </cfRule>
    <cfRule type="cellIs" dxfId="49" priority="203" stopIfTrue="1" operator="between">
      <formula>0.4</formula>
      <formula>0.8</formula>
    </cfRule>
  </conditionalFormatting>
  <conditionalFormatting sqref="Z40:AA40">
    <cfRule type="cellIs" dxfId="48" priority="190" stopIfTrue="1" operator="lessThanOrEqual">
      <formula>0.4</formula>
    </cfRule>
    <cfRule type="cellIs" dxfId="47" priority="191" stopIfTrue="1" operator="greaterThanOrEqual">
      <formula>0.8</formula>
    </cfRule>
    <cfRule type="cellIs" dxfId="46" priority="192" stopIfTrue="1" operator="between">
      <formula>0.4</formula>
      <formula>0.8</formula>
    </cfRule>
  </conditionalFormatting>
  <conditionalFormatting sqref="AA15">
    <cfRule type="cellIs" dxfId="45" priority="72" stopIfTrue="1" operator="lessThanOrEqual">
      <formula>0.4</formula>
    </cfRule>
    <cfRule type="cellIs" dxfId="44" priority="73" stopIfTrue="1" operator="greaterThanOrEqual">
      <formula>0.8</formula>
    </cfRule>
    <cfRule type="cellIs" dxfId="43" priority="74" stopIfTrue="1" operator="between">
      <formula>0.4</formula>
      <formula>0.8</formula>
    </cfRule>
  </conditionalFormatting>
  <conditionalFormatting sqref="Z16:Z19">
    <cfRule type="cellIs" dxfId="42" priority="41" operator="between">
      <formula>0.76</formula>
      <formula>1</formula>
    </cfRule>
    <cfRule type="cellIs" dxfId="41" priority="42" operator="between">
      <formula>0.51</formula>
      <formula>0.75</formula>
    </cfRule>
    <cfRule type="cellIs" dxfId="40" priority="43" operator="between">
      <formula>0</formula>
      <formula>0.5</formula>
    </cfRule>
  </conditionalFormatting>
  <conditionalFormatting sqref="Z16:Z19">
    <cfRule type="cellIs" dxfId="39" priority="40" operator="greaterThan">
      <formula>1</formula>
    </cfRule>
  </conditionalFormatting>
  <conditionalFormatting sqref="Z21:Z23">
    <cfRule type="cellIs" dxfId="38" priority="37" operator="between">
      <formula>0.76</formula>
      <formula>1</formula>
    </cfRule>
    <cfRule type="cellIs" dxfId="37" priority="38" operator="between">
      <formula>0.51</formula>
      <formula>0.75</formula>
    </cfRule>
    <cfRule type="cellIs" dxfId="36" priority="39" operator="between">
      <formula>0</formula>
      <formula>0.5</formula>
    </cfRule>
  </conditionalFormatting>
  <conditionalFormatting sqref="Z21:Z23">
    <cfRule type="cellIs" dxfId="35" priority="36" operator="greaterThan">
      <formula>1</formula>
    </cfRule>
  </conditionalFormatting>
  <conditionalFormatting sqref="Z25:Z32">
    <cfRule type="cellIs" dxfId="34" priority="33" operator="between">
      <formula>0.76</formula>
      <formula>1</formula>
    </cfRule>
    <cfRule type="cellIs" dxfId="33" priority="34" operator="between">
      <formula>0.51</formula>
      <formula>0.75</formula>
    </cfRule>
    <cfRule type="cellIs" dxfId="32" priority="35" operator="between">
      <formula>0</formula>
      <formula>0.5</formula>
    </cfRule>
  </conditionalFormatting>
  <conditionalFormatting sqref="Z25:Z32">
    <cfRule type="cellIs" dxfId="31" priority="32" operator="greaterThan">
      <formula>1</formula>
    </cfRule>
  </conditionalFormatting>
  <conditionalFormatting sqref="Z34:Z39">
    <cfRule type="cellIs" dxfId="30" priority="29" operator="between">
      <formula>0.76</formula>
      <formula>1</formula>
    </cfRule>
    <cfRule type="cellIs" dxfId="29" priority="30" operator="between">
      <formula>0.51</formula>
      <formula>0.75</formula>
    </cfRule>
    <cfRule type="cellIs" dxfId="28" priority="31" operator="between">
      <formula>0</formula>
      <formula>0.5</formula>
    </cfRule>
  </conditionalFormatting>
  <conditionalFormatting sqref="Z34:Z39">
    <cfRule type="cellIs" dxfId="27" priority="28" operator="greaterThan">
      <formula>1</formula>
    </cfRule>
  </conditionalFormatting>
  <conditionalFormatting sqref="AA16:AA19">
    <cfRule type="cellIs" dxfId="26" priority="25" operator="between">
      <formula>0.76</formula>
      <formula>1</formula>
    </cfRule>
    <cfRule type="cellIs" dxfId="25" priority="26" operator="between">
      <formula>0.51</formula>
      <formula>0.75</formula>
    </cfRule>
    <cfRule type="cellIs" dxfId="24" priority="27" operator="between">
      <formula>0</formula>
      <formula>0.5</formula>
    </cfRule>
  </conditionalFormatting>
  <conditionalFormatting sqref="AA16:AA19">
    <cfRule type="cellIs" dxfId="23" priority="24" operator="greaterThan">
      <formula>1</formula>
    </cfRule>
  </conditionalFormatting>
  <conditionalFormatting sqref="AA22:AA23">
    <cfRule type="cellIs" dxfId="22" priority="21" operator="between">
      <formula>0.76</formula>
      <formula>1</formula>
    </cfRule>
    <cfRule type="cellIs" dxfId="21" priority="22" operator="between">
      <formula>0.51</formula>
      <formula>0.75</formula>
    </cfRule>
    <cfRule type="cellIs" dxfId="20" priority="23" operator="between">
      <formula>0</formula>
      <formula>0.5</formula>
    </cfRule>
  </conditionalFormatting>
  <conditionalFormatting sqref="AA22:AA23">
    <cfRule type="cellIs" dxfId="19" priority="20" operator="greaterThan">
      <formula>1</formula>
    </cfRule>
  </conditionalFormatting>
  <conditionalFormatting sqref="AA26:AA32">
    <cfRule type="cellIs" dxfId="18" priority="17" operator="between">
      <formula>0.76</formula>
      <formula>1</formula>
    </cfRule>
    <cfRule type="cellIs" dxfId="17" priority="18" operator="between">
      <formula>0.51</formula>
      <formula>0.75</formula>
    </cfRule>
    <cfRule type="cellIs" dxfId="16" priority="19" operator="between">
      <formula>0</formula>
      <formula>0.5</formula>
    </cfRule>
  </conditionalFormatting>
  <conditionalFormatting sqref="AA26:AA32">
    <cfRule type="cellIs" dxfId="15" priority="16" operator="greaterThan">
      <formula>1</formula>
    </cfRule>
  </conditionalFormatting>
  <conditionalFormatting sqref="AA34:AA39">
    <cfRule type="cellIs" dxfId="14" priority="13" operator="between">
      <formula>0.76</formula>
      <formula>1</formula>
    </cfRule>
    <cfRule type="cellIs" dxfId="13" priority="14" operator="between">
      <formula>0.51</formula>
      <formula>0.75</formula>
    </cfRule>
    <cfRule type="cellIs" dxfId="12" priority="15" operator="between">
      <formula>0</formula>
      <formula>0.5</formula>
    </cfRule>
  </conditionalFormatting>
  <conditionalFormatting sqref="AA34:AA39">
    <cfRule type="cellIs" dxfId="11" priority="12" operator="greaterThan">
      <formula>1</formula>
    </cfRule>
  </conditionalFormatting>
  <conditionalFormatting sqref="AA21">
    <cfRule type="cellIs" dxfId="10" priority="9" operator="between">
      <formula>0.76</formula>
      <formula>1</formula>
    </cfRule>
    <cfRule type="cellIs" dxfId="9" priority="10" operator="between">
      <formula>0.51</formula>
      <formula>0.75</formula>
    </cfRule>
    <cfRule type="cellIs" dxfId="8" priority="11" operator="between">
      <formula>0</formula>
      <formula>0.5</formula>
    </cfRule>
  </conditionalFormatting>
  <conditionalFormatting sqref="AA21">
    <cfRule type="cellIs" dxfId="7" priority="8" operator="greaterThan">
      <formula>1</formula>
    </cfRule>
  </conditionalFormatting>
  <conditionalFormatting sqref="AA25">
    <cfRule type="cellIs" dxfId="6" priority="5" operator="between">
      <formula>0.76</formula>
      <formula>1</formula>
    </cfRule>
    <cfRule type="cellIs" dxfId="5" priority="6" operator="between">
      <formula>0.51</formula>
      <formula>0.75</formula>
    </cfRule>
    <cfRule type="cellIs" dxfId="4" priority="7" operator="between">
      <formula>0</formula>
      <formula>0.5</formula>
    </cfRule>
  </conditionalFormatting>
  <conditionalFormatting sqref="AA25">
    <cfRule type="cellIs" dxfId="3" priority="4" operator="greaterThan">
      <formula>1</formula>
    </cfRule>
  </conditionalFormatting>
  <conditionalFormatting sqref="Z15">
    <cfRule type="cellIs" dxfId="2" priority="1" stopIfTrue="1" operator="lessThanOrEqual">
      <formula>0.4</formula>
    </cfRule>
    <cfRule type="cellIs" dxfId="1" priority="2" stopIfTrue="1" operator="greaterThanOrEqual">
      <formula>0.8</formula>
    </cfRule>
    <cfRule type="cellIs" dxfId="0" priority="3" stopIfTrue="1" operator="between">
      <formula>0.4</formula>
      <formula>0.8</formula>
    </cfRule>
  </conditionalFormatting>
  <pageMargins left="0.51181102362204722" right="0.31496062992125984" top="0.74803149606299213" bottom="0.74803149606299213" header="0.31496062992125984" footer="0.31496062992125984"/>
  <pageSetup scale="58" orientation="landscape" r:id="rId1"/>
  <ignoredErrors>
    <ignoredError sqref="AA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Inder </vt:lpstr>
      <vt:lpstr>'Inder 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Alcaldia Amalfi 6</dc:creator>
  <cp:lastModifiedBy>MATEO</cp:lastModifiedBy>
  <cp:lastPrinted>2021-03-15T13:38:18Z</cp:lastPrinted>
  <dcterms:created xsi:type="dcterms:W3CDTF">2015-01-31T23:25:29Z</dcterms:created>
  <dcterms:modified xsi:type="dcterms:W3CDTF">2022-01-27T16:46:42Z</dcterms:modified>
</cp:coreProperties>
</file>