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hidePivotFieldList="1" autoCompressPictures="0"/>
  <bookViews>
    <workbookView xWindow="0" yWindow="0" windowWidth="38300" windowHeight="23820" firstSheet="1" activeTab="1"/>
  </bookViews>
  <sheets>
    <sheet name="SALDOS DISPONIBLES 2019 (2)" sheetId="1" r:id="rId1"/>
    <sheet name="RESUMEN" sheetId="2" r:id="rId2"/>
    <sheet name="SALDOS DISPONIBLES IMPRIMIR" sheetId="3" r:id="rId3"/>
    <sheet name="POAI 2020" sheetId="4" r:id="rId4"/>
  </sheets>
  <definedNames>
    <definedName name="_xlnm._FilterDatabase" localSheetId="3" hidden="1">'POAI 2020'!$A$2:$HF$214</definedName>
    <definedName name="_xlnm._FilterDatabase" localSheetId="0" hidden="1">'SALDOS DISPONIBLES 2019 (2)'!$A$5:$W$199</definedName>
    <definedName name="_xlnm._FilterDatabase" localSheetId="2" hidden="1">'SALDOS DISPONIBLES IMPRIMIR'!$A$5:$W$194</definedName>
    <definedName name="_xlnm.Print_Area" localSheetId="3">'POAI 2020'!$A$1:$BT$229</definedName>
    <definedName name="_xlnm.Print_Area" localSheetId="0">'SALDOS DISPONIBLES 2019 (2)'!$A$1:$D$199</definedName>
    <definedName name="_xlnm.Print_Area" localSheetId="2">'SALDOS DISPONIBLES IMPRIMIR'!$A$1:$C$194</definedName>
    <definedName name="_xlnm.Print_Titles" localSheetId="3">'POAI 2020'!$2:$2</definedName>
    <definedName name="_xlnm.Print_Titles" localSheetId="0">'SALDOS DISPONIBLES 2019 (2)'!$4:$4</definedName>
    <definedName name="_xlnm.Print_Titles" localSheetId="2">'SALDOS DISPONIBLES IMPRIMIR'!$4:$4</definedName>
    <definedName name="Z_396253F3_E6CA_4D53_9A5A_66098C782280_.wvu.Cols" localSheetId="3" hidden="1">'POAI 2020'!#REF!,'POAI 2020'!$H:$H,'POAI 2020'!#REF!</definedName>
    <definedName name="Z_396253F3_E6CA_4D53_9A5A_66098C782280_.wvu.FilterData" localSheetId="3" hidden="1">'POAI 2020'!$A$2:$IR$254</definedName>
    <definedName name="Z_396253F3_E6CA_4D53_9A5A_66098C782280_.wvu.PrintTitles" localSheetId="3" hidden="1">'POAI 2020'!$2:$2</definedName>
    <definedName name="Z_396253F3_E6CA_4D53_9A5A_66098C782280_.wvu.Rows" localSheetId="3" hidden="1">'POAI 2020'!$215:$215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4" l="1"/>
  <c r="K5" i="4"/>
  <c r="K6" i="4"/>
  <c r="K7" i="4"/>
  <c r="K8" i="4"/>
  <c r="J8" i="4"/>
  <c r="K9" i="4"/>
  <c r="J9" i="4"/>
  <c r="K10" i="4"/>
  <c r="J10" i="4"/>
  <c r="K11" i="4"/>
  <c r="J11" i="4"/>
  <c r="K12" i="4"/>
  <c r="J12" i="4"/>
  <c r="K13" i="4"/>
  <c r="J13" i="4"/>
  <c r="K14" i="4"/>
  <c r="J14" i="4"/>
  <c r="K15" i="4"/>
  <c r="J15" i="4"/>
  <c r="K16" i="4"/>
  <c r="J16" i="4"/>
  <c r="K17" i="4"/>
  <c r="J17" i="4"/>
  <c r="K18" i="4"/>
  <c r="J18" i="4"/>
  <c r="K19" i="4"/>
  <c r="J19" i="4"/>
  <c r="K20" i="4"/>
  <c r="J20" i="4"/>
  <c r="K21" i="4"/>
  <c r="J21" i="4"/>
  <c r="K22" i="4"/>
  <c r="J22" i="4"/>
  <c r="K23" i="4"/>
  <c r="J23" i="4"/>
  <c r="K24" i="4"/>
  <c r="J24" i="4"/>
  <c r="K25" i="4"/>
  <c r="J25" i="4"/>
  <c r="K26" i="4"/>
  <c r="J26" i="4"/>
  <c r="K27" i="4"/>
  <c r="J27" i="4"/>
  <c r="K28" i="4"/>
  <c r="J28" i="4"/>
  <c r="K29" i="4"/>
  <c r="J29" i="4"/>
  <c r="K30" i="4"/>
  <c r="J30" i="4"/>
  <c r="W31" i="4"/>
  <c r="K31" i="4"/>
  <c r="J31" i="4"/>
  <c r="K32" i="4"/>
  <c r="J32" i="4"/>
  <c r="K33" i="4"/>
  <c r="J33" i="4"/>
  <c r="K34" i="4"/>
  <c r="J34" i="4"/>
  <c r="K35" i="4"/>
  <c r="J35" i="4"/>
  <c r="K36" i="4"/>
  <c r="J36" i="4"/>
  <c r="K37" i="4"/>
  <c r="J37" i="4"/>
  <c r="K38" i="4"/>
  <c r="J38" i="4"/>
  <c r="K39" i="4"/>
  <c r="J39" i="4"/>
  <c r="K40" i="4"/>
  <c r="J40" i="4"/>
  <c r="K41" i="4"/>
  <c r="J41" i="4"/>
  <c r="K42" i="4"/>
  <c r="J42" i="4"/>
  <c r="K43" i="4"/>
  <c r="J43" i="4"/>
  <c r="K44" i="4"/>
  <c r="J44" i="4"/>
  <c r="K45" i="4"/>
  <c r="J45" i="4"/>
  <c r="K46" i="4"/>
  <c r="J46" i="4"/>
  <c r="K47" i="4"/>
  <c r="J47" i="4"/>
  <c r="K48" i="4"/>
  <c r="J48" i="4"/>
  <c r="K49" i="4"/>
  <c r="J49" i="4"/>
  <c r="K50" i="4"/>
  <c r="J50" i="4"/>
  <c r="K51" i="4"/>
  <c r="J51" i="4"/>
  <c r="K52" i="4"/>
  <c r="J52" i="4"/>
  <c r="K53" i="4"/>
  <c r="J53" i="4"/>
  <c r="K54" i="4"/>
  <c r="J54" i="4"/>
  <c r="K55" i="4"/>
  <c r="J55" i="4"/>
  <c r="K56" i="4"/>
  <c r="J56" i="4"/>
  <c r="K57" i="4"/>
  <c r="J57" i="4"/>
  <c r="K58" i="4"/>
  <c r="J58" i="4"/>
  <c r="K59" i="4"/>
  <c r="J59" i="4"/>
  <c r="K60" i="4"/>
  <c r="J60" i="4"/>
  <c r="K61" i="4"/>
  <c r="J61" i="4"/>
  <c r="K62" i="4"/>
  <c r="J62" i="4"/>
  <c r="K63" i="4"/>
  <c r="J63" i="4"/>
  <c r="K64" i="4"/>
  <c r="J64" i="4"/>
  <c r="K65" i="4"/>
  <c r="J65" i="4"/>
  <c r="K66" i="4"/>
  <c r="J66" i="4"/>
  <c r="K67" i="4"/>
  <c r="J67" i="4"/>
  <c r="K68" i="4"/>
  <c r="J68" i="4"/>
  <c r="K69" i="4"/>
  <c r="J69" i="4"/>
  <c r="K70" i="4"/>
  <c r="J70" i="4"/>
  <c r="K71" i="4"/>
  <c r="J71" i="4"/>
  <c r="W72" i="4"/>
  <c r="K72" i="4"/>
  <c r="J72" i="4"/>
  <c r="K73" i="4"/>
  <c r="J73" i="4"/>
  <c r="K74" i="4"/>
  <c r="J74" i="4"/>
  <c r="K75" i="4"/>
  <c r="J75" i="4"/>
  <c r="K76" i="4"/>
  <c r="J76" i="4"/>
  <c r="K77" i="4"/>
  <c r="J77" i="4"/>
  <c r="K78" i="4"/>
  <c r="J78" i="4"/>
  <c r="K79" i="4"/>
  <c r="J79" i="4"/>
  <c r="K80" i="4"/>
  <c r="J80" i="4"/>
  <c r="K81" i="4"/>
  <c r="J81" i="4"/>
  <c r="K82" i="4"/>
  <c r="J82" i="4"/>
  <c r="K83" i="4"/>
  <c r="J83" i="4"/>
  <c r="K84" i="4"/>
  <c r="J84" i="4"/>
  <c r="K85" i="4"/>
  <c r="J85" i="4"/>
  <c r="K86" i="4"/>
  <c r="J86" i="4"/>
  <c r="K87" i="4"/>
  <c r="J87" i="4"/>
  <c r="K88" i="4"/>
  <c r="J88" i="4"/>
  <c r="K89" i="4"/>
  <c r="J89" i="4"/>
  <c r="K90" i="4"/>
  <c r="J90" i="4"/>
  <c r="K91" i="4"/>
  <c r="J91" i="4"/>
  <c r="K92" i="4"/>
  <c r="K93" i="4"/>
  <c r="J93" i="4"/>
  <c r="K94" i="4"/>
  <c r="J94" i="4"/>
  <c r="K95" i="4"/>
  <c r="J95" i="4"/>
  <c r="K96" i="4"/>
  <c r="J96" i="4"/>
  <c r="Z97" i="4"/>
  <c r="K97" i="4"/>
  <c r="J97" i="4"/>
  <c r="K98" i="4"/>
  <c r="J98" i="4"/>
  <c r="K99" i="4"/>
  <c r="J99" i="4"/>
  <c r="K100" i="4"/>
  <c r="J100" i="4"/>
  <c r="K101" i="4"/>
  <c r="J101" i="4"/>
  <c r="K102" i="4"/>
  <c r="J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J144" i="4"/>
  <c r="K145" i="4"/>
  <c r="J145" i="4"/>
  <c r="K146" i="4"/>
  <c r="J146" i="4"/>
  <c r="K147" i="4"/>
  <c r="J147" i="4"/>
  <c r="K148" i="4"/>
  <c r="J148" i="4"/>
  <c r="K149" i="4"/>
  <c r="J149" i="4"/>
  <c r="K150" i="4"/>
  <c r="J150" i="4"/>
  <c r="K151" i="4"/>
  <c r="J151" i="4"/>
  <c r="K152" i="4"/>
  <c r="J152" i="4"/>
  <c r="K153" i="4"/>
  <c r="J153" i="4"/>
  <c r="K154" i="4"/>
  <c r="J154" i="4"/>
  <c r="K155" i="4"/>
  <c r="J155" i="4"/>
  <c r="K156" i="4"/>
  <c r="J156" i="4"/>
  <c r="K157" i="4"/>
  <c r="J157" i="4"/>
  <c r="AA158" i="4"/>
  <c r="K158" i="4"/>
  <c r="J158" i="4"/>
  <c r="K159" i="4"/>
  <c r="J159" i="4"/>
  <c r="K160" i="4"/>
  <c r="J160" i="4"/>
  <c r="K161" i="4"/>
  <c r="J161" i="4"/>
  <c r="K162" i="4"/>
  <c r="J162" i="4"/>
  <c r="AK163" i="4"/>
  <c r="K163" i="4"/>
  <c r="J163" i="4"/>
  <c r="AK164" i="4"/>
  <c r="K164" i="4"/>
  <c r="J164" i="4"/>
  <c r="K165" i="4"/>
  <c r="J165" i="4"/>
  <c r="K166" i="4"/>
  <c r="J166" i="4"/>
  <c r="K167" i="4"/>
  <c r="J167" i="4"/>
  <c r="K168" i="4"/>
  <c r="J168" i="4"/>
  <c r="K169" i="4"/>
  <c r="J169" i="4"/>
  <c r="K170" i="4"/>
  <c r="J170" i="4"/>
  <c r="K171" i="4"/>
  <c r="J171" i="4"/>
  <c r="K172" i="4"/>
  <c r="J172" i="4"/>
  <c r="K173" i="4"/>
  <c r="J173" i="4"/>
  <c r="K174" i="4"/>
  <c r="J174" i="4"/>
  <c r="K175" i="4"/>
  <c r="J175" i="4"/>
  <c r="K176" i="4"/>
  <c r="J176" i="4"/>
  <c r="K177" i="4"/>
  <c r="J177" i="4"/>
  <c r="K178" i="4"/>
  <c r="J178" i="4"/>
  <c r="K179" i="4"/>
  <c r="J179" i="4"/>
  <c r="K180" i="4"/>
  <c r="J180" i="4"/>
  <c r="K181" i="4"/>
  <c r="J181" i="4"/>
  <c r="K182" i="4"/>
  <c r="J182" i="4"/>
  <c r="K183" i="4"/>
  <c r="J183" i="4"/>
  <c r="K184" i="4"/>
  <c r="J184" i="4"/>
  <c r="K185" i="4"/>
  <c r="K186" i="4"/>
  <c r="J186" i="4"/>
  <c r="K187" i="4"/>
  <c r="J187" i="4"/>
  <c r="K188" i="4"/>
  <c r="J188" i="4"/>
  <c r="K189" i="4"/>
  <c r="K190" i="4"/>
  <c r="J190" i="4"/>
  <c r="K191" i="4"/>
  <c r="J191" i="4"/>
  <c r="K192" i="4"/>
  <c r="J192" i="4"/>
  <c r="K193" i="4"/>
  <c r="J193" i="4"/>
  <c r="K194" i="4"/>
  <c r="J194" i="4"/>
  <c r="K195" i="4"/>
  <c r="J195" i="4"/>
  <c r="K196" i="4"/>
  <c r="J196" i="4"/>
  <c r="K197" i="4"/>
  <c r="K198" i="4"/>
  <c r="J198" i="4"/>
  <c r="K199" i="4"/>
  <c r="K200" i="4"/>
  <c r="J200" i="4"/>
  <c r="K201" i="4"/>
  <c r="J201" i="4"/>
  <c r="K202" i="4"/>
  <c r="J202" i="4"/>
  <c r="K203" i="4"/>
  <c r="J203" i="4"/>
  <c r="K204" i="4"/>
  <c r="K205" i="4"/>
  <c r="J205" i="4"/>
  <c r="K206" i="4"/>
  <c r="K207" i="4"/>
  <c r="K208" i="4"/>
  <c r="K209" i="4"/>
  <c r="J209" i="4"/>
  <c r="K210" i="4"/>
  <c r="J210" i="4"/>
  <c r="K211" i="4"/>
  <c r="K212" i="4"/>
  <c r="K213" i="4"/>
  <c r="J213" i="4"/>
  <c r="K214" i="4"/>
  <c r="K215" i="4"/>
  <c r="C155" i="1"/>
  <c r="C159" i="1"/>
  <c r="C171" i="1"/>
  <c r="C169" i="1"/>
  <c r="C173" i="1"/>
  <c r="C161" i="1"/>
  <c r="C167" i="1"/>
  <c r="C165" i="1"/>
  <c r="C177" i="1"/>
  <c r="C175" i="1"/>
  <c r="C157" i="1"/>
  <c r="C153" i="1"/>
  <c r="C188" i="1"/>
  <c r="C186" i="1"/>
  <c r="C163" i="1"/>
  <c r="C39" i="1"/>
  <c r="C36" i="1"/>
  <c r="C40" i="1"/>
  <c r="C20" i="1"/>
  <c r="C19" i="1"/>
  <c r="C16" i="1"/>
  <c r="C14" i="1"/>
  <c r="C6" i="1"/>
  <c r="C147" i="1"/>
  <c r="C134" i="1"/>
  <c r="C119" i="1"/>
  <c r="C125" i="1"/>
  <c r="C70" i="1"/>
  <c r="C65" i="1"/>
  <c r="C143" i="1"/>
  <c r="C139" i="1"/>
  <c r="C130" i="1"/>
  <c r="C112" i="1"/>
  <c r="C106" i="1"/>
  <c r="C81" i="1"/>
  <c r="C57" i="1"/>
  <c r="C76" i="1"/>
  <c r="C91" i="1"/>
  <c r="C86" i="1"/>
  <c r="C101" i="1"/>
  <c r="C96" i="1"/>
  <c r="C59" i="1"/>
  <c r="C54" i="1"/>
  <c r="C53" i="1"/>
  <c r="C51" i="1"/>
  <c r="C49" i="1"/>
  <c r="C55" i="1"/>
  <c r="C52" i="1"/>
  <c r="C48" i="1"/>
  <c r="C47" i="1"/>
  <c r="J215" i="4"/>
  <c r="T215" i="4"/>
  <c r="U215" i="4"/>
  <c r="W215" i="4"/>
  <c r="L215" i="4"/>
  <c r="AO215" i="4"/>
  <c r="AP215" i="4"/>
  <c r="AQ215" i="4"/>
  <c r="AR215" i="4"/>
  <c r="AS215" i="4"/>
  <c r="AT215" i="4"/>
  <c r="AU215" i="4"/>
  <c r="AV215" i="4"/>
  <c r="AW215" i="4"/>
  <c r="AX215" i="4"/>
  <c r="AY215" i="4"/>
  <c r="AZ215" i="4"/>
  <c r="BA215" i="4"/>
  <c r="BB215" i="4"/>
  <c r="BC215" i="4"/>
  <c r="BD215" i="4"/>
  <c r="BE215" i="4"/>
  <c r="BF215" i="4"/>
  <c r="BG215" i="4"/>
  <c r="M215" i="4"/>
  <c r="N215" i="4"/>
  <c r="O215" i="4"/>
  <c r="P215" i="4"/>
  <c r="Q215" i="4"/>
  <c r="R215" i="4"/>
  <c r="S215" i="4"/>
  <c r="V215" i="4"/>
  <c r="X215" i="4"/>
  <c r="Y215" i="4"/>
  <c r="Z215" i="4"/>
  <c r="AA215" i="4"/>
  <c r="AB215" i="4"/>
  <c r="AC215" i="4"/>
  <c r="AD215" i="4"/>
  <c r="AE215" i="4"/>
  <c r="AF215" i="4"/>
  <c r="AG215" i="4"/>
  <c r="AH215" i="4"/>
  <c r="AI215" i="4"/>
  <c r="AJ215" i="4"/>
  <c r="AK215" i="4"/>
  <c r="AL215" i="4"/>
  <c r="AM215" i="4"/>
  <c r="AN215" i="4"/>
  <c r="BI215" i="4"/>
  <c r="BJ215" i="4"/>
  <c r="BK215" i="4"/>
  <c r="BL215" i="4"/>
  <c r="BM215" i="4"/>
  <c r="BN215" i="4"/>
  <c r="BO215" i="4"/>
  <c r="BP215" i="4"/>
  <c r="BQ215" i="4"/>
  <c r="BR215" i="4"/>
  <c r="BS215" i="4"/>
  <c r="BT215" i="4"/>
  <c r="B11" i="1"/>
  <c r="B12" i="1"/>
  <c r="B13" i="1"/>
  <c r="B29" i="1"/>
  <c r="B30" i="1"/>
  <c r="B31" i="1"/>
  <c r="B32" i="1"/>
  <c r="B44" i="1"/>
  <c r="B45" i="1"/>
  <c r="B46" i="1"/>
  <c r="B56" i="1"/>
  <c r="B151" i="1"/>
  <c r="C12" i="2"/>
  <c r="C10" i="2"/>
  <c r="C179" i="1"/>
  <c r="C40" i="2"/>
  <c r="Y229" i="4"/>
  <c r="G82" i="2"/>
  <c r="C71" i="2"/>
  <c r="C82" i="2"/>
  <c r="H78" i="2"/>
  <c r="D71" i="2"/>
  <c r="D82" i="2"/>
  <c r="E69" i="2"/>
  <c r="E82" i="2"/>
  <c r="C55" i="2"/>
  <c r="C62" i="2"/>
  <c r="C58" i="2"/>
  <c r="C57" i="2"/>
  <c r="F81" i="2"/>
  <c r="C54" i="2"/>
  <c r="C52" i="2"/>
  <c r="H80" i="2"/>
  <c r="H79" i="2"/>
  <c r="H77" i="2"/>
  <c r="H76" i="2"/>
  <c r="H75" i="2"/>
  <c r="H74" i="2"/>
  <c r="H73" i="2"/>
  <c r="H81" i="2"/>
  <c r="C13" i="2"/>
  <c r="C193" i="3"/>
  <c r="B194" i="3"/>
  <c r="D186" i="3"/>
  <c r="D185" i="3"/>
  <c r="C184" i="3"/>
  <c r="D184" i="3"/>
  <c r="D183" i="3"/>
  <c r="C182" i="3"/>
  <c r="D182" i="3"/>
  <c r="D181" i="3"/>
  <c r="D180" i="3"/>
  <c r="C179" i="3"/>
  <c r="D179" i="3"/>
  <c r="D178" i="3"/>
  <c r="C177" i="3"/>
  <c r="D177" i="3"/>
  <c r="D176" i="3"/>
  <c r="C175" i="3"/>
  <c r="D175" i="3"/>
  <c r="D174" i="3"/>
  <c r="C173" i="3"/>
  <c r="D173" i="3"/>
  <c r="D172" i="3"/>
  <c r="C171" i="3"/>
  <c r="D171" i="3"/>
  <c r="D170" i="3"/>
  <c r="C169" i="3"/>
  <c r="D169" i="3"/>
  <c r="D168" i="3"/>
  <c r="C167" i="3"/>
  <c r="D167" i="3"/>
  <c r="D166" i="3"/>
  <c r="C165" i="3"/>
  <c r="D165" i="3"/>
  <c r="D164" i="3"/>
  <c r="C163" i="3"/>
  <c r="D163" i="3"/>
  <c r="C161" i="3"/>
  <c r="D161" i="3"/>
  <c r="C159" i="3"/>
  <c r="D159" i="3"/>
  <c r="C157" i="3"/>
  <c r="D157" i="3"/>
  <c r="D156" i="3"/>
  <c r="C155" i="3"/>
  <c r="C153" i="3"/>
  <c r="C151" i="3"/>
  <c r="D154" i="3"/>
  <c r="D153" i="3"/>
  <c r="D152" i="3"/>
  <c r="B151" i="3"/>
  <c r="D148" i="3"/>
  <c r="C147" i="3"/>
  <c r="C143" i="3"/>
  <c r="D140" i="3"/>
  <c r="C139" i="3"/>
  <c r="C138" i="3"/>
  <c r="D138" i="3"/>
  <c r="D135" i="3"/>
  <c r="C134" i="3"/>
  <c r="D131" i="3"/>
  <c r="C130" i="3"/>
  <c r="D126" i="3"/>
  <c r="C125" i="3"/>
  <c r="D124" i="3"/>
  <c r="D120" i="3"/>
  <c r="C119" i="3"/>
  <c r="D118" i="3"/>
  <c r="D113" i="3"/>
  <c r="C112" i="3"/>
  <c r="D107" i="3"/>
  <c r="C106" i="3"/>
  <c r="D102" i="3"/>
  <c r="C101" i="3"/>
  <c r="D97" i="3"/>
  <c r="C96" i="3"/>
  <c r="D92" i="3"/>
  <c r="C91" i="3"/>
  <c r="D87" i="3"/>
  <c r="C86" i="3"/>
  <c r="D82" i="3"/>
  <c r="C81" i="3"/>
  <c r="D77" i="3"/>
  <c r="C76" i="3"/>
  <c r="C75" i="3"/>
  <c r="D75" i="3"/>
  <c r="C70" i="3"/>
  <c r="C65" i="3"/>
  <c r="D60" i="3"/>
  <c r="C59" i="3"/>
  <c r="C58" i="3"/>
  <c r="D58" i="3"/>
  <c r="C57" i="3"/>
  <c r="D57" i="3"/>
  <c r="C56" i="3"/>
  <c r="D56" i="3"/>
  <c r="B56" i="3"/>
  <c r="C55" i="3"/>
  <c r="D55" i="3"/>
  <c r="C54" i="3"/>
  <c r="D54" i="3"/>
  <c r="C53" i="3"/>
  <c r="D53" i="3"/>
  <c r="C52" i="3"/>
  <c r="D52" i="3"/>
  <c r="C51" i="3"/>
  <c r="D51" i="3"/>
  <c r="D50" i="3"/>
  <c r="C49" i="3"/>
  <c r="C48" i="3"/>
  <c r="D48" i="3"/>
  <c r="C47" i="3"/>
  <c r="D47" i="3"/>
  <c r="C46" i="3"/>
  <c r="D46" i="3"/>
  <c r="B46" i="3"/>
  <c r="D45" i="3"/>
  <c r="B45" i="3"/>
  <c r="D44" i="3"/>
  <c r="B44" i="3"/>
  <c r="D43" i="3"/>
  <c r="D42" i="3"/>
  <c r="D41" i="3"/>
  <c r="C40" i="3"/>
  <c r="D40" i="3"/>
  <c r="C39" i="3"/>
  <c r="D39" i="3"/>
  <c r="D38" i="3"/>
  <c r="D37" i="3"/>
  <c r="C36" i="3"/>
  <c r="D36" i="3"/>
  <c r="D34" i="3"/>
  <c r="D33" i="3"/>
  <c r="D32" i="3"/>
  <c r="B32" i="3"/>
  <c r="B31" i="3"/>
  <c r="D30" i="3"/>
  <c r="B30" i="3"/>
  <c r="B29" i="3"/>
  <c r="D28" i="3"/>
  <c r="D27" i="3"/>
  <c r="D26" i="3"/>
  <c r="D25" i="3"/>
  <c r="D24" i="3"/>
  <c r="D23" i="3"/>
  <c r="D22" i="3"/>
  <c r="D21" i="3"/>
  <c r="C20" i="3"/>
  <c r="D20" i="3"/>
  <c r="C19" i="3"/>
  <c r="D19" i="3"/>
  <c r="D18" i="3"/>
  <c r="D17" i="3"/>
  <c r="C16" i="3"/>
  <c r="D16" i="3"/>
  <c r="D15" i="3"/>
  <c r="C14" i="3"/>
  <c r="D14" i="3"/>
  <c r="D13" i="3"/>
  <c r="B13" i="3"/>
  <c r="D12" i="3"/>
  <c r="B12" i="3"/>
  <c r="D11" i="3"/>
  <c r="B11" i="3"/>
  <c r="B5" i="3"/>
  <c r="D10" i="3"/>
  <c r="D9" i="3"/>
  <c r="D8" i="3"/>
  <c r="D7" i="3"/>
  <c r="C6" i="3"/>
  <c r="D6" i="3"/>
  <c r="C5" i="3"/>
  <c r="D5" i="3"/>
  <c r="D151" i="3"/>
  <c r="D187" i="3"/>
  <c r="C187" i="3"/>
  <c r="B187" i="3"/>
  <c r="D155" i="3"/>
  <c r="C31" i="2"/>
  <c r="C30" i="2"/>
  <c r="C29" i="2"/>
  <c r="D187" i="1"/>
  <c r="D186" i="1"/>
  <c r="D172" i="1"/>
  <c r="D171" i="1"/>
  <c r="C37" i="2"/>
  <c r="C49" i="2"/>
  <c r="F71" i="2"/>
  <c r="H71" i="2"/>
  <c r="C51" i="2"/>
  <c r="F72" i="2"/>
  <c r="H72" i="2"/>
  <c r="C56" i="2"/>
  <c r="F70" i="2"/>
  <c r="H70" i="2"/>
  <c r="F69" i="2"/>
  <c r="H69" i="2"/>
  <c r="C50" i="2"/>
  <c r="C59" i="2"/>
  <c r="C48" i="2"/>
  <c r="B5" i="1"/>
  <c r="C20" i="2"/>
  <c r="C19" i="2"/>
  <c r="C18" i="2"/>
  <c r="B198" i="1"/>
  <c r="D190" i="1"/>
  <c r="D189" i="1"/>
  <c r="D185" i="1"/>
  <c r="D184" i="1"/>
  <c r="D178" i="1"/>
  <c r="D176" i="1"/>
  <c r="D174" i="1"/>
  <c r="D173" i="1"/>
  <c r="D170" i="1"/>
  <c r="D168" i="1"/>
  <c r="D167" i="1"/>
  <c r="D166" i="1"/>
  <c r="D164" i="1"/>
  <c r="D163" i="1"/>
  <c r="D159" i="1"/>
  <c r="D157" i="1"/>
  <c r="D156" i="1"/>
  <c r="D155" i="1"/>
  <c r="D154" i="1"/>
  <c r="D153" i="1"/>
  <c r="D152" i="1"/>
  <c r="D148" i="1"/>
  <c r="C138" i="1"/>
  <c r="D138" i="1"/>
  <c r="D135" i="1"/>
  <c r="D126" i="1"/>
  <c r="D124" i="1"/>
  <c r="D120" i="1"/>
  <c r="D118" i="1"/>
  <c r="D107" i="1"/>
  <c r="D97" i="1"/>
  <c r="D87" i="1"/>
  <c r="D82" i="1"/>
  <c r="D77" i="1"/>
  <c r="C75" i="1"/>
  <c r="D75" i="1"/>
  <c r="C58" i="1"/>
  <c r="D58" i="1"/>
  <c r="C28" i="2"/>
  <c r="D55" i="1"/>
  <c r="D54" i="1"/>
  <c r="D52" i="1"/>
  <c r="D50" i="1"/>
  <c r="C25" i="2"/>
  <c r="C24" i="2"/>
  <c r="D45" i="1"/>
  <c r="D44" i="1"/>
  <c r="D42" i="1"/>
  <c r="D41" i="1"/>
  <c r="C21" i="2"/>
  <c r="D39" i="1"/>
  <c r="D38" i="1"/>
  <c r="D37" i="1"/>
  <c r="D34" i="1"/>
  <c r="D33" i="1"/>
  <c r="D32" i="1"/>
  <c r="D30" i="1"/>
  <c r="D28" i="1"/>
  <c r="D27" i="1"/>
  <c r="D26" i="1"/>
  <c r="D25" i="1"/>
  <c r="D24" i="1"/>
  <c r="D23" i="1"/>
  <c r="D22" i="1"/>
  <c r="D21" i="1"/>
  <c r="D19" i="1"/>
  <c r="D18" i="1"/>
  <c r="D17" i="1"/>
  <c r="D15" i="1"/>
  <c r="D13" i="1"/>
  <c r="D12" i="1"/>
  <c r="D11" i="1"/>
  <c r="D10" i="1"/>
  <c r="D9" i="1"/>
  <c r="D8" i="1"/>
  <c r="D7" i="1"/>
  <c r="H82" i="2"/>
  <c r="F82" i="2"/>
  <c r="D20" i="1"/>
  <c r="C64" i="2"/>
  <c r="C26" i="2"/>
  <c r="C23" i="2"/>
  <c r="D165" i="1"/>
  <c r="C34" i="2"/>
  <c r="C35" i="2"/>
  <c r="D177" i="1"/>
  <c r="C41" i="2"/>
  <c r="C39" i="2"/>
  <c r="C36" i="2"/>
  <c r="C38" i="2"/>
  <c r="E151" i="1"/>
  <c r="B191" i="1"/>
  <c r="D14" i="1"/>
  <c r="C22" i="2"/>
  <c r="C17" i="2"/>
  <c r="C46" i="1"/>
  <c r="D46" i="1"/>
  <c r="C5" i="1"/>
  <c r="D6" i="1"/>
  <c r="D102" i="1"/>
  <c r="D169" i="1"/>
  <c r="D188" i="1"/>
  <c r="D40" i="1"/>
  <c r="D51" i="1"/>
  <c r="D60" i="1"/>
  <c r="D43" i="1"/>
  <c r="D53" i="1"/>
  <c r="D161" i="1"/>
  <c r="D36" i="1"/>
  <c r="D92" i="1"/>
  <c r="D175" i="1"/>
  <c r="D48" i="1"/>
  <c r="D113" i="1"/>
  <c r="D16" i="1"/>
  <c r="D57" i="1"/>
  <c r="D131" i="1"/>
  <c r="D140" i="1"/>
  <c r="D47" i="1"/>
  <c r="C33" i="2"/>
  <c r="D179" i="1"/>
  <c r="D5" i="1"/>
  <c r="C32" i="2"/>
  <c r="C27" i="2"/>
  <c r="C42" i="2"/>
  <c r="C56" i="1"/>
  <c r="D56" i="1"/>
  <c r="C151" i="1"/>
  <c r="D151" i="1"/>
  <c r="D191" i="1"/>
  <c r="C191" i="1"/>
</calcChain>
</file>

<file path=xl/sharedStrings.xml><?xml version="1.0" encoding="utf-8"?>
<sst xmlns="http://schemas.openxmlformats.org/spreadsheetml/2006/main" count="1971" uniqueCount="600">
  <si>
    <t>DISTRIBUCIÓN DE RENTAS</t>
  </si>
  <si>
    <t xml:space="preserve">PROYECCIÓN </t>
  </si>
  <si>
    <t xml:space="preserve">TOTAL INVERSION </t>
  </si>
  <si>
    <t xml:space="preserve">TOTAL DISPONIBLE </t>
  </si>
  <si>
    <t>ESTAMPILLAS</t>
  </si>
  <si>
    <t>PRO DESARROLLO DEPARTAMENTAL</t>
  </si>
  <si>
    <t>INFRESTRUCTURA EDUCATIVA 25%</t>
  </si>
  <si>
    <t>INFRAESTRUCTURA SANITARIA 25%</t>
  </si>
  <si>
    <t>INFRA ESTRUCTURA DEPORTIVA 50%</t>
  </si>
  <si>
    <t>Rendimientos Financieros Estampilla Prodesarrollo Departamental</t>
  </si>
  <si>
    <t>PRO ELECTRIFICACION RURAL (Ordenanza 07E de 2013)</t>
  </si>
  <si>
    <t>PRO ELECTRIFICACION RURAL (Ordenanza 014 de 2017)</t>
  </si>
  <si>
    <t>Rendimientos Financieros Estampilla Proelectrificación</t>
  </si>
  <si>
    <t>PRO DESARROLLO FRONTERIZO</t>
  </si>
  <si>
    <t>25% Desarrollo de la primera infancia. Prioridad la desnutrición</t>
  </si>
  <si>
    <t>25% Infraestrucutra del transporte</t>
  </si>
  <si>
    <t>10% Infraestrucutra, formación y dotación en educación básica, media tecnica y superior</t>
  </si>
  <si>
    <t>10% Agua potable y saneamiento básico</t>
  </si>
  <si>
    <t>10% Bibliotecas departamentales, proyectos derivados de los convenioos de cooperación e integración y desarrollo del sector agropecuario.</t>
  </si>
  <si>
    <t>10% Preservación del medio ambiente</t>
  </si>
  <si>
    <t>10% Investigación de estudios en asuntos fronterizos</t>
  </si>
  <si>
    <t>Rendimientos Financieros Estampilla Prodesarrollo fronterizo</t>
  </si>
  <si>
    <t>PRO CULTURA</t>
  </si>
  <si>
    <r>
      <t>60% PROYECTOS CULTURALES DE LA REGION</t>
    </r>
    <r>
      <rPr>
        <sz val="10"/>
        <rFont val="Arial Narrow"/>
        <family val="2"/>
      </rPr>
      <t xml:space="preserve"> (Conforme al articulo 38 de la Ley 397/97 modificada por el articulo 38-1 de la Ley 666 de 2,001).</t>
    </r>
  </si>
  <si>
    <t>10% RED DE BIBLIOTECAS</t>
  </si>
  <si>
    <t>Rendimientos Financieros Estampilla Procultura</t>
  </si>
  <si>
    <t>PROADULTO MAYOR</t>
  </si>
  <si>
    <r>
      <t xml:space="preserve">70%  PARA LA FINANCIACION DE LOS CENTROS DE VIDA  </t>
    </r>
    <r>
      <rPr>
        <sz val="10"/>
        <rFont val="Arial Narrow"/>
        <family val="2"/>
      </rPr>
      <t>(Debe distribuirse en todos los municipios de acuerdo al numero de ancianos indigentes que atienda cada ente territorial)</t>
    </r>
  </si>
  <si>
    <r>
      <t xml:space="preserve">30% DOTACION Y MANTENIMIENTO DE LOS CENTROS DE BIENESTAR DEL ANCIANO  </t>
    </r>
    <r>
      <rPr>
        <sz val="10"/>
        <rFont val="Arial Narrow"/>
        <family val="2"/>
      </rPr>
      <t>(Debe distribuirse en todos los municipios de acuerdo al numero de ancianos indigentes que atienda cada ente territorial)</t>
    </r>
  </si>
  <si>
    <t>Rendimientos Financieros Estampilla para el bienestar del Adulto Mayor</t>
  </si>
  <si>
    <t>70%  PARA LA FINANCIACION DE LOS CENTROS DE VIDA  (Debe distribuirse en todos los municipios de acuerdo al numero de ancianos indigentes que atienda cada ente territorial)</t>
  </si>
  <si>
    <t>30% DOTACION Y MANTENIMIENTO DE LOS CENTROS DE BIENESTAR DEL ANCIANO  (Debe distribuirse en todos los municipios de acuerdo al numero de ancianos indigentes que atienda cada ente territorial)</t>
  </si>
  <si>
    <t>REGALIAS</t>
  </si>
  <si>
    <t>Rendimientos Financieros Regalias</t>
  </si>
  <si>
    <t>Rendimientos Financieros FAEP</t>
  </si>
  <si>
    <t>Rendimientos Financieros Excedentes  FONPET  en virtud del decreto No. 4105/2004, Resolución 1371 del 13 de mayo de 2015  Minhacienda</t>
  </si>
  <si>
    <t>Bibliotecas publicas</t>
  </si>
  <si>
    <t>Rendimientos Financieros Excedentes Fonpet en virtud del Decreto No.055/2009, Resolución 304/2014 Ministerio de Hacienda</t>
  </si>
  <si>
    <t>Rendimientos Financieros Margen de Comercializacion Regalías</t>
  </si>
  <si>
    <t>Rendimientos financieros cta. No.064-011935 Dpto de Arauca- emprestito bancario 2013, registro minhacienda 611515230</t>
  </si>
  <si>
    <t>Rendimientos financieros cta.No.137-31967-9 Departamento de Arauca-Emprestito Bancario 2013,registro ninhacienda 611515221</t>
  </si>
  <si>
    <t>Rendimientos Financieros Departamento de Arauca- Saldos emprestitos</t>
  </si>
  <si>
    <t>INGRESOS CORRIENTES DE LIBRE DESTINACIÓN  (ICLD)</t>
  </si>
  <si>
    <t>Rendimientos Financieros ICLD</t>
  </si>
  <si>
    <t xml:space="preserve">IMPUESTOS DIRECTOS </t>
  </si>
  <si>
    <t>Registro y Anotacion</t>
  </si>
  <si>
    <t>libre inversión</t>
  </si>
  <si>
    <t>Acueductos Municipales y regionales</t>
  </si>
  <si>
    <t>Gestión del riesgo</t>
  </si>
  <si>
    <t>incentivos a deportistas</t>
  </si>
  <si>
    <t>IMPUESTOS INDIRECTOS</t>
  </si>
  <si>
    <t>Tabaco y cigarrillos Nacional</t>
  </si>
  <si>
    <t>fondo departamental de rentas</t>
  </si>
  <si>
    <t>tabaco y cigarrillos Extranjero</t>
  </si>
  <si>
    <t>Consumo de Cerveza  Nacional</t>
  </si>
  <si>
    <t>Consumo de Cerveza  Extranjera</t>
  </si>
  <si>
    <t>Licores Nacionales</t>
  </si>
  <si>
    <t>deporte</t>
  </si>
  <si>
    <t>Licores Extranjeros</t>
  </si>
  <si>
    <t>Deguello Ganado Mayor Mpio Arauca</t>
  </si>
  <si>
    <t>Deguello Ganado Mayor Otros Municpios</t>
  </si>
  <si>
    <t>RENTAS CONTRACTUALES</t>
  </si>
  <si>
    <t>Arrendamientos</t>
  </si>
  <si>
    <t>RENTAS OCASIONALES</t>
  </si>
  <si>
    <t>Gaceta Departamental</t>
  </si>
  <si>
    <t>Sobre Tasa a la Gasolina</t>
  </si>
  <si>
    <t>I.V.A.</t>
  </si>
  <si>
    <t>MULTAS</t>
  </si>
  <si>
    <t>Otras multas de Gobierno</t>
  </si>
  <si>
    <t>Multas por contravenciones a las rentas departamentales</t>
  </si>
  <si>
    <t>Otros ingresos no Tributarios</t>
  </si>
  <si>
    <t>DESTINACIÓN ESPECIFICA</t>
  </si>
  <si>
    <t>Rendimientos Financieros recursos  Ley de Bibliotecas</t>
  </si>
  <si>
    <t>Rendimientos Financieros sobretasa al ACPM</t>
  </si>
  <si>
    <t>vias</t>
  </si>
  <si>
    <t>Rendimientos Financieros Fondo de Seguridad Ley 418/97</t>
  </si>
  <si>
    <t>Fondo de seguridad</t>
  </si>
  <si>
    <t>Rendimientos Financieros Cta 21500241423 Dpto De Arauca Fondo de Desastres</t>
  </si>
  <si>
    <t>Rendimientos Financieros Cta 7370-005256-4 Fondo Rotatorio de Tame</t>
  </si>
  <si>
    <t>Rendimientos Financieros Recursos para Agua Potable y Saneamiento Básico SGP - Ley 1176/2007</t>
  </si>
  <si>
    <t>Rendimientos Financieros cta.no.137-30074-5 Recursos para Cofinanciación Cobertura en Educación de las Entidades Territoriales Productoras, art.145 decreto 4923/2011</t>
  </si>
  <si>
    <t>alimentacion escolar</t>
  </si>
  <si>
    <t>Sobretasa Al Acpm.</t>
  </si>
  <si>
    <t>100% Mantenimiento Infraestructura Vias</t>
  </si>
  <si>
    <t>CULTURA (Patrimonio cultural)</t>
  </si>
  <si>
    <t>5% Fondo de Seguridad</t>
  </si>
  <si>
    <t>100% SEGÚN PROYECTOS APROBADOS COMITÉ DE ORDEN PUBLICO</t>
  </si>
  <si>
    <t>100% AGUA POTABLE Y SANEAMIENTO BASICO</t>
  </si>
  <si>
    <t>SGP educacion</t>
  </si>
  <si>
    <t>TRANSFERENCIAS NACIONALES (Cofinanciacion alimentacion escolar)</t>
  </si>
  <si>
    <t>Alimentación Ecolar</t>
  </si>
  <si>
    <t>GRAN TOTAL PROYECTADO</t>
  </si>
  <si>
    <t>estampila</t>
  </si>
  <si>
    <t>especifica</t>
  </si>
  <si>
    <t>rendimientos</t>
  </si>
  <si>
    <t>TOTAL</t>
  </si>
  <si>
    <t>PROYECCION DE INGRESOS 2020</t>
  </si>
  <si>
    <t>100% Financiacion electrificación rural (Instalacion, mantenimiento,mejoras y ampliación del servicio)</t>
  </si>
  <si>
    <t>50% Electrificacion rural especialmente en zonas de dificil acceso</t>
  </si>
  <si>
    <t>50% Proyectos que propendadn por el uso de energías renovebles no convencionales al sistema energético nacional en zonas rurales del departamento</t>
  </si>
  <si>
    <t>FUENTE DE FINANACIACION</t>
  </si>
  <si>
    <t>SUBTOTAL</t>
  </si>
  <si>
    <t>25% Primera infancia  (nutricion)</t>
  </si>
  <si>
    <t>25% Infraestructura del transporte</t>
  </si>
  <si>
    <t>10% Infraestructura, formación y dotación en educación basica, media, tecnica y superior</t>
  </si>
  <si>
    <t>10% Preservacion del medio ambiente</t>
  </si>
  <si>
    <t>10% Investigacion y estudios  en asuntos fronterizos</t>
  </si>
  <si>
    <t>10$% bibliotecas, convenios de cooperacion y desarrollo del sectro agropecuario</t>
  </si>
  <si>
    <t xml:space="preserve"> Rendimientos Financieros S.G.P Educación Prestación del servicio</t>
  </si>
  <si>
    <t>calidad educativa</t>
  </si>
  <si>
    <t xml:space="preserve">Rendimientos Financieros S.G.P Educación Cancelaciones </t>
  </si>
  <si>
    <t>atencion a desastres</t>
  </si>
  <si>
    <t>sector agropecuario</t>
  </si>
  <si>
    <t>Plan de aguas</t>
  </si>
  <si>
    <t>Impuesto sobre vehiculos automotores (Vigencia actual)</t>
  </si>
  <si>
    <t>Impuesto sobre vehiculos automotores (Vigencia anterior)</t>
  </si>
  <si>
    <t>mantenimiento plantas de sacrificio</t>
  </si>
  <si>
    <t>Participacion en el Impuesto al Consumo Telefonía Móvil  (  Cultura).</t>
  </si>
  <si>
    <t>Al consumo de Licores Extranjero (Ley 14/83)(3% deporte)</t>
  </si>
  <si>
    <t>Al consumo de Licores Enacionales (Ley 14/83)(3% deporte)</t>
  </si>
  <si>
    <t>SGP Agua Potable y Saneamiento Basico (once doceavas 2020)</t>
  </si>
  <si>
    <t>SGP Agua Potable y Saneamiento Basico (ultima doceava 2019)</t>
  </si>
  <si>
    <t>Cofinanciacion de coberturas en educación entidades  productoras</t>
  </si>
  <si>
    <t>FUENTE DE FINANCIACION</t>
  </si>
  <si>
    <t>Pro Desarrollo Departamental</t>
  </si>
  <si>
    <t>Pro Desarrollo Fronterizo</t>
  </si>
  <si>
    <t>Pro Cultura</t>
  </si>
  <si>
    <t>Pro adulto Mayor</t>
  </si>
  <si>
    <t>Pro electrificación</t>
  </si>
  <si>
    <t>REGALIAS Y COFINANCIACION</t>
  </si>
  <si>
    <t>Otros Saldos de Regalías</t>
  </si>
  <si>
    <t>Otras Fuentes ICLD</t>
  </si>
  <si>
    <t>Alimentación escolar</t>
  </si>
  <si>
    <t>Otras fuentes de destinacion especifica</t>
  </si>
  <si>
    <t>SISTEMA GENERAL DE PARTICIPACIONES</t>
  </si>
  <si>
    <t>S.G.P. EDUCACION</t>
  </si>
  <si>
    <t>S.G.P.AGUA POTABLE Y SANEAMIENTO BÁSICO</t>
  </si>
  <si>
    <t>icld libre inversion</t>
  </si>
  <si>
    <t>INVERSION POR FUENTES DE FINANCIACION 2020</t>
  </si>
  <si>
    <t>INGRESOS 2020</t>
  </si>
  <si>
    <t>ICLD LIBRE INVERSION</t>
  </si>
  <si>
    <t>ESTAMPILLA</t>
  </si>
  <si>
    <t xml:space="preserve">libre inversion </t>
  </si>
  <si>
    <t>RENDIMIENTOS DESTINACION ESPECIFICA</t>
  </si>
  <si>
    <t>RENDIMIENTOS LIBRE INVERSION</t>
  </si>
  <si>
    <t>ICLD DESTINACION ESPECIFICA</t>
  </si>
  <si>
    <t>RENTAS CON DESTINACION ESPECIFICA</t>
  </si>
  <si>
    <t>LIBRE INVERSION</t>
  </si>
  <si>
    <t>DESTINACION ESPECIFICA</t>
  </si>
  <si>
    <t>Rendimientos financieros ICLD</t>
  </si>
  <si>
    <t>Gestion del riesgo</t>
  </si>
  <si>
    <t xml:space="preserve">DISTRIBUCION POR SECTORES  PROYECTADOS DE LA INVERSION </t>
  </si>
  <si>
    <t>EDUCACIÓN</t>
  </si>
  <si>
    <t>SALUD</t>
  </si>
  <si>
    <t>AGUA POTABLE Y SANEAMIENTO BÁSICO</t>
  </si>
  <si>
    <t>DEPORTE Y RECREACIÓN</t>
  </si>
  <si>
    <t>CULTURA</t>
  </si>
  <si>
    <t>BIBLIOTECAS</t>
  </si>
  <si>
    <t>SERVICIOS PÚBLICOS DIFERENTES A - AAA</t>
  </si>
  <si>
    <t>AGROPECUARIO</t>
  </si>
  <si>
    <t>INFRAESTRUCTURA VIAL</t>
  </si>
  <si>
    <t>AMBIENTAL</t>
  </si>
  <si>
    <t>PREVENCIÓN Y ATENCIÓN DE DESASTRES</t>
  </si>
  <si>
    <t>ATENCIÓN A GRUPOS VULNERABLES - PROMOCIÓN SOCIAL</t>
  </si>
  <si>
    <t>ASUNTOS FRONTERIZOS</t>
  </si>
  <si>
    <t>FORTALECIMIENTO INSTITUCIONAL</t>
  </si>
  <si>
    <t>JUSTICIA Y SEGURIDAD</t>
  </si>
  <si>
    <t>SECTOR</t>
  </si>
  <si>
    <t>CON RECURSOS DE PARTICIPACIONES PARA EDUCACIÓN y SALUD - SGP</t>
  </si>
  <si>
    <t xml:space="preserve">  CON RECURSOS DE REGALÍAS y FONDOS DE COFINANCIACIÓN</t>
  </si>
  <si>
    <t xml:space="preserve">  CON RECURSOS DE PARTICIPACIONES DE APSB - SGP</t>
  </si>
  <si>
    <t xml:space="preserve">  CON RECURSOS PROPIOS Y OTROS CON DESTINACION ESPECIFICA</t>
  </si>
  <si>
    <t xml:space="preserve">CON RECURSOS DEL NUEVO SGR </t>
  </si>
  <si>
    <t xml:space="preserve">       Agua Potable y Saneamiento Básico</t>
  </si>
  <si>
    <t xml:space="preserve">       Infraestructura Vial </t>
  </si>
  <si>
    <t xml:space="preserve">       Educación</t>
  </si>
  <si>
    <t xml:space="preserve">       Educación Física, Deporte y Recreación</t>
  </si>
  <si>
    <t xml:space="preserve">       Salud</t>
  </si>
  <si>
    <t xml:space="preserve">       Cultura</t>
  </si>
  <si>
    <t xml:space="preserve">       Sector Energético</t>
  </si>
  <si>
    <t xml:space="preserve">       Desarrollo Agropecuario y Minero</t>
  </si>
  <si>
    <t xml:space="preserve">       Infraestructura Urbana</t>
  </si>
  <si>
    <t xml:space="preserve">       Desarrollo de la comunidad</t>
  </si>
  <si>
    <t xml:space="preserve">       Justicia, defensa y seguridad</t>
  </si>
  <si>
    <t xml:space="preserve">       Desarrollo Institucional</t>
  </si>
  <si>
    <t xml:space="preserve">       Otros sectores</t>
  </si>
  <si>
    <t>EDUCACION</t>
  </si>
  <si>
    <t>AGUA</t>
  </si>
  <si>
    <t>DEPORTE</t>
  </si>
  <si>
    <t>ENERGIA</t>
  </si>
  <si>
    <t>VIAS</t>
  </si>
  <si>
    <t>BIBLIOTECA</t>
  </si>
  <si>
    <t>AMBIENTE</t>
  </si>
  <si>
    <t>FRONTERA</t>
  </si>
  <si>
    <t>POBLACION</t>
  </si>
  <si>
    <t>RIESGO</t>
  </si>
  <si>
    <t>INSTITUCIONAL</t>
  </si>
  <si>
    <t>SEGURIDAD</t>
  </si>
  <si>
    <t>OTROS</t>
  </si>
  <si>
    <t>INVERSION DESTINACION ESPCEIFICA</t>
  </si>
  <si>
    <t>INGRESOS CORRIENTES DE LIBRE DESTINACION</t>
  </si>
  <si>
    <t>UN</t>
  </si>
  <si>
    <t>DIM</t>
  </si>
  <si>
    <t>EJE</t>
  </si>
  <si>
    <t>PROG</t>
  </si>
  <si>
    <t>SUBP</t>
  </si>
  <si>
    <t xml:space="preserve">CODIGO BPIN </t>
  </si>
  <si>
    <t>PROYECTO</t>
  </si>
  <si>
    <t>GASTO PUBLICO SOCIAL</t>
  </si>
  <si>
    <t>PROYECTO DE INVERSION</t>
  </si>
  <si>
    <t xml:space="preserve">VALOR TOTAL DEL PROYECTO </t>
  </si>
  <si>
    <t>VALOR DE LAS FUENTES DE FINANCIACION</t>
  </si>
  <si>
    <t>Rendimientos Financieros Regalías</t>
  </si>
  <si>
    <t xml:space="preserve"> rendimientos financieros margen de comercialización regalías</t>
  </si>
  <si>
    <t xml:space="preserve">rendimientos financieros departamento de Arauca - saldos empréstitos </t>
  </si>
  <si>
    <t>Rendimientos Financieros Excedentes  FONPET  en virtud del decreto No.4105/2004, Resolución 1371 del 13 de mayo de 2015 Min hacienda</t>
  </si>
  <si>
    <t>Rendimientos Financieros Excedentes del FONPET  en virtud del decreto No.055/2009, resolución 304/2014 Min hacienda</t>
  </si>
  <si>
    <t>Rendimientos financieros cta. No 064-011935 Dpto. de Arauca - Empréstito bancario 2013, registro Min hacienda 611515230</t>
  </si>
  <si>
    <t>Impuesto de Registro y Anotación</t>
  </si>
  <si>
    <t>Al Consumo de Licores Nacionales (Ley 14/83)</t>
  </si>
  <si>
    <t>Al Consumo de Licores Extranjeros (Ley 14/83)</t>
  </si>
  <si>
    <t>Al Consumo de Cerveza Nacional (Decreto 190/69)</t>
  </si>
  <si>
    <t>Al Consumo de Cerveza Extranjera (Decreto 190/69)</t>
  </si>
  <si>
    <t xml:space="preserve">Consumo de Tabaco y Cigarrillo Nacional </t>
  </si>
  <si>
    <t>AL Consumo de Tabaco y Cigarrillo Extranjero</t>
  </si>
  <si>
    <t>Al Degüello de Ganado Mayor Municipio de Arauca (Ley 14/83)</t>
  </si>
  <si>
    <t>Degüello de Ganado Mayor Otros Municipios (Ley 14/83)</t>
  </si>
  <si>
    <t xml:space="preserve">Sobretasa a la Gasolina </t>
  </si>
  <si>
    <t>Otras multas de gobierno</t>
  </si>
  <si>
    <t>I.V.A</t>
  </si>
  <si>
    <t>Otros Ingresos No Tributarios</t>
  </si>
  <si>
    <t>Estampilla Pro-Desarrollo Departamental (Decreto 1222/86)</t>
  </si>
  <si>
    <t>Rendimientos Financieros Estampilla Pro-Desarrollo Departamental</t>
  </si>
  <si>
    <t>Estampilla Pro-Electrificación Rural(Ordenanza 07E/2013)</t>
  </si>
  <si>
    <t>Rendimientos Financieros Estampilla Pro-Electrificación Rural</t>
  </si>
  <si>
    <t>Estampilla ProDesarrollo Fronterizo (Ley 191/95)</t>
  </si>
  <si>
    <t>Rendimientos Financieros Estampilla ProDesarrollo  Fronterizo</t>
  </si>
  <si>
    <t>Estampilla  Proadulto mayor</t>
  </si>
  <si>
    <t>Rendimientos Financieros Estampilla Pro-Adulto Mayor</t>
  </si>
  <si>
    <t>Estampilla procultura</t>
  </si>
  <si>
    <t>Rendimientos Financieros Estampilla procultura</t>
  </si>
  <si>
    <t>Rendimeintos financieros cta 137-300074-5 Recursos para cofinanciación cobertura en educación de la entidades territoriales productoras. Art 145 decreto 4923/2011</t>
  </si>
  <si>
    <t>cofinanciacion de coberturas en educacion entidades productoras</t>
  </si>
  <si>
    <t>Sobretasa al ACPM</t>
  </si>
  <si>
    <t>Participacion en el Impuesto al Consumo Telefonía Móvil  (Deporte y  Cultura).</t>
  </si>
  <si>
    <t>Rendimientos financieros recursos para agua potable y saneamiento básico SGP- Ley 1176/2007</t>
  </si>
  <si>
    <t>Impuesto del 5% Fondo de Seguridad Ley 418/97,Contratacion de la Gobernación de Arauca</t>
  </si>
  <si>
    <t>Al consumo de Licores Extranjeros (Ley 14/83)(3% Deporte)</t>
  </si>
  <si>
    <t>Al consumo de Licores Nacionales (Ley 14/83) (3% Deporte)</t>
  </si>
  <si>
    <t>Rendimientos financieros Fondo de seguridad ley 418/97</t>
  </si>
  <si>
    <t>02</t>
  </si>
  <si>
    <t>SECRETARIA DE GOBIERNO Y SEGURIDAD CIUDADANA</t>
  </si>
  <si>
    <t>04</t>
  </si>
  <si>
    <t>Dimensión Institucional</t>
  </si>
  <si>
    <t>05</t>
  </si>
  <si>
    <t>Buen Gobierno</t>
  </si>
  <si>
    <t>18</t>
  </si>
  <si>
    <t>Gestión Pública</t>
  </si>
  <si>
    <t>50</t>
  </si>
  <si>
    <t>Participación comunitaria y servicio al ciudadano</t>
  </si>
  <si>
    <t>20</t>
  </si>
  <si>
    <t>Integración regional e internacionalización</t>
  </si>
  <si>
    <t>54</t>
  </si>
  <si>
    <t>Fronteras y Globalización</t>
  </si>
  <si>
    <t>06</t>
  </si>
  <si>
    <t>Reconciliación, participación y Convivencia para la Paz</t>
  </si>
  <si>
    <t>21</t>
  </si>
  <si>
    <t>Seguridad, convivencia y Justicia</t>
  </si>
  <si>
    <t>58</t>
  </si>
  <si>
    <t>Derechos Humanos y DIH</t>
  </si>
  <si>
    <t>22</t>
  </si>
  <si>
    <t>Paz y Reconciliación</t>
  </si>
  <si>
    <t>59</t>
  </si>
  <si>
    <t>Reintegración  social y económica</t>
  </si>
  <si>
    <t>03</t>
  </si>
  <si>
    <t>SECRETARIA GENERAL Y DESARROLLO INSTITUCIONAL</t>
  </si>
  <si>
    <t>Dimensión  Institucional</t>
  </si>
  <si>
    <t>48</t>
  </si>
  <si>
    <t>Gestión y fortalecimiento Institucional</t>
  </si>
  <si>
    <t>SECRETARIA DE HACIENDA</t>
  </si>
  <si>
    <t>01</t>
  </si>
  <si>
    <t>Dimensión Social</t>
  </si>
  <si>
    <t>Equidad Social para la Paz</t>
  </si>
  <si>
    <t>11</t>
  </si>
  <si>
    <t>Arauca Deportiva, sana y Competitiva</t>
  </si>
  <si>
    <t>28</t>
  </si>
  <si>
    <t>Participación, posicionamiento y liderazgo de la cultura deportiva</t>
  </si>
  <si>
    <t>29</t>
  </si>
  <si>
    <t>Construcción de entornos vitales de la cultura deportiva</t>
  </si>
  <si>
    <t>49</t>
  </si>
  <si>
    <t>Finanzas Públicas</t>
  </si>
  <si>
    <t>SECRETARIA DE PLANEACION</t>
  </si>
  <si>
    <t>Reducción de Brechas de pobreza para la igualdad</t>
  </si>
  <si>
    <t>Vivienda digna y productiva</t>
  </si>
  <si>
    <t>Vivienda Urbana</t>
  </si>
  <si>
    <t>12</t>
  </si>
  <si>
    <t>Dimensión Económica</t>
  </si>
  <si>
    <t>Productividad y Competitividad para el desarrollo</t>
  </si>
  <si>
    <t>13</t>
  </si>
  <si>
    <t>14</t>
  </si>
  <si>
    <t>16</t>
  </si>
  <si>
    <t>19</t>
  </si>
  <si>
    <t>52</t>
  </si>
  <si>
    <t>Planeación territorial</t>
  </si>
  <si>
    <t>SECRETARIA DE EDUCACION</t>
  </si>
  <si>
    <t>Educación de Calidad</t>
  </si>
  <si>
    <t xml:space="preserve">Acceso y permanencia </t>
  </si>
  <si>
    <t>Educación con pertinencia</t>
  </si>
  <si>
    <t>10</t>
  </si>
  <si>
    <t>Cultura esencia del territorio</t>
  </si>
  <si>
    <t>26</t>
  </si>
  <si>
    <t xml:space="preserve"> Formación  y promoción Cultural</t>
  </si>
  <si>
    <t>08</t>
  </si>
  <si>
    <t>Afrodescendientes</t>
  </si>
  <si>
    <t>23</t>
  </si>
  <si>
    <t>07</t>
  </si>
  <si>
    <t>SECRETARIA DE DESARROLLO AGROPECUARIO Y SOSTENIBLE</t>
  </si>
  <si>
    <t>Infraestructura Estratégica</t>
  </si>
  <si>
    <t>31</t>
  </si>
  <si>
    <t>Infraestructura para la producción</t>
  </si>
  <si>
    <t>15</t>
  </si>
  <si>
    <t>Desarrollo Rural Integral</t>
  </si>
  <si>
    <t>40</t>
  </si>
  <si>
    <t>Fomento y Diversificación de la Producción</t>
  </si>
  <si>
    <t>Dimensión Ambiental</t>
  </si>
  <si>
    <t>Crecimiento Verde</t>
  </si>
  <si>
    <t>17</t>
  </si>
  <si>
    <t>Desarrollo Sostenible territorial</t>
  </si>
  <si>
    <t>45</t>
  </si>
  <si>
    <t>Gestión ambiental y biodiversidad</t>
  </si>
  <si>
    <t>SECRETARIA DE INFRAESTRUCTURA FISICA</t>
  </si>
  <si>
    <t>Agua y Saneamiento Básico con calidad y accesibilidad</t>
  </si>
  <si>
    <t>09</t>
  </si>
  <si>
    <t>Agua con calidad</t>
  </si>
  <si>
    <t>Saneamiento Básico de Calidad</t>
  </si>
  <si>
    <t>Indígenas</t>
  </si>
  <si>
    <t>30</t>
  </si>
  <si>
    <t>Integración Vial</t>
  </si>
  <si>
    <t>32</t>
  </si>
  <si>
    <t>Desarrollo Energético</t>
  </si>
  <si>
    <t>33</t>
  </si>
  <si>
    <t>Masificación del Gas</t>
  </si>
  <si>
    <t>SISTEMA GENERAL DE PARTICIPACIONES SGP</t>
  </si>
  <si>
    <t>SOCIAL</t>
  </si>
  <si>
    <t>REDUCCIÓN DE BRECHAS DE POBREZA PARA LA IGUALDAD</t>
  </si>
  <si>
    <t>Eficiencia Administrativa</t>
  </si>
  <si>
    <t>FONDO DE SEGURIDAD</t>
  </si>
  <si>
    <t>56</t>
  </si>
  <si>
    <t>Justicia y Seguridad</t>
  </si>
  <si>
    <t>57</t>
  </si>
  <si>
    <t>Convivencia ciudadana</t>
  </si>
  <si>
    <t>FONDO LOCAL DE SALUD</t>
  </si>
  <si>
    <t>Salud Preventiva, asistencial e intervencionista</t>
  </si>
  <si>
    <t>Sistema asistencial e intervencionista humanizado</t>
  </si>
  <si>
    <t>Red  integral para la prestación de servicios básicos, especializados  y respuesta a las capacidades básicas en salud pública</t>
  </si>
  <si>
    <t>FONDO DEPARTAMENTAL DE RENTAS</t>
  </si>
  <si>
    <t xml:space="preserve">FONDO DE GESTION DEL RIESGO </t>
  </si>
  <si>
    <t>47</t>
  </si>
  <si>
    <t>Crecimiento Resiliente y Reducción del Riesgo</t>
  </si>
  <si>
    <t xml:space="preserve">SECRETARIA DE DESARROLLO SOCIAL </t>
  </si>
  <si>
    <t>Niñez, adolescencia y familia</t>
  </si>
  <si>
    <t>Primera Infancia</t>
  </si>
  <si>
    <t xml:space="preserve">Infancia </t>
  </si>
  <si>
    <t>Adolescencia</t>
  </si>
  <si>
    <t>Juventud</t>
  </si>
  <si>
    <t>Orientación sexual e identidades de género diversas</t>
  </si>
  <si>
    <t>Personas en condición de discapacidad</t>
  </si>
  <si>
    <t>Persona mayor</t>
  </si>
  <si>
    <t>Víctimas</t>
  </si>
  <si>
    <t>24</t>
  </si>
  <si>
    <t>25</t>
  </si>
  <si>
    <t>VALOR TOTAL DEL POAI</t>
  </si>
  <si>
    <t>Implementación de acciones de educación y cultura ambiental en el Departamento Arauca</t>
  </si>
  <si>
    <t>Adquisición y mantenimiento de predios en áreas de interés estratégica que surten de agua los acueductos municipales o regionales en el Departamento de Arauca</t>
  </si>
  <si>
    <t>Apoyo a los procesos de fiscalización para el incremento del recaudo en las rentas propias del departamento de Arauca Arauca</t>
  </si>
  <si>
    <t>SERVICIO DE PERSONAL DE APOYO PARA LA POBLACIÓN CON NECESIDADES EDUCATIVAS ESPECIALES "NEE", CAPACIDADES EXCEPCIONALES Y SISTEMA DE RESPONSABILIDAD PENAL ADOLESCENTES "SRPA" EN ESTABLECIMIENTOS EDUCATIVOS OFICIALES DEL DEPARTAMENTO DE ARAUCA</t>
  </si>
  <si>
    <t>APOYO PARA LA DOTACIÓN DE ELEMENTOS PARA LA REALIZACIÓN DE ACTIVIDADES DE APROVECHAMIENTO DEL TIEMPO DE LOS ESTUDIANTES ATENDIDOS BAJO LA MODALIDAD DE INTERNADO EN EL DEPARTAMENTO DE ARAUCA</t>
  </si>
  <si>
    <t>Implementación de acciones integrales para garantizar la convivencia entre los ciudadanos en el departamento de Arauca</t>
  </si>
  <si>
    <t>2019005810131</t>
  </si>
  <si>
    <t>Implementación de acciones para fortalecer y garantizar la seguridad de los ciudadanos en el departamento de Arauca</t>
  </si>
  <si>
    <t>2019005810132</t>
  </si>
  <si>
    <t>2019005810134</t>
  </si>
  <si>
    <t>Apoyo al proceso de reincorporación de excombatientes a la vida civil en el departamento de Arauca</t>
  </si>
  <si>
    <t>2019005810135</t>
  </si>
  <si>
    <t>Implementación de programas de formación y genereación de empoderamiento de lideres comunitarios en el departamento de Arauca</t>
  </si>
  <si>
    <t>2019005810154</t>
  </si>
  <si>
    <t>Construcción de Obras de Mitigación del Riesgo para la prevención de Inundaciones en el Departamento de   Arauca</t>
  </si>
  <si>
    <t>2019005810106</t>
  </si>
  <si>
    <t>2019005810151</t>
  </si>
  <si>
    <t>NO</t>
  </si>
  <si>
    <t>SI</t>
  </si>
  <si>
    <t>Adquisición de predio para el cumplimiento del fallo de tutela 2018-00232 emitido por el juzgado segundo de familia en oralidad para la Fundación Mi futuro con Vivienda</t>
  </si>
  <si>
    <t xml:space="preserve">SI </t>
  </si>
  <si>
    <t>4232</t>
  </si>
  <si>
    <t>Apoyo a la formulación, construcción y elaboración del plan departamental del desarrollo y de los municipios del departamento de Arauca</t>
  </si>
  <si>
    <t>Construcción mejoramiento y adecuación de la infraestructura física de los centros educativos urbanos y rurales del departamento de Arauca</t>
  </si>
  <si>
    <t xml:space="preserve">
Servicio de Alimentación Escolar - PAE - en las sedes educativas oficiales priorizadas en el Departamento de Arauca
</t>
  </si>
  <si>
    <t>Apoyo para el acceso a la educación superior, tecnología o técnica a la población con discapacidad del departamento de Arauca</t>
  </si>
  <si>
    <t>Apoyo a la difusión de la cultura, mediante la realización de eventos y actividades artísticas en el departamento de Arauca</t>
  </si>
  <si>
    <t xml:space="preserve">Apoyo a la ejecución del Plan de Masificación  de Gas Natural en los Municipios del Departamento </t>
  </si>
  <si>
    <t>2019005810033</t>
  </si>
  <si>
    <t>Bienes, Servicios culturales y patrimonio Histórico</t>
  </si>
  <si>
    <t>27</t>
  </si>
  <si>
    <t>Traslado al Plan de aguas PDA, contrato de adhesión de fiducia mercantil irrevocable de recaudo, administración, garantías y pagos; para el manejo de los recursos Planes Departamentales de Agua, departamento de Arauca</t>
  </si>
  <si>
    <t>Ampliación y optimizacion de los sistemas de alcantarillado sanitario en el Departamento De Arauca</t>
  </si>
  <si>
    <t>sI</t>
  </si>
  <si>
    <t>Ampliación de la cobertura del servicio de energía eléctrica en zonas no interconectadas de los municipios de Arauca y Cravo Norte, en el Departamento de Arauca</t>
  </si>
  <si>
    <t>Ampliación de la electrificación en el área rural del departamento de Arauca</t>
  </si>
  <si>
    <t>Construcción de puente en la vereda Galaxia del municipio de Arauquita, Departamento de Arauca</t>
  </si>
  <si>
    <t xml:space="preserve"> Rendimientos Financieros S.G.P Prestación del servicio EDUCATIVO</t>
  </si>
  <si>
    <t xml:space="preserve"> Rendimientos Financieros S.G.P Prestación del servicio EDUCATVO</t>
  </si>
  <si>
    <t>SGP Prestación del servicio educativo CSF</t>
  </si>
  <si>
    <t>SGP Prestación del servicio educativo SSF (Aporte del afiliado)</t>
  </si>
  <si>
    <t>SGP Prestación del servicio educativo SSF (Aporte Patronal)</t>
  </si>
  <si>
    <t>SGP Cancelaciones</t>
  </si>
  <si>
    <t>Desarrollo de estrategia de emprendimiento para población migrante y retornada en el Departamento de Arauca</t>
  </si>
  <si>
    <t>Prevención de la violación de Derechos Humanos y del Derecho Internacional Humanitario en el Departamento de Arauca</t>
  </si>
  <si>
    <t>Fortalecimiento al programa de gestión documental de la Gobernacion del departamento de Arauca</t>
  </si>
  <si>
    <t xml:space="preserve">Fortalecimiento del programa de incentivos para deportistas y entrenadores medallistas en Juegos Superate campeonatos Nacionales y Juegos Nacionales Arauca </t>
  </si>
  <si>
    <t xml:space="preserve">Fortalecimiento al programa de escuelas deportivas en el Departamento de Arauca </t>
  </si>
  <si>
    <t xml:space="preserve">Implementación del desarrollo de las prácticas deportivas del programa deporte social comunitario en el Departamento de Arauca </t>
  </si>
  <si>
    <t>Control y seguimiento de los tributos departamentales mediante la fiscalización y auditoria tributaria para el incremento del recaudo en las rentas propias del departamento de Arauca</t>
  </si>
  <si>
    <t>Estudios , diseños y formulación de políticas para el mejoramiento de la oportunidad de la inversión en el Departamento de Arauca</t>
  </si>
  <si>
    <t>Apoyo a la promoción, divulgación de la lectura a través de la operatividad y jornadas itinerantes en el bibliomovil en el departamento de Arauca</t>
  </si>
  <si>
    <t>Conservación del patrimonio material e inmaterial a través de acciones de rescate, promoción y difusión en el departamento de Arauca</t>
  </si>
  <si>
    <t xml:space="preserve">Fortalecimiento al estatus sanitario del sector agropecuario en el Departamento de Arauca  </t>
  </si>
  <si>
    <t>Fortalecimiento de la familia  en el desarrollo y el cuidado integral en salud de niños y niñas del departamento de Arauca</t>
  </si>
  <si>
    <t>Mejoramiento del centro regulador de urgencias, emergencias y desastres (CRUED) y actualización de las comunicaciones para contribuir a la operatividad y mejorar la capacidad de respuesta en salud en el departamento de Arauca</t>
  </si>
  <si>
    <t>Fortalecimiento de las acciones de convivencia social y salud mental para la prevención del suicidio y violencias en el departamento de Arauca</t>
  </si>
  <si>
    <t>Fortalecimiento de la capacidad de respuesta de la red sanitaria y salud pública por el laboratorio de salud pública fronterizo en el departamento de Arauca</t>
  </si>
  <si>
    <t>Fortalecimiento de la prestación de servicios y tecnologías en salud no cubiertos por el PBS con cargo a la UPC para garantizar acceso a los servicios que demanda la población pobre afiliada régimen subsidiado del departamento de Arauca</t>
  </si>
  <si>
    <t>Fortalecimiento al sistema general de seguridad social en salud mediante acciones operativas que permitan el seguimiento, evaluacion y control del sector salud del departamento de Arauca</t>
  </si>
  <si>
    <t>Construcción de obras de respuesta a emergencia y protección para la reducción del riesgo de la población mediante la operación del banco de maquinaria amarilla en el Departamento de  Arauca</t>
  </si>
  <si>
    <t>Implementación de la política pública de la primera infancia en el departamento de Arauca</t>
  </si>
  <si>
    <t>Apoyo  de estrategias  integrales para la infancia en el departamento de Arauca</t>
  </si>
  <si>
    <t>Desarrollo de acciones de promoción y prevención la adolescencia en el departamento de Arauca</t>
  </si>
  <si>
    <t>Fortalecimiento y bienestar familiar</t>
  </si>
  <si>
    <t xml:space="preserve">Fortalecimiento  Psicoemocional a los núcleos familiares en el departamento de Arauca </t>
  </si>
  <si>
    <t>Paz, convivencia y participación juvenil</t>
  </si>
  <si>
    <t>Implementación de la política pública de juventud en el departamento de Arauca</t>
  </si>
  <si>
    <t>Poblaciones prioritarias</t>
  </si>
  <si>
    <t>Mujeres y equidad de género</t>
  </si>
  <si>
    <t>Implementación de la Politica pública departamental de la mujer por una Arauca con equidad de género para las mujeres</t>
  </si>
  <si>
    <t>Implementación de acciones para el reconocimiento, garantía, respeto y goce efectivo de los derechos de las personas con orientación e identidad de género diversa en el Departamento de Arauca</t>
  </si>
  <si>
    <t>Implementación de Politica pública departamental de  discapacidad en el departamento de Arauca</t>
  </si>
  <si>
    <t>Implementación de políticas públicas del adulto mayor  en el departamento de Arauca</t>
  </si>
  <si>
    <t>Grupos étnicos</t>
  </si>
  <si>
    <t>Implementación de la Politica publica departamental afrodescendiente en el departamento de Arauca</t>
  </si>
  <si>
    <t>Implementación de la estrategia de escuela de liderazgo de los pueblos indígenas en el departamento de Arauca</t>
  </si>
  <si>
    <t>Apoyo a la atención integral a la familia indígena en el departamento de Arauca</t>
  </si>
  <si>
    <t>Prevención y protección para las víctimas</t>
  </si>
  <si>
    <t>Implementación de un programa de formación mediante el acceso a la educación superior y técnica dirigido a los jóvenes victimas del departamento de Arauca</t>
  </si>
  <si>
    <t>Fortalecimiento de los espacios de concertación y toma de decisiones  para el avance en la Politica publica de victimas del departamento de Arauca</t>
  </si>
  <si>
    <t>Reparación integral a las víctimas</t>
  </si>
  <si>
    <t>Implementación de soluciones duraderas para la superación del estado de vulnerabilidad de la población desplazada y victima en el departamento de Arauca</t>
  </si>
  <si>
    <t>Fortalecimiento de las plantas de beneficio animal del departamento de Arauca</t>
  </si>
  <si>
    <t>ANEXO PROYECTO DE ORDENANZA PLAN OPERATIVO ANUAL DE INVERSIONES 2020</t>
  </si>
  <si>
    <t>Desarrollo de acciones para la atención integral a personas mayores indígenas del pueblo Uwa del departamento de Arauca</t>
  </si>
  <si>
    <t>Construcción Adecuación y Mejoramiento de la Infraestructura Física Deportiva y Recreativa del Departamento Arauca</t>
  </si>
  <si>
    <t>5000</t>
  </si>
  <si>
    <t>5001</t>
  </si>
  <si>
    <t>5002</t>
  </si>
  <si>
    <t>5003</t>
  </si>
  <si>
    <t>5004</t>
  </si>
  <si>
    <t>5005</t>
  </si>
  <si>
    <t>5006</t>
  </si>
  <si>
    <t>5007</t>
  </si>
  <si>
    <t>5008</t>
  </si>
  <si>
    <t>5009</t>
  </si>
  <si>
    <t>5010</t>
  </si>
  <si>
    <t>5011</t>
  </si>
  <si>
    <t>5012</t>
  </si>
  <si>
    <t>5013</t>
  </si>
  <si>
    <t>Cofinanciacion Ministerio de Educación Nacional para el programa de alimentación escolar PAE</t>
  </si>
  <si>
    <t xml:space="preserve">Cofinanciacion Ministerio de Educación Nacional para el programa de alimentación escolar PAE. Jornada Unica </t>
  </si>
  <si>
    <t>5015</t>
  </si>
  <si>
    <t>5016</t>
  </si>
  <si>
    <t>5017</t>
  </si>
  <si>
    <t>5018</t>
  </si>
  <si>
    <t>5019</t>
  </si>
  <si>
    <t>5020</t>
  </si>
  <si>
    <t>5021</t>
  </si>
  <si>
    <t>5022</t>
  </si>
  <si>
    <t>5023</t>
  </si>
  <si>
    <t>5024</t>
  </si>
  <si>
    <t>5025</t>
  </si>
  <si>
    <t>5027</t>
  </si>
  <si>
    <t>5028</t>
  </si>
  <si>
    <t>5029</t>
  </si>
  <si>
    <t xml:space="preserve">Administración y pago de la nómina de funcionarios administrativos vinculados a la planta de personal para desarrollar labores administrativas en los establecimientos educativos oficiales del Departamento de Arauca </t>
  </si>
  <si>
    <t>5071</t>
  </si>
  <si>
    <t>5072</t>
  </si>
  <si>
    <t>5073</t>
  </si>
  <si>
    <t>5074</t>
  </si>
  <si>
    <t>5075</t>
  </si>
  <si>
    <t>5076</t>
  </si>
  <si>
    <t>5077</t>
  </si>
  <si>
    <t>5078</t>
  </si>
  <si>
    <t>5079</t>
  </si>
  <si>
    <t>Implementaciòn de acciones de fortalecimiento de la gestion integral del riesgo en salud con enfoque de curso de vida en el Departamento de Arauca</t>
  </si>
  <si>
    <t>5080</t>
  </si>
  <si>
    <t>5081</t>
  </si>
  <si>
    <t>5082</t>
  </si>
  <si>
    <t>5083</t>
  </si>
  <si>
    <t>5084</t>
  </si>
  <si>
    <t>5085</t>
  </si>
  <si>
    <t>5086</t>
  </si>
  <si>
    <t>5087</t>
  </si>
  <si>
    <t>5088</t>
  </si>
  <si>
    <t>5089</t>
  </si>
  <si>
    <t>5090</t>
  </si>
  <si>
    <t>5091</t>
  </si>
  <si>
    <t>5092</t>
  </si>
  <si>
    <t>5093</t>
  </si>
  <si>
    <t>5094</t>
  </si>
  <si>
    <t>5095</t>
  </si>
  <si>
    <t>5096</t>
  </si>
  <si>
    <t>5097</t>
  </si>
  <si>
    <t>5098</t>
  </si>
  <si>
    <t>Aporte patronal por concepto de salud a  EPS privada o pública,  liquidación sobre nómina del personal administrativo de los establecimientos educativos oficiales del Departamento de Arauca</t>
  </si>
  <si>
    <t>Aporte patronal cotización  a fondo de pensión privado o público, liquidación sobre nómina del personal  administrativo de los establecimientos educativos oficiales del Departamento de Arauca</t>
  </si>
  <si>
    <t>Aporte patronal por concepto de riesgos laborales, liquidación sobre nómina del personal  administrativo de los establecimientos educativos oficiales del Departamento de Arauca</t>
  </si>
  <si>
    <t>Aportes fondos cesantías, sobre nómina personal administrativo  de los establecimientos educativos oficiales del departamento de Arauca. (Incluye provisión para pago de los intereses sobre cesantías de los empleados del régimen anualizado)</t>
  </si>
  <si>
    <t xml:space="preserve">Aporte parafiscal destinado por la ley 21 de 1982  al SENA, liquidación sobre la nómina de administrativos de los establecimientos educativos oficiales del departamento de Arauca </t>
  </si>
  <si>
    <t>Aporte parafiscal destinados por la ley 89 de 1988 al ICBF, liquidación sobre la nómina de administrativos de los establecimientos educativos oficiales del Departamento de Arauca</t>
  </si>
  <si>
    <t xml:space="preserve">Aporte parafiscal destinado por la ley 21 de 1982  a la ESAP, liquidación sobre la nómina de administrativos de los establecimientos educativos oficiales del Departamento de Arauca </t>
  </si>
  <si>
    <t xml:space="preserve">Aporte parafiscal destinado por la ley 21 de 1982  a proveer el pago del subsidio familiar, liquidación sobre la nómina de administrativos de los establecimientos educativos oficiales del Departamento de Arauca </t>
  </si>
  <si>
    <t xml:space="preserve">Aporte parafiscal destinado por la ley 21 de 1982  a las escuelas industriales e institutos técnicos, liquidación sobre la nómina de administrativos de los establecimientos educativos oficiales del Departamento de Arauca </t>
  </si>
  <si>
    <t>Aporte provisión retroactividad cesantías aplicable a servidores vinculados antes del 30 de diciembre de 1996</t>
  </si>
  <si>
    <t>Apoyo con personal ocasional para el desarrollo de actividades netamente transitorias diferentes a docencia en los establecimientos educativos públicos del Departamento de Arauca</t>
  </si>
  <si>
    <t>Apoyo para viáticos y gastos de viaje  destinados a financiar los desplazamientos del personal docente, directivo docente y administrativo del  Departamento de Arauca, financiados con recursos del SGP-Educación</t>
  </si>
  <si>
    <t xml:space="preserve">Prestación de servicio de aseo para los establecimientos educativos oficiales del Departamento de Arauca </t>
  </si>
  <si>
    <t xml:space="preserve">Prestación de servicio de vigilancia para los establecimientos educativos del Departamento de Arauca </t>
  </si>
  <si>
    <t xml:space="preserve">ADMINISTRACIÓN Y PAGO DE LA NÓMINA DE   DOCENTES VINCULADOS A LA PLANTA DE PERSONAL DEL DEPARTAMENTO DE ARAUCA Pago con situación de fondos (CSF)   </t>
  </si>
  <si>
    <t>APORTES SENA, SOBRE LA NÓMINA DE DOCENTES VINCULADOS A LA PLANTA DE PERSONAL DEL DEPARTAMENTO DE ARAUCA, (Ley 21/82)</t>
  </si>
  <si>
    <t>APORTES A ICBF, SOBRE LA NÓMINA DE DOCENTES VINCULADOS A LA PLANTA DE PERSONAL DEL DEPARTAMENTO DE ARAUCA, (Ley 89/88)</t>
  </si>
  <si>
    <t>APORTES A ESAP,  SOBRE LA NÓMINA DE DOCENTES VINCULADOS A LA PLANTA DE PERSONAL DEL DEPARTAMENTO DE ARAUCA, (Ley 21/82)</t>
  </si>
  <si>
    <t>APORTES A  CAJA DE COMPENSACIÓN FAMILIAR,  SOBRE LA NÓMINA DE DOCENTES VINCULADOS A LA PLANTA DE PERSONAL DEL DEPARTAMENTO DE ARAUCA, (Ley 21/82)</t>
  </si>
  <si>
    <t>APORTES A ESCUELAS INDUSTRIALES E INSTITUTOS TÉCNICOS, SOBRE LA NÓMINA DE DOCENTES VINCULADOS A LA PLANTA DE PERSONAL DEL DEPARTAMENTO DE ARAUCA, (Ley 21/82)</t>
  </si>
  <si>
    <t>APORTE PATRONAL PARA CESANTÍAS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</si>
  <si>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t>
  </si>
  <si>
    <t>SUMINISTRO DE CALZADO Y VESTIDO DE LABOR PARA LOS DOCENTES CONFORME A LO DISPUESTO EN LA LEY 70 DE 1988 y DECRETO REGLAMENTARIO 1978  DE 1989</t>
  </si>
  <si>
    <t xml:space="preserve">ADMINISTRACIÓN Y PAGO DE LA NÓMINA  DE DIRECTIVOS DOCENTES VINCULADOS A LA PLANTA DE PERSONAL DEL DEPARTAMENTO DE ARAUCA. Pago con situación de fondos (CSF)   </t>
  </si>
  <si>
    <t>APORTES SENA, SOBRE NÓMINA DE DIRECTIVOS DOCENTES VINCULADOS A LA PLANTA DE PERSONAL DEL DEPARTAMENTO DE ARAUCA, (Ley 21/82)</t>
  </si>
  <si>
    <t>APORTES A ICBF, SOBRE NÓMINA DE DIRECTIVOS DOCENTES VINCULADOS A LA PLANTA DE PERSONAL DEL DEPARTAMENTO DE ARAUCA, (Ley 89/88)</t>
  </si>
  <si>
    <t>APORTES A ESAP, SOBRE NÓMINA DE DIRECTIVOS DOCENTES VINCULADOS A LA PLANTA DE PERSONAL DEL DEPARTAMENTO DE ARAUCA, (Ley 21/82)</t>
  </si>
  <si>
    <t>APORTES A  CAJA DE COMPENSACIÓN FAMILIAR, SOBRE NÓMINA DE DIRECTIVOS DOCENTES VINCULADOS A LA PLANTA DE PERSONAL DEL DEPARTAMENTO DE ARAUCA, (Ley 21/82)</t>
  </si>
  <si>
    <t>APORTES A ESCUELAS INDUSTRIALES E INSTITUTOS TÉCNICOS, SOBRE NÓMINA DE DIRECTIVOS DOCENTES VINCULADOS A LA PLANTA DE PERSONAL DEL DEPARTAMENTO DE ARAUCA, (Ley 21/82)</t>
  </si>
  <si>
    <t>APORTE PATRONAL PARA CESANTÍAS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</si>
  <si>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t>
  </si>
  <si>
    <t>SUMINISTRO DE CALZADO Y VESTIDO DE LABOR PARA LOS DIRECTIVOS DOCENTES CONFORME A LO DISPUESTO EN LA LEY 70 DE 1988 y DECRETO REGLAMENTARIO 1978  DE 1989</t>
  </si>
  <si>
    <t>APOYO PARA SERVICIO DE ACOMPAÑAMIENTO Y CUIDADO  DE LOS ESTUDIANTES  ATENDIDOS BAJO LA MODALIDAD DE INTERNADO EN EL DEPARTAMENTO DE ARAUCA</t>
  </si>
  <si>
    <t>APOYO CON ENFOQUE DIFERENCIAL A LOS ESTABLECIMIENTOS EDUCATIVOS OFICIALES DEL DEPARTAMENTO DE ARAUCA PARA GARANTIZAR LA SOSTENIBILIDAD DE LA CONECTIVIDAD  A TRAVÉS DEL PROGRAMA CONEXIÓN TOTAL, IMPLEMENTADO POR EL MEN</t>
  </si>
  <si>
    <t>PROYECTO PARA EL PAGO DE LA NÓMINA DE PENSIONADOS NACIONALIZADOS DOCENTES Y ADMINISTRATIVOS QUE SE FINANCIAN CON  RECURSOS DE CANCELACIONES-SGP/EDUCACIÓN. (ley 43/1975, Ley 91/1989 y Ley 100/1993)</t>
  </si>
  <si>
    <t>MEJORAMIENTO DE LA CALIDAD EDUCATIVA PARA EL FUNCIONAMIENTO BÁSICO DE LOS ESTABLECIMIENTOS EDUCATIVOS OFICIALES DEL DEPARTAMENTO DE ARAUCA</t>
  </si>
  <si>
    <t xml:space="preserve">ADMINISTRACIÓN Y PAGO DE LA NÓMINA DE   DOCENTES VINCULADOS A LA PLANTA DE PERSONAL DEL DEPARTAMENTO DE ARAUCA     (Aporte SSF para la seguridad social del 8% que realiza el docente afiliado al Fomag) </t>
  </si>
  <si>
    <t xml:space="preserve">ADMINISTRACIÓN Y PAGO DE LA NÓMINA DE DIRECTIVOS DOCENTES VINCULADOS A LA PLANTA DE PERSONAL DEL DEPARTAMENTO DE ARAUCA. (Aporte SSF para la seguridad social del 8% que realiza el docente afiliado al Fomag) </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</si>
  <si>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</si>
  <si>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</si>
  <si>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</si>
  <si>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</si>
  <si>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</si>
  <si>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</si>
  <si>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</si>
  <si>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</si>
  <si>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</si>
  <si>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</si>
  <si>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</si>
  <si>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</si>
  <si>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</si>
  <si>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</si>
  <si>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</si>
  <si>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</si>
  <si>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</si>
  <si>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</si>
  <si>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</si>
  <si>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</si>
  <si>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</si>
  <si>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</si>
  <si>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</si>
  <si>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</si>
  <si>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</si>
  <si>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</si>
  <si>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</si>
  <si>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</si>
  <si>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</si>
  <si>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</si>
  <si>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</si>
  <si>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</si>
  <si>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</si>
  <si>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</si>
  <si>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</si>
  <si>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</si>
  <si>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</si>
  <si>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</si>
  <si>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</si>
  <si>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</si>
  <si>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</si>
  <si>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Construccion puente vehicular vereda Potosi sobre el caño los chorros, via la paz - La Primavera del Municipio de arauquita, Departamento de Arauca</t>
  </si>
  <si>
    <t>5026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</si>
</sst>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164" formatCode="_-&quot;$&quot;* #,##0_-;\-&quot;$&quot;* #,##0_-;_-&quot;$&quot;* &quot;-&quot;_-;_-@_-"/>
    <numFmt numFmtId="165" formatCode="_-&quot;$&quot;* #,##0.00_-;\-&quot;$&quot;* #,##0.00_-;_-&quot;$&quot;* &quot;-&quot;??_-;_-@_-"/>
    <numFmt numFmtId="166" formatCode="_-&quot;$&quot;* #,##0.00_-;\-&quot;$&quot;* #,##0.00_-;_-&quot;$&quot;* &quot;-&quot;??_-;_-@"/>
    <numFmt numFmtId="167" formatCode="_-&quot;$&quot;* #,##0_-;\-&quot;$&quot;* #,##0_-;_-&quot;$&quot;* &quot;-&quot;??_-;_-@_-"/>
    <numFmt numFmtId="168" formatCode="_-[$$-409]* #,##0.00_ ;_-[$$-409]* \-#,##0.00\ ;_-[$$-409]* &quot;-&quot;??_ ;_-@_ "/>
    <numFmt numFmtId="169" formatCode="_-&quot;$&quot;* #,##0.00_-;\-&quot;$&quot;* #,##0.00_-;_-&quot;$&quot;* &quot;-&quot;_-;_-@_-"/>
    <numFmt numFmtId="170" formatCode="_-&quot;$&quot;* #,##0_-;\-&quot;$&quot;* #,##0_-;_-&quot;$&quot;* &quot;-&quot;_-;_-@"/>
    <numFmt numFmtId="171" formatCode="_-&quot;$&quot;* #,##0.00_-;\-&quot;$&quot;* #,##0.00_-;_-&quot;$&quot;* &quot;-&quot;_-;_-@"/>
    <numFmt numFmtId="172" formatCode="_-&quot;$&quot;\ * #,##0.00_-;\-&quot;$&quot;\ * #,##0.00_-;_-&quot;$&quot;\ * &quot;-&quot;??_-;_-@"/>
    <numFmt numFmtId="173" formatCode="_(&quot;$&quot;\ * #,##0.00_);_(&quot;$&quot;\ * \(#,##0.00\);_(&quot;$&quot;\ * &quot;-&quot;??_);_(@_)"/>
  </numFmts>
  <fonts count="42" x14ac:knownFonts="1">
    <font>
      <sz val="11"/>
      <color theme="1"/>
      <name val="Calibri"/>
      <family val="2"/>
      <scheme val="minor"/>
    </font>
    <font>
      <sz val="12"/>
      <color rgb="FF000000"/>
      <name val="Calibri"/>
      <family val="2"/>
    </font>
    <font>
      <sz val="10"/>
      <name val="Arial Narrow"/>
      <family val="2"/>
    </font>
    <font>
      <b/>
      <sz val="10"/>
      <color rgb="FF000000"/>
      <name val="Arial"/>
      <family val="2"/>
    </font>
    <font>
      <sz val="10"/>
      <name val="Arial"/>
      <family val="2"/>
    </font>
    <font>
      <b/>
      <sz val="10"/>
      <name val="Arial"/>
      <family val="2"/>
    </font>
    <font>
      <b/>
      <i/>
      <sz val="10"/>
      <color rgb="FF000000"/>
      <name val="Arial"/>
      <family val="2"/>
    </font>
    <font>
      <b/>
      <i/>
      <sz val="10"/>
      <name val="Arial"/>
      <family val="2"/>
    </font>
    <font>
      <i/>
      <sz val="10"/>
      <color rgb="FF000000"/>
      <name val="Arial"/>
      <family val="2"/>
    </font>
    <font>
      <b/>
      <sz val="24"/>
      <name val="Calibri"/>
      <family val="2"/>
    </font>
    <font>
      <sz val="12"/>
      <name val="Calibri"/>
      <family val="2"/>
    </font>
    <font>
      <b/>
      <sz val="11"/>
      <name val="Calibri"/>
      <family val="2"/>
    </font>
    <font>
      <b/>
      <sz val="12"/>
      <name val="Calibri"/>
      <family val="2"/>
    </font>
    <font>
      <i/>
      <sz val="10"/>
      <name val="Calibri"/>
      <family val="2"/>
    </font>
    <font>
      <i/>
      <sz val="11"/>
      <name val="Calibri"/>
      <family val="2"/>
    </font>
    <font>
      <b/>
      <i/>
      <sz val="10"/>
      <name val="Calibri"/>
      <family val="2"/>
    </font>
    <font>
      <b/>
      <i/>
      <sz val="11"/>
      <name val="Calibri"/>
      <family val="2"/>
    </font>
    <font>
      <sz val="11"/>
      <name val="Calibri"/>
      <family val="2"/>
    </font>
    <font>
      <b/>
      <sz val="14"/>
      <name val="Calibri"/>
      <family val="2"/>
    </font>
    <font>
      <b/>
      <sz val="11"/>
      <color theme="1"/>
      <name val="Calibri"/>
      <family val="2"/>
      <scheme val="minor"/>
    </font>
    <font>
      <sz val="12"/>
      <color rgb="FFFF0000"/>
      <name val="Calibri"/>
      <family val="2"/>
    </font>
    <font>
      <b/>
      <sz val="11"/>
      <color rgb="FFFF0000"/>
      <name val="Calibri"/>
      <family val="2"/>
    </font>
    <font>
      <i/>
      <sz val="10"/>
      <color rgb="FFFF0000"/>
      <name val="Calibri"/>
      <family val="2"/>
    </font>
    <font>
      <sz val="10"/>
      <color rgb="FF000000"/>
      <name val="Arial"/>
      <family val="2"/>
    </font>
    <font>
      <b/>
      <sz val="10"/>
      <name val="Calibri"/>
      <family val="2"/>
    </font>
    <font>
      <sz val="10"/>
      <color rgb="FF000000"/>
      <name val="Calibri"/>
      <family val="2"/>
    </font>
    <font>
      <b/>
      <u/>
      <sz val="10"/>
      <color rgb="FF000000"/>
      <name val="Calibri"/>
      <family val="2"/>
    </font>
    <font>
      <b/>
      <sz val="10"/>
      <color rgb="FF000000"/>
      <name val="Calibri"/>
      <family val="2"/>
    </font>
    <font>
      <sz val="10"/>
      <name val="Calibri"/>
      <family val="2"/>
    </font>
    <font>
      <sz val="11"/>
      <color theme="1"/>
      <name val="Calibri"/>
      <family val="2"/>
      <scheme val="minor"/>
    </font>
    <font>
      <sz val="12"/>
      <color rgb="FF000000"/>
      <name val="Calibri"/>
      <family val="2"/>
    </font>
    <font>
      <sz val="8"/>
      <color theme="1"/>
      <name val="Calibri"/>
      <family val="2"/>
      <scheme val="minor"/>
    </font>
    <font>
      <u/>
      <sz val="11"/>
      <color theme="10"/>
      <name val="Calibri"/>
      <family val="2"/>
      <scheme val="minor"/>
    </font>
    <font>
      <u/>
      <sz val="11"/>
      <color theme="11"/>
      <name val="Calibri"/>
      <family val="2"/>
      <scheme val="minor"/>
    </font>
    <font>
      <b/>
      <sz val="8"/>
      <color theme="1"/>
      <name val="Calibri"/>
      <family val="2"/>
      <scheme val="minor"/>
    </font>
    <font>
      <sz val="8"/>
      <name val="Calibri"/>
      <family val="2"/>
      <scheme val="minor"/>
    </font>
    <font>
      <b/>
      <sz val="8"/>
      <name val="Calibri"/>
      <family val="2"/>
      <scheme val="minor"/>
    </font>
    <font>
      <i/>
      <sz val="8"/>
      <name val="Calibri"/>
      <family val="2"/>
      <scheme val="minor"/>
    </font>
    <font>
      <sz val="8"/>
      <color rgb="FFFF0000"/>
      <name val="Calibri"/>
      <family val="2"/>
      <scheme val="minor"/>
    </font>
    <font>
      <sz val="8"/>
      <color rgb="FF0000FF"/>
      <name val="Calibri"/>
      <family val="2"/>
      <scheme val="minor"/>
    </font>
    <font>
      <sz val="8"/>
      <name val="Arial Narrow"/>
      <family val="2"/>
    </font>
    <font>
      <sz val="8"/>
      <color theme="1"/>
      <name val="Arial Narrow"/>
      <family val="2"/>
    </font>
  </fonts>
  <fills count="38">
    <fill>
      <patternFill patternType="none"/>
    </fill>
    <fill>
      <patternFill patternType="gray125"/>
    </fill>
    <fill>
      <patternFill patternType="solid">
        <fgColor rgb="FFFFFF00"/>
        <bgColor rgb="FFFFFF00"/>
      </patternFill>
    </fill>
    <fill>
      <patternFill patternType="solid">
        <fgColor theme="5" tint="0.79998168889431442"/>
        <bgColor indexed="64"/>
      </patternFill>
    </fill>
    <fill>
      <patternFill patternType="solid">
        <fgColor rgb="FFFF99FF"/>
        <bgColor indexed="64"/>
      </patternFill>
    </fill>
    <fill>
      <patternFill patternType="solid">
        <fgColor rgb="FFFFFF00"/>
        <bgColor indexed="64"/>
      </patternFill>
    </fill>
    <fill>
      <patternFill patternType="solid">
        <fgColor rgb="FF00CC99"/>
        <bgColor indexed="64"/>
      </patternFill>
    </fill>
    <fill>
      <patternFill patternType="solid">
        <fgColor rgb="FFBDD6EE"/>
        <bgColor rgb="FFBDD6EE"/>
      </patternFill>
    </fill>
    <fill>
      <patternFill patternType="solid">
        <fgColor rgb="FFA8D08D"/>
        <bgColor rgb="FFA8D08D"/>
      </patternFill>
    </fill>
    <fill>
      <patternFill patternType="solid">
        <fgColor rgb="FFFFC000"/>
        <bgColor rgb="FFFFC000"/>
      </patternFill>
    </fill>
    <fill>
      <patternFill patternType="solid">
        <fgColor rgb="FF00B0F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CCFFCC"/>
        <bgColor indexed="64"/>
      </patternFill>
    </fill>
    <fill>
      <patternFill patternType="solid">
        <fgColor rgb="FF7030A0"/>
        <bgColor indexed="64"/>
      </patternFill>
    </fill>
    <fill>
      <patternFill patternType="solid">
        <fgColor rgb="FF00FF00"/>
        <bgColor indexed="64"/>
      </patternFill>
    </fill>
    <fill>
      <patternFill patternType="solid">
        <fgColor theme="5" tint="0.39997558519241921"/>
        <bgColor indexed="64"/>
      </patternFill>
    </fill>
    <fill>
      <patternFill patternType="solid">
        <fgColor rgb="FFCCFFCC"/>
        <bgColor rgb="FFCCFFCC"/>
      </patternFill>
    </fill>
    <fill>
      <patternFill patternType="solid">
        <fgColor rgb="FFB6DDE8"/>
        <bgColor rgb="FFB6DDE8"/>
      </patternFill>
    </fill>
    <fill>
      <patternFill patternType="solid">
        <fgColor rgb="FFFFFFFF"/>
        <bgColor rgb="FFFFFFFF"/>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theme="7" tint="0.39997558519241921"/>
        <bgColor rgb="FFFABF8F"/>
      </patternFill>
    </fill>
    <fill>
      <patternFill patternType="solid">
        <fgColor rgb="FFFABF8F"/>
        <bgColor rgb="FFFABF8F"/>
      </patternFill>
    </fill>
    <fill>
      <patternFill patternType="solid">
        <fgColor theme="7" tint="0.39997558519241921"/>
        <bgColor rgb="FFFFFFFF"/>
      </patternFill>
    </fill>
    <fill>
      <patternFill patternType="solid">
        <fgColor theme="7" tint="0.39997558519241921"/>
        <bgColor indexed="64"/>
      </patternFill>
    </fill>
    <fill>
      <patternFill patternType="solid">
        <fgColor theme="0"/>
        <bgColor rgb="FFFABF8F"/>
      </patternFill>
    </fill>
    <fill>
      <patternFill patternType="solid">
        <fgColor theme="7" tint="0.39997558519241921"/>
        <bgColor rgb="FFFBD4B4"/>
      </patternFill>
    </fill>
    <fill>
      <patternFill patternType="solid">
        <fgColor theme="0"/>
        <bgColor rgb="FFFBD4B4"/>
      </patternFill>
    </fill>
    <fill>
      <patternFill patternType="solid">
        <fgColor rgb="FFFF00FF"/>
        <bgColor rgb="FFFF00FF"/>
      </patternFill>
    </fill>
    <fill>
      <patternFill patternType="solid">
        <fgColor theme="0"/>
        <bgColor rgb="FFCCFFCC"/>
      </patternFill>
    </fill>
    <fill>
      <patternFill patternType="solid">
        <fgColor rgb="FFFFD966"/>
        <bgColor indexed="64"/>
      </patternFill>
    </fill>
    <fill>
      <patternFill patternType="solid">
        <fgColor rgb="FFFABF8F"/>
        <bgColor indexed="64"/>
      </patternFill>
    </fill>
    <fill>
      <patternFill patternType="solid">
        <fgColor rgb="FFD01FC0"/>
        <bgColor indexed="64"/>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35">
    <xf numFmtId="0" fontId="0" fillId="0" borderId="0"/>
    <xf numFmtId="0" fontId="1" fillId="0" borderId="0"/>
    <xf numFmtId="41" fontId="1" fillId="0" borderId="0" applyFont="0" applyFill="0" applyBorder="0" applyAlignment="0" applyProtection="0"/>
    <xf numFmtId="0" fontId="4" fillId="0" borderId="0">
      <alignment vertical="top"/>
    </xf>
    <xf numFmtId="165" fontId="1" fillId="0" borderId="0" applyFont="0" applyFill="0" applyBorder="0" applyAlignment="0" applyProtection="0"/>
    <xf numFmtId="0" fontId="30" fillId="0" borderId="0"/>
    <xf numFmtId="164" fontId="1" fillId="0" borderId="0" applyFont="0" applyFill="0" applyBorder="0" applyAlignment="0" applyProtection="0"/>
    <xf numFmtId="9" fontId="1" fillId="0" borderId="0" applyFont="0" applyFill="0" applyBorder="0" applyAlignment="0" applyProtection="0"/>
    <xf numFmtId="0" fontId="29" fillId="0" borderId="0"/>
    <xf numFmtId="0" fontId="1" fillId="0" borderId="0"/>
    <xf numFmtId="165" fontId="29"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9" fontId="29" fillId="0" borderId="0" applyFont="0" applyFill="0" applyBorder="0" applyAlignment="0" applyProtection="0"/>
    <xf numFmtId="0" fontId="1" fillId="0" borderId="0"/>
    <xf numFmtId="0" fontId="32" fillId="0" borderId="0" applyNumberFormat="0" applyFill="0" applyBorder="0" applyAlignment="0" applyProtection="0"/>
    <xf numFmtId="0" fontId="33" fillId="0" borderId="0" applyNumberFormat="0" applyFill="0" applyBorder="0" applyAlignment="0" applyProtection="0"/>
  </cellStyleXfs>
  <cellXfs count="343">
    <xf numFmtId="0" fontId="0" fillId="0" borderId="0" xfId="0"/>
    <xf numFmtId="168" fontId="3" fillId="0" borderId="4" xfId="1" applyNumberFormat="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0" fontId="5" fillId="11" borderId="4" xfId="3" applyFont="1" applyFill="1" applyBorder="1" applyAlignment="1">
      <alignment horizontal="center" vertical="center" wrapText="1"/>
    </xf>
    <xf numFmtId="168" fontId="3" fillId="0" borderId="4" xfId="1" applyNumberFormat="1" applyFont="1" applyFill="1" applyBorder="1" applyAlignment="1">
      <alignment horizontal="center" vertical="center"/>
    </xf>
    <xf numFmtId="0" fontId="7" fillId="11" borderId="4" xfId="3" applyFont="1" applyFill="1" applyBorder="1" applyAlignment="1">
      <alignment horizontal="left" vertical="center" wrapText="1"/>
    </xf>
    <xf numFmtId="168" fontId="8" fillId="15" borderId="4" xfId="1" applyNumberFormat="1" applyFont="1" applyFill="1" applyBorder="1" applyAlignment="1">
      <alignment horizontal="center" vertical="center"/>
    </xf>
    <xf numFmtId="4" fontId="5" fillId="12" borderId="4" xfId="3" applyNumberFormat="1" applyFont="1" applyFill="1" applyBorder="1" applyAlignment="1">
      <alignment horizontal="center" vertical="center" wrapText="1"/>
    </xf>
    <xf numFmtId="168" fontId="3" fillId="15" borderId="4" xfId="1" applyNumberFormat="1" applyFont="1" applyFill="1" applyBorder="1" applyAlignment="1">
      <alignment horizontal="center" vertical="center"/>
    </xf>
    <xf numFmtId="4" fontId="7" fillId="12" borderId="4" xfId="3" applyNumberFormat="1" applyFont="1" applyFill="1" applyBorder="1" applyAlignment="1">
      <alignment horizontal="left" vertical="center" wrapText="1"/>
    </xf>
    <xf numFmtId="168" fontId="3" fillId="13" borderId="4" xfId="1" applyNumberFormat="1" applyFont="1" applyFill="1" applyBorder="1" applyAlignment="1">
      <alignment horizontal="center" vertical="center" wrapText="1"/>
    </xf>
    <xf numFmtId="168" fontId="6" fillId="13" borderId="4" xfId="1" applyNumberFormat="1" applyFont="1" applyFill="1" applyBorder="1" applyAlignment="1">
      <alignment horizontal="left" vertical="center" wrapText="1"/>
    </xf>
    <xf numFmtId="168" fontId="3" fillId="14" borderId="4" xfId="1" applyNumberFormat="1" applyFont="1" applyFill="1" applyBorder="1" applyAlignment="1">
      <alignment horizontal="center" vertical="center" wrapText="1"/>
    </xf>
    <xf numFmtId="165" fontId="3" fillId="15" borderId="4" xfId="4" applyFont="1" applyFill="1" applyBorder="1" applyAlignment="1"/>
    <xf numFmtId="168" fontId="6" fillId="14" borderId="4" xfId="1" applyNumberFormat="1" applyFont="1" applyFill="1" applyBorder="1" applyAlignment="1">
      <alignment horizontal="left" vertical="center" wrapText="1"/>
    </xf>
    <xf numFmtId="168" fontId="3" fillId="4" borderId="4" xfId="1" applyNumberFormat="1" applyFont="1" applyFill="1" applyBorder="1" applyAlignment="1">
      <alignment horizontal="center" vertical="center" wrapText="1"/>
    </xf>
    <xf numFmtId="168" fontId="6" fillId="4" borderId="5" xfId="1" applyNumberFormat="1" applyFont="1" applyFill="1" applyBorder="1" applyAlignment="1">
      <alignment horizontal="left" vertical="center" wrapText="1"/>
    </xf>
    <xf numFmtId="168" fontId="3" fillId="0" borderId="5" xfId="1" applyNumberFormat="1" applyFont="1" applyFill="1" applyBorder="1" applyAlignment="1">
      <alignment horizontal="center" vertical="center"/>
    </xf>
    <xf numFmtId="168" fontId="3" fillId="16" borderId="4" xfId="1" applyNumberFormat="1" applyFont="1" applyFill="1" applyBorder="1" applyAlignment="1">
      <alignment horizontal="center" vertical="center"/>
    </xf>
    <xf numFmtId="0" fontId="10" fillId="0" borderId="0" xfId="1" applyFont="1" applyAlignment="1"/>
    <xf numFmtId="0" fontId="10" fillId="0" borderId="0" xfId="1" applyFont="1"/>
    <xf numFmtId="0" fontId="10" fillId="0" borderId="0" xfId="1" applyFont="1" applyAlignment="1">
      <alignment wrapText="1"/>
    </xf>
    <xf numFmtId="166" fontId="10" fillId="0" borderId="0" xfId="1" applyNumberFormat="1" applyFont="1"/>
    <xf numFmtId="166" fontId="11" fillId="0" borderId="3" xfId="1" applyNumberFormat="1" applyFont="1" applyBorder="1" applyAlignment="1">
      <alignment horizontal="center" wrapText="1"/>
    </xf>
    <xf numFmtId="166" fontId="11" fillId="0" borderId="1" xfId="1" applyNumberFormat="1" applyFont="1" applyBorder="1" applyAlignment="1">
      <alignment horizontal="center" wrapText="1"/>
    </xf>
    <xf numFmtId="0" fontId="12" fillId="0" borderId="2" xfId="1" applyFont="1" applyBorder="1" applyAlignment="1">
      <alignment horizontal="center" wrapText="1"/>
    </xf>
    <xf numFmtId="0" fontId="10" fillId="0" borderId="0" xfId="1" applyFont="1" applyAlignment="1">
      <alignment horizontal="center" wrapText="1"/>
    </xf>
    <xf numFmtId="0" fontId="11" fillId="2" borderId="3" xfId="1" applyFont="1" applyFill="1" applyBorder="1" applyAlignment="1">
      <alignment wrapText="1"/>
    </xf>
    <xf numFmtId="166" fontId="12" fillId="2" borderId="1" xfId="1" applyNumberFormat="1" applyFont="1" applyFill="1" applyBorder="1"/>
    <xf numFmtId="166" fontId="12" fillId="2" borderId="2" xfId="1" applyNumberFormat="1" applyFont="1" applyFill="1" applyBorder="1"/>
    <xf numFmtId="0" fontId="11" fillId="3" borderId="3" xfId="1" applyFont="1" applyFill="1" applyBorder="1" applyAlignment="1">
      <alignment wrapText="1"/>
    </xf>
    <xf numFmtId="166" fontId="11" fillId="4" borderId="3" xfId="1" applyNumberFormat="1" applyFont="1" applyFill="1" applyBorder="1"/>
    <xf numFmtId="166" fontId="11" fillId="0" borderId="3" xfId="1" applyNumberFormat="1" applyFont="1" applyFill="1" applyBorder="1"/>
    <xf numFmtId="166" fontId="12" fillId="0" borderId="2" xfId="1" applyNumberFormat="1" applyFont="1" applyFill="1" applyBorder="1"/>
    <xf numFmtId="0" fontId="13" fillId="3" borderId="3" xfId="1" applyFont="1" applyFill="1" applyBorder="1" applyAlignment="1">
      <alignment wrapText="1"/>
    </xf>
    <xf numFmtId="166" fontId="14" fillId="4" borderId="3" xfId="1" applyNumberFormat="1" applyFont="1" applyFill="1" applyBorder="1"/>
    <xf numFmtId="166" fontId="10" fillId="0" borderId="3" xfId="1" applyNumberFormat="1" applyFont="1" applyFill="1" applyBorder="1"/>
    <xf numFmtId="0" fontId="15" fillId="3" borderId="3" xfId="1" applyFont="1" applyFill="1" applyBorder="1" applyAlignment="1">
      <alignment wrapText="1"/>
    </xf>
    <xf numFmtId="166" fontId="16" fillId="5" borderId="3" xfId="1" applyNumberFormat="1" applyFont="1" applyFill="1" applyBorder="1"/>
    <xf numFmtId="166" fontId="12" fillId="0" borderId="3" xfId="1" applyNumberFormat="1" applyFont="1" applyFill="1" applyBorder="1"/>
    <xf numFmtId="166" fontId="14" fillId="5" borderId="3" xfId="1" applyNumberFormat="1" applyFont="1" applyFill="1" applyBorder="1"/>
    <xf numFmtId="0" fontId="13" fillId="3" borderId="3" xfId="1" applyFont="1" applyFill="1" applyBorder="1" applyAlignment="1">
      <alignment horizontal="left" vertical="top" wrapText="1"/>
    </xf>
    <xf numFmtId="166" fontId="10" fillId="4" borderId="3" xfId="1" applyNumberFormat="1" applyFont="1" applyFill="1" applyBorder="1"/>
    <xf numFmtId="0" fontId="15" fillId="3" borderId="3" xfId="1" applyFont="1" applyFill="1" applyBorder="1" applyAlignment="1">
      <alignment horizontal="left" vertical="top" wrapText="1"/>
    </xf>
    <xf numFmtId="166" fontId="12" fillId="5" borderId="3" xfId="1" applyNumberFormat="1" applyFont="1" applyFill="1" applyBorder="1"/>
    <xf numFmtId="166" fontId="10" fillId="5" borderId="3" xfId="1" applyNumberFormat="1" applyFont="1" applyFill="1" applyBorder="1"/>
    <xf numFmtId="0" fontId="11" fillId="7" borderId="3" xfId="1" applyFont="1" applyFill="1" applyBorder="1" applyAlignment="1">
      <alignment wrapText="1"/>
    </xf>
    <xf numFmtId="166" fontId="12" fillId="7" borderId="3" xfId="1" applyNumberFormat="1" applyFont="1" applyFill="1" applyBorder="1"/>
    <xf numFmtId="166" fontId="11" fillId="0" borderId="3" xfId="1" applyNumberFormat="1" applyFont="1" applyFill="1" applyBorder="1" applyAlignment="1">
      <alignment vertical="top"/>
    </xf>
    <xf numFmtId="0" fontId="11" fillId="3" borderId="3" xfId="1" applyFont="1" applyFill="1" applyBorder="1" applyAlignment="1">
      <alignment horizontal="left" vertical="top" wrapText="1"/>
    </xf>
    <xf numFmtId="0" fontId="14" fillId="3" borderId="3" xfId="1" applyFont="1" applyFill="1" applyBorder="1" applyAlignment="1">
      <alignment horizontal="left" vertical="top" wrapText="1"/>
    </xf>
    <xf numFmtId="0" fontId="11" fillId="8" borderId="3" xfId="1" applyFont="1" applyFill="1" applyBorder="1" applyAlignment="1">
      <alignment wrapText="1"/>
    </xf>
    <xf numFmtId="166" fontId="12" fillId="8" borderId="3" xfId="1" applyNumberFormat="1" applyFont="1" applyFill="1" applyBorder="1"/>
    <xf numFmtId="166" fontId="11" fillId="5" borderId="3" xfId="1" applyNumberFormat="1" applyFont="1" applyFill="1" applyBorder="1"/>
    <xf numFmtId="166" fontId="10" fillId="6" borderId="3" xfId="1" applyNumberFormat="1" applyFont="1" applyFill="1" applyBorder="1"/>
    <xf numFmtId="166" fontId="11" fillId="6" borderId="3" xfId="1" applyNumberFormat="1" applyFont="1" applyFill="1" applyBorder="1"/>
    <xf numFmtId="0" fontId="11" fillId="9" borderId="3" xfId="1" applyFont="1" applyFill="1" applyBorder="1" applyAlignment="1">
      <alignment wrapText="1"/>
    </xf>
    <xf numFmtId="166" fontId="12" fillId="9" borderId="3" xfId="1" applyNumberFormat="1" applyFont="1" applyFill="1" applyBorder="1"/>
    <xf numFmtId="166" fontId="17" fillId="5" borderId="3" xfId="1" applyNumberFormat="1" applyFont="1" applyFill="1" applyBorder="1"/>
    <xf numFmtId="0" fontId="17" fillId="3" borderId="3" xfId="1" applyFont="1" applyFill="1" applyBorder="1" applyAlignment="1">
      <alignment horizontal="left" vertical="top" wrapText="1"/>
    </xf>
    <xf numFmtId="166" fontId="10" fillId="10" borderId="3" xfId="1" applyNumberFormat="1" applyFont="1" applyFill="1" applyBorder="1"/>
    <xf numFmtId="0" fontId="10" fillId="0" borderId="3" xfId="1" applyFont="1" applyBorder="1" applyAlignment="1">
      <alignment wrapText="1"/>
    </xf>
    <xf numFmtId="0" fontId="18" fillId="0" borderId="1" xfId="1" applyFont="1" applyBorder="1" applyAlignment="1">
      <alignment wrapText="1"/>
    </xf>
    <xf numFmtId="166" fontId="18" fillId="0" borderId="3" xfId="1" applyNumberFormat="1" applyFont="1" applyBorder="1"/>
    <xf numFmtId="0" fontId="10" fillId="4" borderId="4" xfId="1" applyFont="1" applyFill="1" applyBorder="1" applyAlignment="1">
      <alignment wrapText="1"/>
    </xf>
    <xf numFmtId="166" fontId="10" fillId="0" borderId="4" xfId="1" applyNumberFormat="1" applyFont="1" applyBorder="1"/>
    <xf numFmtId="0" fontId="10" fillId="5" borderId="4" xfId="1" applyFont="1" applyFill="1" applyBorder="1" applyAlignment="1">
      <alignment wrapText="1"/>
    </xf>
    <xf numFmtId="0" fontId="12" fillId="0" borderId="4" xfId="1" applyFont="1" applyBorder="1" applyAlignment="1">
      <alignment wrapText="1"/>
    </xf>
    <xf numFmtId="166" fontId="12" fillId="0" borderId="4" xfId="1" applyNumberFormat="1" applyFont="1" applyBorder="1"/>
    <xf numFmtId="165" fontId="10" fillId="0" borderId="0" xfId="1" applyNumberFormat="1" applyFont="1"/>
    <xf numFmtId="167" fontId="10" fillId="0" borderId="0" xfId="1" applyNumberFormat="1" applyFont="1"/>
    <xf numFmtId="166" fontId="10" fillId="17" borderId="3" xfId="1" applyNumberFormat="1" applyFont="1" applyFill="1" applyBorder="1"/>
    <xf numFmtId="166" fontId="10" fillId="10" borderId="4" xfId="1" applyNumberFormat="1" applyFont="1" applyFill="1" applyBorder="1"/>
    <xf numFmtId="166" fontId="10" fillId="6" borderId="4" xfId="1" applyNumberFormat="1" applyFont="1" applyFill="1" applyBorder="1"/>
    <xf numFmtId="0" fontId="10" fillId="0" borderId="0" xfId="1" applyFont="1" applyFill="1" applyAlignment="1"/>
    <xf numFmtId="0" fontId="10" fillId="0" borderId="0" xfId="1" applyFont="1" applyFill="1"/>
    <xf numFmtId="0" fontId="10" fillId="0" borderId="0" xfId="1" applyFont="1" applyFill="1" applyAlignment="1">
      <alignment wrapText="1"/>
    </xf>
    <xf numFmtId="166" fontId="10" fillId="0" borderId="0" xfId="1" applyNumberFormat="1" applyFont="1" applyFill="1"/>
    <xf numFmtId="166" fontId="11" fillId="0" borderId="3" xfId="1" applyNumberFormat="1" applyFont="1" applyFill="1" applyBorder="1" applyAlignment="1">
      <alignment horizontal="center" wrapText="1"/>
    </xf>
    <xf numFmtId="166" fontId="11" fillId="0" borderId="1" xfId="1" applyNumberFormat="1" applyFont="1" applyFill="1" applyBorder="1" applyAlignment="1">
      <alignment horizontal="center" wrapText="1"/>
    </xf>
    <xf numFmtId="0" fontId="12" fillId="0" borderId="2" xfId="1" applyFont="1" applyFill="1" applyBorder="1" applyAlignment="1">
      <alignment horizontal="center" wrapText="1"/>
    </xf>
    <xf numFmtId="0" fontId="10" fillId="0" borderId="0" xfId="1" applyFont="1" applyFill="1" applyAlignment="1">
      <alignment horizontal="center" wrapText="1"/>
    </xf>
    <xf numFmtId="0" fontId="11" fillId="0" borderId="3" xfId="1" applyFont="1" applyFill="1" applyBorder="1" applyAlignment="1">
      <alignment wrapText="1"/>
    </xf>
    <xf numFmtId="166" fontId="12" fillId="0" borderId="1" xfId="1" applyNumberFormat="1" applyFont="1" applyFill="1" applyBorder="1"/>
    <xf numFmtId="0" fontId="13" fillId="0" borderId="3" xfId="1" applyFont="1" applyFill="1" applyBorder="1" applyAlignment="1">
      <alignment wrapText="1"/>
    </xf>
    <xf numFmtId="166" fontId="14" fillId="0" borderId="3" xfId="1" applyNumberFormat="1" applyFont="1" applyFill="1" applyBorder="1"/>
    <xf numFmtId="0" fontId="15" fillId="0" borderId="3" xfId="1" applyFont="1" applyFill="1" applyBorder="1" applyAlignment="1">
      <alignment wrapText="1"/>
    </xf>
    <xf numFmtId="166" fontId="16" fillId="0" borderId="3" xfId="1" applyNumberFormat="1" applyFont="1" applyFill="1" applyBorder="1"/>
    <xf numFmtId="0" fontId="13" fillId="0" borderId="3" xfId="1" applyFont="1" applyFill="1" applyBorder="1" applyAlignment="1">
      <alignment horizontal="left" vertical="top" wrapText="1"/>
    </xf>
    <xf numFmtId="0" fontId="15" fillId="0" borderId="3" xfId="1" applyFont="1" applyFill="1" applyBorder="1" applyAlignment="1">
      <alignment horizontal="left" vertical="top" wrapText="1"/>
    </xf>
    <xf numFmtId="0" fontId="11" fillId="0" borderId="3" xfId="1" applyFont="1" applyFill="1" applyBorder="1" applyAlignment="1">
      <alignment horizontal="left" vertical="top" wrapText="1"/>
    </xf>
    <xf numFmtId="0" fontId="14" fillId="0" borderId="3" xfId="1" applyFont="1" applyFill="1" applyBorder="1" applyAlignment="1">
      <alignment horizontal="left" vertical="top" wrapText="1"/>
    </xf>
    <xf numFmtId="166" fontId="17" fillId="0" borderId="3" xfId="1" applyNumberFormat="1" applyFont="1" applyFill="1" applyBorder="1"/>
    <xf numFmtId="0" fontId="17" fillId="0" borderId="3" xfId="1" applyFont="1" applyFill="1" applyBorder="1" applyAlignment="1">
      <alignment horizontal="left" vertical="top" wrapText="1"/>
    </xf>
    <xf numFmtId="0" fontId="10" fillId="0" borderId="3" xfId="1" applyFont="1" applyFill="1" applyBorder="1" applyAlignment="1">
      <alignment wrapText="1"/>
    </xf>
    <xf numFmtId="0" fontId="18" fillId="0" borderId="1" xfId="1" applyFont="1" applyFill="1" applyBorder="1" applyAlignment="1">
      <alignment wrapText="1"/>
    </xf>
    <xf numFmtId="166" fontId="18" fillId="0" borderId="3" xfId="1" applyNumberFormat="1" applyFont="1" applyFill="1" applyBorder="1"/>
    <xf numFmtId="0" fontId="10" fillId="0" borderId="4" xfId="1" applyFont="1" applyFill="1" applyBorder="1" applyAlignment="1">
      <alignment wrapText="1"/>
    </xf>
    <xf numFmtId="166" fontId="10" fillId="0" borderId="4" xfId="1" applyNumberFormat="1" applyFont="1" applyFill="1" applyBorder="1"/>
    <xf numFmtId="0" fontId="12" fillId="0" borderId="4" xfId="1" applyFont="1" applyFill="1" applyBorder="1" applyAlignment="1">
      <alignment wrapText="1"/>
    </xf>
    <xf numFmtId="166" fontId="12" fillId="0" borderId="4" xfId="1" applyNumberFormat="1" applyFont="1" applyFill="1" applyBorder="1"/>
    <xf numFmtId="165" fontId="10" fillId="0" borderId="0" xfId="1" applyNumberFormat="1" applyFont="1" applyFill="1"/>
    <xf numFmtId="167" fontId="10" fillId="0" borderId="0" xfId="1" applyNumberFormat="1" applyFont="1" applyFill="1"/>
    <xf numFmtId="166" fontId="20" fillId="5" borderId="3" xfId="1" applyNumberFormat="1" applyFont="1" applyFill="1" applyBorder="1"/>
    <xf numFmtId="166" fontId="21" fillId="5" borderId="3" xfId="1" applyNumberFormat="1" applyFont="1" applyFill="1" applyBorder="1"/>
    <xf numFmtId="0" fontId="21" fillId="3" borderId="3" xfId="1" applyFont="1" applyFill="1" applyBorder="1" applyAlignment="1">
      <alignment wrapText="1"/>
    </xf>
    <xf numFmtId="166" fontId="21" fillId="0" borderId="3" xfId="1" applyNumberFormat="1" applyFont="1" applyFill="1" applyBorder="1" applyAlignment="1">
      <alignment vertical="top"/>
    </xf>
    <xf numFmtId="0" fontId="21" fillId="3" borderId="3" xfId="1" applyFont="1" applyFill="1" applyBorder="1" applyAlignment="1">
      <alignment horizontal="left" vertical="top" wrapText="1"/>
    </xf>
    <xf numFmtId="166" fontId="21" fillId="0" borderId="3" xfId="1" applyNumberFormat="1" applyFont="1" applyFill="1" applyBorder="1"/>
    <xf numFmtId="0" fontId="22" fillId="3" borderId="3" xfId="1" applyFont="1" applyFill="1" applyBorder="1" applyAlignment="1">
      <alignment wrapText="1"/>
    </xf>
    <xf numFmtId="166" fontId="20" fillId="10" borderId="3" xfId="1" applyNumberFormat="1" applyFont="1" applyFill="1" applyBorder="1"/>
    <xf numFmtId="166" fontId="10" fillId="18" borderId="3" xfId="1" applyNumberFormat="1" applyFont="1" applyFill="1" applyBorder="1"/>
    <xf numFmtId="0" fontId="19" fillId="0" borderId="4" xfId="0" applyFont="1" applyBorder="1"/>
    <xf numFmtId="165" fontId="19" fillId="0" borderId="4" xfId="0" applyNumberFormat="1" applyFont="1" applyBorder="1"/>
    <xf numFmtId="168" fontId="23" fillId="15" borderId="4" xfId="1" applyNumberFormat="1" applyFont="1" applyFill="1" applyBorder="1" applyAlignment="1">
      <alignment horizontal="center" vertical="center"/>
    </xf>
    <xf numFmtId="0" fontId="25" fillId="19" borderId="4" xfId="1" applyFont="1" applyFill="1" applyBorder="1"/>
    <xf numFmtId="0" fontId="25" fillId="0" borderId="4" xfId="1" applyFont="1" applyBorder="1"/>
    <xf numFmtId="0" fontId="26" fillId="5" borderId="4" xfId="1" applyFont="1" applyFill="1" applyBorder="1"/>
    <xf numFmtId="0" fontId="27" fillId="0" borderId="4" xfId="1" applyFont="1" applyFill="1" applyBorder="1" applyAlignment="1">
      <alignment horizontal="center" vertical="center"/>
    </xf>
    <xf numFmtId="0" fontId="24" fillId="0" borderId="4" xfId="1" applyFont="1" applyFill="1" applyBorder="1" applyAlignment="1" applyProtection="1">
      <alignment horizontal="center" vertical="center" wrapText="1"/>
    </xf>
    <xf numFmtId="0" fontId="28" fillId="15" borderId="4" xfId="1" applyFont="1" applyFill="1" applyBorder="1" applyAlignment="1" applyProtection="1">
      <alignment vertical="center" wrapText="1"/>
    </xf>
    <xf numFmtId="0" fontId="25" fillId="0" borderId="0" xfId="1" applyFont="1" applyAlignment="1"/>
    <xf numFmtId="165" fontId="25" fillId="0" borderId="4" xfId="1" applyNumberFormat="1" applyFont="1" applyBorder="1"/>
    <xf numFmtId="165" fontId="25" fillId="0" borderId="4" xfId="1" applyNumberFormat="1" applyFont="1" applyFill="1" applyBorder="1"/>
    <xf numFmtId="0" fontId="27" fillId="0" borderId="4" xfId="1" applyFont="1" applyBorder="1"/>
    <xf numFmtId="165" fontId="27" fillId="0" borderId="4" xfId="1" applyNumberFormat="1" applyFont="1" applyBorder="1"/>
    <xf numFmtId="0" fontId="25" fillId="0" borderId="0" xfId="1" applyFont="1"/>
    <xf numFmtId="165" fontId="25" fillId="19" borderId="4" xfId="1" applyNumberFormat="1" applyFont="1" applyFill="1" applyBorder="1"/>
    <xf numFmtId="165" fontId="27" fillId="5" borderId="4" xfId="1" applyNumberFormat="1" applyFont="1" applyFill="1" applyBorder="1"/>
    <xf numFmtId="165" fontId="25" fillId="0" borderId="0" xfId="1" applyNumberFormat="1" applyFont="1"/>
    <xf numFmtId="168" fontId="25" fillId="0" borderId="0" xfId="1" applyNumberFormat="1" applyFont="1"/>
    <xf numFmtId="0" fontId="24" fillId="0" borderId="4" xfId="1" applyFont="1" applyFill="1" applyBorder="1" applyAlignment="1" applyProtection="1">
      <alignment horizontal="center" vertical="center"/>
    </xf>
    <xf numFmtId="0" fontId="24" fillId="0" borderId="0" xfId="1" applyFont="1" applyFill="1" applyBorder="1" applyAlignment="1">
      <alignment horizontal="center" vertical="center" wrapText="1"/>
    </xf>
    <xf numFmtId="165" fontId="25" fillId="0" borderId="0" xfId="1" applyNumberFormat="1" applyFont="1" applyFill="1" applyBorder="1"/>
    <xf numFmtId="168" fontId="23" fillId="0" borderId="0" xfId="1" applyNumberFormat="1" applyFont="1" applyFill="1" applyBorder="1" applyAlignment="1">
      <alignment horizontal="center" vertical="center"/>
    </xf>
    <xf numFmtId="165" fontId="25" fillId="0" borderId="0" xfId="1" applyNumberFormat="1" applyFont="1" applyFill="1" applyBorder="1" applyAlignment="1"/>
    <xf numFmtId="165" fontId="27" fillId="0" borderId="0" xfId="1" applyNumberFormat="1" applyFont="1" applyFill="1" applyBorder="1"/>
    <xf numFmtId="165" fontId="27" fillId="0" borderId="0" xfId="1" applyNumberFormat="1" applyFont="1" applyFill="1" applyBorder="1" applyAlignment="1"/>
    <xf numFmtId="0" fontId="25" fillId="0" borderId="0" xfId="1" applyFont="1" applyFill="1" applyBorder="1"/>
    <xf numFmtId="0" fontId="24" fillId="11" borderId="4" xfId="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0" fontId="31" fillId="0" borderId="4" xfId="0" applyFont="1" applyFill="1" applyBorder="1" applyAlignment="1">
      <alignment horizontal="justify" vertical="center" wrapText="1"/>
    </xf>
    <xf numFmtId="1" fontId="31" fillId="0" borderId="4" xfId="0" applyNumberFormat="1" applyFont="1" applyBorder="1" applyAlignment="1">
      <alignment horizontal="center" vertical="center" wrapText="1"/>
    </xf>
    <xf numFmtId="0" fontId="31" fillId="0" borderId="4" xfId="0" applyFont="1" applyBorder="1" applyAlignment="1">
      <alignment horizontal="justify" vertical="center" wrapText="1"/>
    </xf>
    <xf numFmtId="0" fontId="31" fillId="0" borderId="4" xfId="0" applyFont="1" applyBorder="1" applyAlignment="1">
      <alignment horizontal="justify" vertical="justify" wrapText="1"/>
    </xf>
    <xf numFmtId="0" fontId="17" fillId="3" borderId="3" xfId="1" applyFont="1" applyFill="1" applyBorder="1" applyAlignment="1">
      <alignment wrapText="1"/>
    </xf>
    <xf numFmtId="165" fontId="0" fillId="0" borderId="0" xfId="0" applyNumberFormat="1"/>
    <xf numFmtId="0" fontId="31" fillId="0" borderId="4" xfId="0" applyFont="1" applyBorder="1" applyAlignment="1">
      <alignment vertical="center" wrapText="1"/>
    </xf>
    <xf numFmtId="0" fontId="34" fillId="35" borderId="4" xfId="0" applyFont="1" applyFill="1" applyBorder="1" applyAlignment="1">
      <alignment vertical="center" wrapText="1"/>
    </xf>
    <xf numFmtId="0" fontId="34" fillId="36" borderId="4" xfId="0" applyFont="1" applyFill="1" applyBorder="1" applyAlignment="1">
      <alignment vertical="center" wrapText="1"/>
    </xf>
    <xf numFmtId="168" fontId="35" fillId="0" borderId="0" xfId="5" applyNumberFormat="1" applyFont="1" applyAlignment="1">
      <alignment vertical="center" wrapText="1"/>
    </xf>
    <xf numFmtId="0" fontId="35" fillId="0" borderId="6" xfId="5" applyFont="1" applyBorder="1"/>
    <xf numFmtId="0" fontId="35" fillId="0" borderId="0" xfId="5" applyFont="1" applyAlignment="1">
      <alignment vertical="center" wrapText="1"/>
    </xf>
    <xf numFmtId="0" fontId="35" fillId="0" borderId="0" xfId="5" applyFont="1" applyAlignment="1"/>
    <xf numFmtId="49" fontId="36" fillId="20" borderId="4" xfId="5" applyNumberFormat="1" applyFont="1" applyFill="1" applyBorder="1" applyAlignment="1">
      <alignment horizontal="center" vertical="center" wrapText="1"/>
    </xf>
    <xf numFmtId="1" fontId="36" fillId="20" borderId="4" xfId="5" applyNumberFormat="1" applyFont="1" applyFill="1" applyBorder="1" applyAlignment="1">
      <alignment horizontal="center" vertical="center" wrapText="1"/>
    </xf>
    <xf numFmtId="0" fontId="36" fillId="20" borderId="4" xfId="5" applyFont="1" applyFill="1" applyBorder="1" applyAlignment="1">
      <alignment horizontal="center" vertical="center" wrapText="1"/>
    </xf>
    <xf numFmtId="168" fontId="36" fillId="21" borderId="2" xfId="5" applyNumberFormat="1" applyFont="1" applyFill="1" applyBorder="1" applyAlignment="1">
      <alignment horizontal="center" vertical="center" wrapText="1"/>
    </xf>
    <xf numFmtId="170" fontId="36" fillId="7" borderId="3" xfId="5" applyNumberFormat="1" applyFont="1" applyFill="1" applyBorder="1" applyAlignment="1">
      <alignment horizontal="center" vertical="center" wrapText="1"/>
    </xf>
    <xf numFmtId="170" fontId="36" fillId="8" borderId="3" xfId="5" applyNumberFormat="1" applyFont="1" applyFill="1" applyBorder="1" applyAlignment="1">
      <alignment horizontal="center" vertical="center" wrapText="1"/>
    </xf>
    <xf numFmtId="170" fontId="36" fillId="2" borderId="3" xfId="5" applyNumberFormat="1" applyFont="1" applyFill="1" applyBorder="1" applyAlignment="1">
      <alignment horizontal="center" vertical="center" wrapText="1"/>
    </xf>
    <xf numFmtId="170" fontId="36" fillId="9" borderId="3" xfId="5" applyNumberFormat="1" applyFont="1" applyFill="1" applyBorder="1" applyAlignment="1">
      <alignment horizontal="center" vertical="center" wrapText="1"/>
    </xf>
    <xf numFmtId="0" fontId="36" fillId="0" borderId="0" xfId="5" applyFont="1" applyAlignment="1">
      <alignment horizontal="center" vertical="center" wrapText="1"/>
    </xf>
    <xf numFmtId="49" fontId="35" fillId="20" borderId="4" xfId="5" applyNumberFormat="1" applyFont="1" applyFill="1" applyBorder="1" applyAlignment="1">
      <alignment horizontal="center" vertical="center" wrapText="1"/>
    </xf>
    <xf numFmtId="0" fontId="36" fillId="0" borderId="4" xfId="5" applyFont="1" applyFill="1" applyBorder="1" applyAlignment="1">
      <alignment horizontal="left" vertical="center" wrapText="1"/>
    </xf>
    <xf numFmtId="168" fontId="36" fillId="0" borderId="2" xfId="5" applyNumberFormat="1" applyFont="1" applyBorder="1" applyAlignment="1">
      <alignment vertical="center" wrapText="1"/>
    </xf>
    <xf numFmtId="0" fontId="36" fillId="0" borderId="0" xfId="5" applyFont="1" applyBorder="1" applyAlignment="1">
      <alignment vertical="center" wrapText="1"/>
    </xf>
    <xf numFmtId="0" fontId="36" fillId="22" borderId="0" xfId="5" applyFont="1" applyFill="1" applyBorder="1" applyAlignment="1">
      <alignment vertical="center" wrapText="1"/>
    </xf>
    <xf numFmtId="0" fontId="35" fillId="22" borderId="0" xfId="5" applyFont="1" applyFill="1" applyBorder="1" applyAlignment="1">
      <alignment vertical="center" wrapText="1"/>
    </xf>
    <xf numFmtId="49" fontId="36" fillId="2" borderId="4" xfId="5" applyNumberFormat="1" applyFont="1" applyFill="1" applyBorder="1" applyAlignment="1">
      <alignment horizontal="center" vertical="center" wrapText="1"/>
    </xf>
    <xf numFmtId="1" fontId="36" fillId="2" borderId="4" xfId="5" applyNumberFormat="1" applyFont="1" applyFill="1" applyBorder="1" applyAlignment="1">
      <alignment horizontal="center" vertical="center" wrapText="1"/>
    </xf>
    <xf numFmtId="49" fontId="35" fillId="2" borderId="4" xfId="5" applyNumberFormat="1" applyFont="1" applyFill="1" applyBorder="1" applyAlignment="1">
      <alignment horizontal="center" vertical="center" wrapText="1"/>
    </xf>
    <xf numFmtId="0" fontId="36" fillId="2" borderId="4" xfId="5" applyFont="1" applyFill="1" applyBorder="1" applyAlignment="1">
      <alignment horizontal="left" vertical="center" wrapText="1"/>
    </xf>
    <xf numFmtId="170" fontId="35" fillId="0" borderId="3" xfId="5" applyNumberFormat="1" applyFont="1" applyBorder="1" applyAlignment="1">
      <alignment horizontal="right" vertical="center" wrapText="1"/>
    </xf>
    <xf numFmtId="170" fontId="36" fillId="0" borderId="3" xfId="5" applyNumberFormat="1" applyFont="1" applyBorder="1" applyAlignment="1">
      <alignment vertical="center" wrapText="1"/>
    </xf>
    <xf numFmtId="170" fontId="35" fillId="22" borderId="3" xfId="5" applyNumberFormat="1" applyFont="1" applyFill="1" applyBorder="1" applyAlignment="1">
      <alignment horizontal="right" vertical="center" wrapText="1"/>
    </xf>
    <xf numFmtId="49" fontId="36" fillId="23" borderId="4" xfId="5" applyNumberFormat="1" applyFont="1" applyFill="1" applyBorder="1" applyAlignment="1">
      <alignment horizontal="center" vertical="center" wrapText="1"/>
    </xf>
    <xf numFmtId="1" fontId="35" fillId="23" borderId="4" xfId="5" applyNumberFormat="1" applyFont="1" applyFill="1" applyBorder="1" applyAlignment="1">
      <alignment horizontal="center" vertical="center" wrapText="1"/>
    </xf>
    <xf numFmtId="49" fontId="35" fillId="23" borderId="4" xfId="5" applyNumberFormat="1" applyFont="1" applyFill="1" applyBorder="1" applyAlignment="1">
      <alignment horizontal="center" vertical="center" wrapText="1"/>
    </xf>
    <xf numFmtId="0" fontId="36" fillId="23" borderId="4" xfId="5" applyFont="1" applyFill="1" applyBorder="1" applyAlignment="1">
      <alignment horizontal="left" vertical="center" wrapText="1"/>
    </xf>
    <xf numFmtId="168" fontId="35" fillId="0" borderId="4" xfId="5" applyNumberFormat="1" applyFont="1" applyFill="1" applyBorder="1" applyAlignment="1">
      <alignment horizontal="left" vertical="center" wrapText="1"/>
    </xf>
    <xf numFmtId="168" fontId="35" fillId="0" borderId="2" xfId="5" applyNumberFormat="1" applyFont="1" applyBorder="1" applyAlignment="1">
      <alignment vertical="center" wrapText="1"/>
    </xf>
    <xf numFmtId="170" fontId="35" fillId="0" borderId="3" xfId="5" applyNumberFormat="1" applyFont="1" applyBorder="1" applyAlignment="1">
      <alignment vertical="center" wrapText="1"/>
    </xf>
    <xf numFmtId="0" fontId="35" fillId="0" borderId="0" xfId="5" applyFont="1" applyBorder="1" applyAlignment="1">
      <alignment vertical="center" wrapText="1"/>
    </xf>
    <xf numFmtId="49" fontId="36" fillId="24" borderId="4" xfId="5" applyNumberFormat="1" applyFont="1" applyFill="1" applyBorder="1" applyAlignment="1">
      <alignment horizontal="center" vertical="center" wrapText="1"/>
    </xf>
    <xf numFmtId="1" fontId="36" fillId="24" borderId="4" xfId="5" applyNumberFormat="1" applyFont="1" applyFill="1" applyBorder="1" applyAlignment="1">
      <alignment horizontal="center" vertical="center" wrapText="1"/>
    </xf>
    <xf numFmtId="49" fontId="35" fillId="24" borderId="4" xfId="5" applyNumberFormat="1" applyFont="1" applyFill="1" applyBorder="1" applyAlignment="1">
      <alignment horizontal="center" vertical="center" wrapText="1"/>
    </xf>
    <xf numFmtId="49" fontId="36" fillId="24" borderId="4" xfId="5" applyNumberFormat="1" applyFont="1" applyFill="1" applyBorder="1" applyAlignment="1">
      <alignment horizontal="left" vertical="center" wrapText="1"/>
    </xf>
    <xf numFmtId="49" fontId="36" fillId="25" borderId="4" xfId="5" applyNumberFormat="1" applyFont="1" applyFill="1" applyBorder="1" applyAlignment="1">
      <alignment horizontal="center" vertical="center" wrapText="1"/>
    </xf>
    <xf numFmtId="1" fontId="35" fillId="25" borderId="4" xfId="5" applyNumberFormat="1" applyFont="1" applyFill="1" applyBorder="1" applyAlignment="1">
      <alignment horizontal="center" vertical="center" wrapText="1"/>
    </xf>
    <xf numFmtId="49" fontId="35" fillId="25" borderId="4" xfId="5" applyNumberFormat="1" applyFont="1" applyFill="1" applyBorder="1" applyAlignment="1">
      <alignment horizontal="center" vertical="center" wrapText="1"/>
    </xf>
    <xf numFmtId="0" fontId="36" fillId="25" borderId="4" xfId="5" applyFont="1" applyFill="1" applyBorder="1" applyAlignment="1">
      <alignment horizontal="left" vertical="center" wrapText="1"/>
    </xf>
    <xf numFmtId="170" fontId="35" fillId="22" borderId="3" xfId="5" applyNumberFormat="1" applyFont="1" applyFill="1" applyBorder="1" applyAlignment="1">
      <alignment vertical="center" wrapText="1"/>
    </xf>
    <xf numFmtId="165" fontId="35" fillId="22" borderId="0" xfId="4" applyFont="1" applyFill="1" applyBorder="1" applyAlignment="1">
      <alignment vertical="center" wrapText="1"/>
    </xf>
    <xf numFmtId="49" fontId="36" fillId="26" borderId="4" xfId="5" applyNumberFormat="1" applyFont="1" applyFill="1" applyBorder="1" applyAlignment="1">
      <alignment horizontal="center" vertical="center" wrapText="1"/>
    </xf>
    <xf numFmtId="1" fontId="35" fillId="26" borderId="4" xfId="5" applyNumberFormat="1" applyFont="1" applyFill="1" applyBorder="1" applyAlignment="1">
      <alignment horizontal="center" vertical="center" wrapText="1"/>
    </xf>
    <xf numFmtId="49" fontId="35" fillId="26" borderId="4" xfId="5" applyNumberFormat="1" applyFont="1" applyFill="1" applyBorder="1" applyAlignment="1">
      <alignment horizontal="center" vertical="center" wrapText="1"/>
    </xf>
    <xf numFmtId="0" fontId="36" fillId="26" borderId="4" xfId="5" applyFont="1" applyFill="1" applyBorder="1" applyAlignment="1">
      <alignment horizontal="left" vertical="center" wrapText="1"/>
    </xf>
    <xf numFmtId="171" fontId="35" fillId="0" borderId="0" xfId="5" applyNumberFormat="1" applyFont="1" applyBorder="1" applyAlignment="1">
      <alignment vertical="center" wrapText="1"/>
    </xf>
    <xf numFmtId="49" fontId="35" fillId="0" borderId="4" xfId="5" applyNumberFormat="1" applyFont="1" applyFill="1" applyBorder="1" applyAlignment="1">
      <alignment horizontal="center" vertical="center" wrapText="1"/>
    </xf>
    <xf numFmtId="1" fontId="35" fillId="0" borderId="4" xfId="5" applyNumberFormat="1" applyFont="1" applyFill="1" applyBorder="1" applyAlignment="1">
      <alignment horizontal="center" vertical="center" wrapText="1"/>
    </xf>
    <xf numFmtId="0" fontId="35" fillId="0" borderId="4" xfId="1" applyFont="1" applyFill="1" applyBorder="1" applyAlignment="1">
      <alignment wrapText="1"/>
    </xf>
    <xf numFmtId="168" fontId="35" fillId="0" borderId="3" xfId="5" applyNumberFormat="1" applyFont="1" applyFill="1" applyBorder="1" applyAlignment="1">
      <alignment vertical="center" wrapText="1"/>
    </xf>
    <xf numFmtId="0" fontId="35" fillId="0" borderId="0" xfId="5" applyFont="1" applyFill="1" applyBorder="1" applyAlignment="1">
      <alignment vertical="center" wrapText="1"/>
    </xf>
    <xf numFmtId="165" fontId="35" fillId="0" borderId="0" xfId="5" applyNumberFormat="1" applyFont="1" applyFill="1" applyBorder="1" applyAlignment="1">
      <alignment vertical="center" wrapText="1"/>
    </xf>
    <xf numFmtId="0" fontId="35" fillId="0" borderId="0" xfId="5" applyFont="1" applyFill="1" applyAlignment="1">
      <alignment vertical="center" wrapText="1"/>
    </xf>
    <xf numFmtId="0" fontId="35" fillId="0" borderId="0" xfId="5" applyFont="1" applyFill="1" applyAlignment="1"/>
    <xf numFmtId="168" fontId="35" fillId="22" borderId="3" xfId="5" applyNumberFormat="1" applyFont="1" applyFill="1" applyBorder="1" applyAlignment="1">
      <alignment vertical="center" wrapText="1"/>
    </xf>
    <xf numFmtId="168" fontId="35" fillId="0" borderId="3" xfId="5" applyNumberFormat="1" applyFont="1" applyBorder="1" applyAlignment="1">
      <alignment vertical="center" wrapText="1"/>
    </xf>
    <xf numFmtId="49" fontId="35" fillId="0" borderId="4" xfId="2" applyNumberFormat="1" applyFont="1" applyFill="1" applyBorder="1" applyAlignment="1">
      <alignment horizontal="center" vertical="center" wrapText="1"/>
    </xf>
    <xf numFmtId="166" fontId="37" fillId="0" borderId="3" xfId="1" applyNumberFormat="1" applyFont="1" applyFill="1" applyBorder="1"/>
    <xf numFmtId="49" fontId="36" fillId="27" borderId="4" xfId="5" applyNumberFormat="1" applyFont="1" applyFill="1" applyBorder="1" applyAlignment="1">
      <alignment horizontal="center" vertical="center" wrapText="1"/>
    </xf>
    <xf numFmtId="1" fontId="36" fillId="27" borderId="4" xfId="5" applyNumberFormat="1" applyFont="1" applyFill="1" applyBorder="1" applyAlignment="1">
      <alignment horizontal="center" vertical="center" wrapText="1"/>
    </xf>
    <xf numFmtId="49" fontId="35" fillId="27" borderId="4" xfId="5" applyNumberFormat="1" applyFont="1" applyFill="1" applyBorder="1" applyAlignment="1">
      <alignment horizontal="center" vertical="center" wrapText="1"/>
    </xf>
    <xf numFmtId="0" fontId="36" fillId="27" borderId="4" xfId="5" applyFont="1" applyFill="1" applyBorder="1" applyAlignment="1">
      <alignment horizontal="left" vertical="center" wrapText="1"/>
    </xf>
    <xf numFmtId="1" fontId="36" fillId="26" borderId="4" xfId="5" applyNumberFormat="1" applyFont="1" applyFill="1" applyBorder="1" applyAlignment="1">
      <alignment horizontal="center" vertical="center" wrapText="1"/>
    </xf>
    <xf numFmtId="0" fontId="35" fillId="28" borderId="0" xfId="5" applyFont="1" applyFill="1" applyBorder="1" applyAlignment="1">
      <alignment vertical="center" wrapText="1"/>
    </xf>
    <xf numFmtId="0" fontId="35" fillId="29" borderId="0" xfId="5" applyFont="1" applyFill="1" applyAlignment="1">
      <alignment vertical="center" wrapText="1"/>
    </xf>
    <xf numFmtId="0" fontId="35" fillId="29" borderId="0" xfId="5" applyFont="1" applyFill="1" applyAlignment="1"/>
    <xf numFmtId="49" fontId="36" fillId="31" borderId="4" xfId="5" applyNumberFormat="1" applyFont="1" applyFill="1" applyBorder="1" applyAlignment="1">
      <alignment horizontal="center" vertical="center" wrapText="1"/>
    </xf>
    <xf numFmtId="1" fontId="36" fillId="31" borderId="4" xfId="5" applyNumberFormat="1" applyFont="1" applyFill="1" applyBorder="1" applyAlignment="1">
      <alignment horizontal="center" vertical="center" wrapText="1"/>
    </xf>
    <xf numFmtId="49" fontId="35" fillId="31" borderId="4" xfId="5" applyNumberFormat="1" applyFont="1" applyFill="1" applyBorder="1" applyAlignment="1">
      <alignment horizontal="center" vertical="center" wrapText="1"/>
    </xf>
    <xf numFmtId="0" fontId="36" fillId="31" borderId="4" xfId="5" applyFont="1" applyFill="1" applyBorder="1" applyAlignment="1">
      <alignment horizontal="left" vertical="center" wrapText="1"/>
    </xf>
    <xf numFmtId="1" fontId="35" fillId="2" borderId="4" xfId="5" applyNumberFormat="1" applyFont="1" applyFill="1" applyBorder="1" applyAlignment="1">
      <alignment horizontal="center" vertical="center" wrapText="1"/>
    </xf>
    <xf numFmtId="1" fontId="35" fillId="31" borderId="4" xfId="5" applyNumberFormat="1" applyFont="1" applyFill="1" applyBorder="1" applyAlignment="1">
      <alignment horizontal="center" vertical="center" wrapText="1"/>
    </xf>
    <xf numFmtId="1" fontId="36" fillId="23" borderId="4" xfId="5" applyNumberFormat="1" applyFont="1" applyFill="1" applyBorder="1" applyAlignment="1">
      <alignment horizontal="center" vertical="center" wrapText="1"/>
    </xf>
    <xf numFmtId="1" fontId="35" fillId="27" borderId="4" xfId="5" applyNumberFormat="1" applyFont="1" applyFill="1" applyBorder="1" applyAlignment="1">
      <alignment horizontal="center" vertical="center" wrapText="1"/>
    </xf>
    <xf numFmtId="168" fontId="35" fillId="33" borderId="3" xfId="5" applyNumberFormat="1" applyFont="1" applyFill="1" applyBorder="1" applyAlignment="1">
      <alignment vertical="center" wrapText="1"/>
    </xf>
    <xf numFmtId="168" fontId="35" fillId="0" borderId="0" xfId="5" applyNumberFormat="1" applyFont="1" applyBorder="1" applyAlignment="1">
      <alignment vertical="center" wrapText="1"/>
    </xf>
    <xf numFmtId="168" fontId="35" fillId="33" borderId="0" xfId="5" applyNumberFormat="1" applyFont="1" applyFill="1" applyBorder="1" applyAlignment="1">
      <alignment vertical="center" wrapText="1"/>
    </xf>
    <xf numFmtId="172" fontId="35" fillId="0" borderId="0" xfId="5" applyNumberFormat="1" applyFont="1" applyBorder="1" applyAlignment="1">
      <alignment vertical="center" wrapText="1"/>
    </xf>
    <xf numFmtId="166" fontId="38" fillId="0" borderId="3" xfId="1" applyNumberFormat="1" applyFont="1" applyFill="1" applyBorder="1"/>
    <xf numFmtId="168" fontId="35" fillId="0" borderId="0" xfId="5" applyNumberFormat="1" applyFont="1" applyFill="1" applyBorder="1" applyAlignment="1">
      <alignment vertical="center" wrapText="1"/>
    </xf>
    <xf numFmtId="172" fontId="35" fillId="0" borderId="0" xfId="5" applyNumberFormat="1" applyFont="1" applyFill="1" applyBorder="1" applyAlignment="1">
      <alignment vertical="center" wrapText="1"/>
    </xf>
    <xf numFmtId="0" fontId="35" fillId="0" borderId="4" xfId="5" applyFont="1" applyFill="1" applyBorder="1" applyAlignment="1">
      <alignment horizontal="left" vertical="center" wrapText="1"/>
    </xf>
    <xf numFmtId="1" fontId="39" fillId="0" borderId="4" xfId="0" applyNumberFormat="1" applyFont="1" applyBorder="1" applyAlignment="1">
      <alignment horizontal="center" vertical="center" wrapText="1"/>
    </xf>
    <xf numFmtId="0" fontId="35" fillId="0" borderId="4" xfId="0" applyFont="1" applyBorder="1" applyAlignment="1">
      <alignment horizontal="justify" vertical="justify" wrapText="1"/>
    </xf>
    <xf numFmtId="168" fontId="36" fillId="0" borderId="8" xfId="5" applyNumberFormat="1" applyFont="1" applyBorder="1" applyAlignment="1">
      <alignment vertical="center" wrapText="1"/>
    </xf>
    <xf numFmtId="168" fontId="36" fillId="0" borderId="3" xfId="5" applyNumberFormat="1" applyFont="1" applyBorder="1" applyAlignment="1">
      <alignment vertical="center" wrapText="1"/>
    </xf>
    <xf numFmtId="168" fontId="36" fillId="22" borderId="3" xfId="5" applyNumberFormat="1" applyFont="1" applyFill="1" applyBorder="1" applyAlignment="1">
      <alignment vertical="center" wrapText="1"/>
    </xf>
    <xf numFmtId="168" fontId="35" fillId="0" borderId="4" xfId="5" applyNumberFormat="1" applyFont="1" applyFill="1" applyBorder="1" applyAlignment="1">
      <alignment vertical="center" wrapText="1"/>
    </xf>
    <xf numFmtId="0" fontId="35" fillId="0" borderId="4" xfId="5" applyFont="1" applyFill="1" applyBorder="1" applyAlignment="1">
      <alignment vertical="center" wrapText="1"/>
    </xf>
    <xf numFmtId="0" fontId="35" fillId="0" borderId="4" xfId="5" applyFont="1" applyFill="1" applyBorder="1" applyAlignment="1"/>
    <xf numFmtId="0" fontId="35" fillId="0" borderId="0" xfId="5" applyFont="1" applyFill="1" applyBorder="1" applyAlignment="1"/>
    <xf numFmtId="0" fontId="35" fillId="0" borderId="4" xfId="1" applyFont="1" applyFill="1" applyBorder="1" applyAlignment="1">
      <alignment horizontal="left" vertical="top" wrapText="1"/>
    </xf>
    <xf numFmtId="168" fontId="35" fillId="0" borderId="3" xfId="5" applyNumberFormat="1" applyFont="1" applyFill="1" applyBorder="1" applyAlignment="1">
      <alignment horizontal="left" vertical="center" wrapText="1"/>
    </xf>
    <xf numFmtId="166" fontId="36" fillId="0" borderId="3" xfId="1" applyNumberFormat="1" applyFont="1" applyFill="1" applyBorder="1"/>
    <xf numFmtId="0" fontId="35" fillId="0" borderId="4" xfId="1" applyFont="1" applyFill="1" applyBorder="1" applyAlignment="1">
      <alignment vertical="center" wrapText="1"/>
    </xf>
    <xf numFmtId="166" fontId="35" fillId="0" borderId="3" xfId="1" applyNumberFormat="1" applyFont="1" applyFill="1" applyBorder="1"/>
    <xf numFmtId="49" fontId="36" fillId="2" borderId="4" xfId="5" applyNumberFormat="1" applyFont="1" applyFill="1" applyBorder="1" applyAlignment="1">
      <alignment horizontal="left" vertical="center" wrapText="1"/>
    </xf>
    <xf numFmtId="49" fontId="35" fillId="0" borderId="4" xfId="5" applyNumberFormat="1" applyFont="1" applyFill="1" applyBorder="1" applyAlignment="1">
      <alignment horizontal="center" vertical="center"/>
    </xf>
    <xf numFmtId="168" fontId="35" fillId="0" borderId="0" xfId="5" applyNumberFormat="1" applyFont="1" applyFill="1" applyBorder="1" applyAlignment="1">
      <alignment vertical="center"/>
    </xf>
    <xf numFmtId="168" fontId="36" fillId="0" borderId="3" xfId="5" applyNumberFormat="1" applyFont="1" applyBorder="1" applyAlignment="1">
      <alignment vertical="center"/>
    </xf>
    <xf numFmtId="0" fontId="36" fillId="0" borderId="0" xfId="5" applyFont="1" applyAlignment="1">
      <alignment vertical="center"/>
    </xf>
    <xf numFmtId="168" fontId="35" fillId="0" borderId="3" xfId="5" applyNumberFormat="1" applyFont="1" applyBorder="1" applyAlignment="1">
      <alignment vertical="center"/>
    </xf>
    <xf numFmtId="0" fontId="35" fillId="0" borderId="0" xfId="5" applyFont="1" applyAlignment="1">
      <alignment vertical="center"/>
    </xf>
    <xf numFmtId="0" fontId="35" fillId="0" borderId="0" xfId="5" applyFont="1" applyBorder="1" applyAlignment="1">
      <alignment vertical="center"/>
    </xf>
    <xf numFmtId="168" fontId="35" fillId="0" borderId="3" xfId="5" applyNumberFormat="1" applyFont="1" applyFill="1" applyBorder="1" applyAlignment="1">
      <alignment horizontal="right" vertical="center" wrapText="1"/>
    </xf>
    <xf numFmtId="168" fontId="35" fillId="22" borderId="3" xfId="5" applyNumberFormat="1" applyFont="1" applyFill="1" applyBorder="1" applyAlignment="1">
      <alignment horizontal="right" vertical="center" wrapText="1"/>
    </xf>
    <xf numFmtId="2" fontId="35" fillId="0" borderId="4" xfId="5" applyNumberFormat="1" applyFont="1" applyFill="1" applyBorder="1" applyAlignment="1">
      <alignment horizontal="left" vertical="center" wrapText="1"/>
    </xf>
    <xf numFmtId="172" fontId="35" fillId="0" borderId="0" xfId="5" applyNumberFormat="1" applyFont="1" applyAlignment="1">
      <alignment vertical="center" wrapText="1"/>
    </xf>
    <xf numFmtId="168" fontId="35" fillId="22" borderId="0" xfId="5" applyNumberFormat="1" applyFont="1" applyFill="1" applyBorder="1" applyAlignment="1">
      <alignment vertical="center" wrapText="1"/>
    </xf>
    <xf numFmtId="172" fontId="35" fillId="22" borderId="0" xfId="5" applyNumberFormat="1" applyFont="1" applyFill="1" applyBorder="1" applyAlignment="1">
      <alignment vertical="center" wrapText="1"/>
    </xf>
    <xf numFmtId="168" fontId="35" fillId="0" borderId="0" xfId="5" applyNumberFormat="1" applyFont="1" applyFill="1" applyAlignment="1">
      <alignment vertical="center" wrapText="1"/>
    </xf>
    <xf numFmtId="172" fontId="35" fillId="0" borderId="0" xfId="5" applyNumberFormat="1" applyFont="1" applyFill="1" applyAlignment="1">
      <alignment vertical="center" wrapText="1"/>
    </xf>
    <xf numFmtId="168" fontId="35" fillId="15" borderId="4" xfId="5" applyNumberFormat="1" applyFont="1" applyFill="1" applyBorder="1" applyAlignment="1">
      <alignment horizontal="left" vertical="center" wrapText="1"/>
    </xf>
    <xf numFmtId="1" fontId="35" fillId="0" borderId="4"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6" fillId="0" borderId="0" xfId="5" applyFont="1" applyAlignment="1">
      <alignment vertical="center" wrapText="1"/>
    </xf>
    <xf numFmtId="49" fontId="36" fillId="31" borderId="4" xfId="5" applyNumberFormat="1" applyFont="1" applyFill="1" applyBorder="1" applyAlignment="1">
      <alignment horizontal="left" vertical="center" wrapText="1"/>
    </xf>
    <xf numFmtId="168" fontId="35" fillId="0" borderId="8" xfId="5" applyNumberFormat="1" applyFont="1" applyBorder="1" applyAlignment="1">
      <alignment vertical="center" wrapText="1"/>
    </xf>
    <xf numFmtId="49" fontId="35" fillId="0" borderId="4" xfId="5" applyNumberFormat="1" applyFont="1" applyFill="1" applyBorder="1" applyAlignment="1">
      <alignment horizontal="left" vertical="center" wrapText="1"/>
    </xf>
    <xf numFmtId="49" fontId="36" fillId="31" borderId="10" xfId="5" applyNumberFormat="1" applyFont="1" applyFill="1" applyBorder="1" applyAlignment="1">
      <alignment horizontal="left" vertical="center" wrapText="1"/>
    </xf>
    <xf numFmtId="168" fontId="35" fillId="0" borderId="7" xfId="5" applyNumberFormat="1" applyFont="1" applyFill="1" applyBorder="1" applyAlignment="1">
      <alignment horizontal="center" vertical="center" wrapText="1"/>
    </xf>
    <xf numFmtId="168" fontId="35" fillId="20" borderId="4" xfId="5" applyNumberFormat="1" applyFont="1" applyFill="1" applyBorder="1" applyAlignment="1">
      <alignment vertical="center" wrapText="1"/>
    </xf>
    <xf numFmtId="168" fontId="35" fillId="20" borderId="2" xfId="5" applyNumberFormat="1" applyFont="1" applyFill="1" applyBorder="1" applyAlignment="1">
      <alignment vertical="center" wrapText="1"/>
    </xf>
    <xf numFmtId="168" fontId="35" fillId="20" borderId="3" xfId="5" applyNumberFormat="1" applyFont="1" applyFill="1" applyBorder="1" applyAlignment="1">
      <alignment vertical="center" wrapText="1"/>
    </xf>
    <xf numFmtId="168" fontId="35" fillId="20" borderId="0" xfId="5" applyNumberFormat="1" applyFont="1" applyFill="1" applyBorder="1" applyAlignment="1">
      <alignment vertical="center" wrapText="1"/>
    </xf>
    <xf numFmtId="0" fontId="35" fillId="20" borderId="0" xfId="5" applyFont="1" applyFill="1" applyBorder="1" applyAlignment="1">
      <alignment vertical="center" wrapText="1"/>
    </xf>
    <xf numFmtId="49" fontId="35" fillId="0" borderId="0" xfId="5" applyNumberFormat="1" applyFont="1" applyAlignment="1">
      <alignment horizontal="center" vertical="center" wrapText="1"/>
    </xf>
    <xf numFmtId="1" fontId="35" fillId="0" borderId="0" xfId="5" applyNumberFormat="1" applyFont="1" applyAlignment="1">
      <alignment horizontal="center" vertical="center" wrapText="1"/>
    </xf>
    <xf numFmtId="173" fontId="35" fillId="22" borderId="0" xfId="5" applyNumberFormat="1" applyFont="1" applyFill="1" applyBorder="1" applyAlignment="1">
      <alignment horizontal="left" vertical="center" wrapText="1"/>
    </xf>
    <xf numFmtId="173" fontId="35" fillId="0" borderId="0" xfId="5" applyNumberFormat="1" applyFont="1" applyFill="1" applyBorder="1" applyAlignment="1">
      <alignment horizontal="left" vertical="center" wrapText="1"/>
    </xf>
    <xf numFmtId="170" fontId="35" fillId="0" borderId="0" xfId="5" applyNumberFormat="1" applyFont="1" applyAlignment="1">
      <alignment vertical="center" wrapText="1"/>
    </xf>
    <xf numFmtId="1" fontId="35" fillId="0" borderId="0" xfId="5" applyNumberFormat="1" applyFont="1" applyFill="1" applyBorder="1" applyAlignment="1">
      <alignment horizontal="center" vertical="center" wrapText="1"/>
    </xf>
    <xf numFmtId="49" fontId="35" fillId="0" borderId="0" xfId="5" applyNumberFormat="1" applyFont="1" applyFill="1" applyBorder="1" applyAlignment="1">
      <alignment horizontal="center" vertical="center" wrapText="1"/>
    </xf>
    <xf numFmtId="170" fontId="35" fillId="0" borderId="4" xfId="5" applyNumberFormat="1" applyFont="1" applyBorder="1" applyAlignment="1">
      <alignment vertical="center" wrapText="1"/>
    </xf>
    <xf numFmtId="10" fontId="36" fillId="0" borderId="4" xfId="31" applyNumberFormat="1" applyFont="1" applyBorder="1" applyAlignment="1">
      <alignment vertical="center" wrapText="1"/>
    </xf>
    <xf numFmtId="171" fontId="35" fillId="0" borderId="4" xfId="5" applyNumberFormat="1" applyFont="1" applyBorder="1" applyAlignment="1">
      <alignment vertical="center" wrapText="1"/>
    </xf>
    <xf numFmtId="168" fontId="35" fillId="0" borderId="0" xfId="5" applyNumberFormat="1" applyFont="1" applyFill="1" applyBorder="1" applyAlignment="1"/>
    <xf numFmtId="168" fontId="35" fillId="15" borderId="0" xfId="5" applyNumberFormat="1" applyFont="1" applyFill="1" applyBorder="1" applyAlignment="1"/>
    <xf numFmtId="0" fontId="35" fillId="0" borderId="4" xfId="5" applyFont="1" applyBorder="1" applyAlignment="1"/>
    <xf numFmtId="171" fontId="36" fillId="0" borderId="4" xfId="5" applyNumberFormat="1" applyFont="1" applyBorder="1" applyAlignment="1"/>
    <xf numFmtId="10" fontId="36" fillId="0" borderId="4" xfId="31" applyNumberFormat="1" applyFont="1" applyBorder="1" applyAlignment="1"/>
    <xf numFmtId="165" fontId="35" fillId="0" borderId="0" xfId="10" applyFont="1" applyAlignment="1"/>
    <xf numFmtId="165" fontId="35" fillId="0" borderId="0" xfId="4" applyFont="1" applyAlignment="1"/>
    <xf numFmtId="9" fontId="35" fillId="0" borderId="0" xfId="31" applyFont="1" applyAlignment="1"/>
    <xf numFmtId="1" fontId="35" fillId="0" borderId="0" xfId="5" applyNumberFormat="1" applyFont="1" applyAlignment="1">
      <alignment horizontal="center"/>
    </xf>
    <xf numFmtId="0" fontId="35" fillId="15" borderId="0" xfId="5" applyFont="1" applyFill="1" applyBorder="1" applyAlignment="1">
      <alignment horizontal="left"/>
    </xf>
    <xf numFmtId="0" fontId="35" fillId="0" borderId="0" xfId="5" applyFont="1" applyAlignment="1">
      <alignment horizontal="left"/>
    </xf>
    <xf numFmtId="168" fontId="35" fillId="0" borderId="0" xfId="5" applyNumberFormat="1" applyFont="1" applyAlignment="1"/>
    <xf numFmtId="0" fontId="35" fillId="0" borderId="11" xfId="0" applyFont="1" applyFill="1" applyBorder="1" applyAlignment="1">
      <alignment horizontal="justify" vertical="center" wrapText="1"/>
    </xf>
    <xf numFmtId="0" fontId="35" fillId="23" borderId="4" xfId="5" applyFont="1" applyFill="1" applyBorder="1" applyAlignment="1">
      <alignment horizontal="left" vertical="center" wrapText="1"/>
    </xf>
    <xf numFmtId="49" fontId="35" fillId="24" borderId="4" xfId="5" applyNumberFormat="1" applyFont="1" applyFill="1" applyBorder="1" applyAlignment="1">
      <alignment horizontal="left" vertical="center" wrapText="1"/>
    </xf>
    <xf numFmtId="0" fontId="35" fillId="25" borderId="4" xfId="5" applyFont="1" applyFill="1" applyBorder="1" applyAlignment="1">
      <alignment horizontal="left" vertical="center" wrapText="1"/>
    </xf>
    <xf numFmtId="0" fontId="35" fillId="26" borderId="4" xfId="5" applyFont="1" applyFill="1" applyBorder="1" applyAlignment="1">
      <alignment horizontal="left" vertical="center" wrapText="1"/>
    </xf>
    <xf numFmtId="49" fontId="35" fillId="20" borderId="11" xfId="5" applyNumberFormat="1" applyFont="1" applyFill="1" applyBorder="1" applyAlignment="1">
      <alignment horizontal="left" vertical="center" wrapText="1"/>
    </xf>
    <xf numFmtId="0" fontId="35" fillId="32" borderId="0" xfId="5" applyFont="1" applyFill="1" applyBorder="1" applyAlignment="1">
      <alignment horizontal="left" vertical="center" wrapText="1"/>
    </xf>
    <xf numFmtId="0" fontId="35" fillId="30" borderId="0" xfId="5" applyFont="1" applyFill="1" applyBorder="1" applyAlignment="1">
      <alignment horizontal="left" vertical="center" wrapText="1"/>
    </xf>
    <xf numFmtId="49" fontId="35" fillId="32" borderId="0" xfId="5" applyNumberFormat="1" applyFont="1" applyFill="1" applyBorder="1" applyAlignment="1">
      <alignment horizontal="left" vertical="center" wrapText="1"/>
    </xf>
    <xf numFmtId="49" fontId="35" fillId="34" borderId="0" xfId="5" applyNumberFormat="1" applyFont="1" applyFill="1" applyBorder="1" applyAlignment="1">
      <alignment horizontal="left" vertical="center" wrapText="1"/>
    </xf>
    <xf numFmtId="49" fontId="35" fillId="37" borderId="4" xfId="5" applyNumberFormat="1" applyFont="1" applyFill="1" applyBorder="1" applyAlignment="1">
      <alignment horizontal="center" vertical="center" wrapText="1"/>
    </xf>
    <xf numFmtId="1" fontId="35" fillId="37" borderId="4" xfId="5" applyNumberFormat="1" applyFont="1" applyFill="1" applyBorder="1" applyAlignment="1">
      <alignment horizontal="center" vertical="center" wrapText="1"/>
    </xf>
    <xf numFmtId="49" fontId="38" fillId="37" borderId="4" xfId="5" applyNumberFormat="1" applyFont="1" applyFill="1" applyBorder="1" applyAlignment="1">
      <alignment horizontal="center" vertical="center" wrapText="1"/>
    </xf>
    <xf numFmtId="0" fontId="35" fillId="37" borderId="4" xfId="5" applyFont="1" applyFill="1" applyBorder="1" applyAlignment="1">
      <alignment horizontal="center" vertical="center"/>
    </xf>
    <xf numFmtId="0" fontId="35" fillId="37" borderId="4" xfId="5" applyFont="1" applyFill="1" applyBorder="1" applyAlignment="1">
      <alignment horizontal="left" vertical="center" wrapText="1"/>
    </xf>
    <xf numFmtId="168" fontId="35" fillId="37" borderId="4" xfId="5" applyNumberFormat="1" applyFont="1" applyFill="1" applyBorder="1" applyAlignment="1">
      <alignment horizontal="left" vertical="center" wrapText="1"/>
    </xf>
    <xf numFmtId="168" fontId="35" fillId="37" borderId="3" xfId="5" applyNumberFormat="1" applyFont="1" applyFill="1" applyBorder="1" applyAlignment="1">
      <alignment vertical="center" wrapText="1"/>
    </xf>
    <xf numFmtId="166" fontId="37" fillId="37" borderId="3" xfId="1" applyNumberFormat="1" applyFont="1" applyFill="1" applyBorder="1"/>
    <xf numFmtId="0" fontId="35" fillId="37" borderId="0" xfId="5" applyFont="1" applyFill="1" applyBorder="1" applyAlignment="1">
      <alignment vertical="center" wrapText="1"/>
    </xf>
    <xf numFmtId="0" fontId="35" fillId="37" borderId="0" xfId="5" applyFont="1" applyFill="1" applyAlignment="1">
      <alignment vertical="center" wrapText="1"/>
    </xf>
    <xf numFmtId="0" fontId="35" fillId="37" borderId="0" xfId="5" applyFont="1" applyFill="1" applyAlignment="1"/>
    <xf numFmtId="169" fontId="38" fillId="22" borderId="4" xfId="5" applyNumberFormat="1" applyFont="1" applyFill="1" applyBorder="1" applyAlignment="1">
      <alignment vertical="center" wrapText="1"/>
    </xf>
    <xf numFmtId="168" fontId="38" fillId="0" borderId="3" xfId="5" applyNumberFormat="1" applyFont="1" applyFill="1" applyBorder="1" applyAlignment="1">
      <alignment vertical="center" wrapText="1"/>
    </xf>
    <xf numFmtId="168" fontId="35" fillId="5" borderId="3" xfId="5" applyNumberFormat="1" applyFont="1" applyFill="1" applyBorder="1" applyAlignment="1">
      <alignment vertical="center" wrapText="1"/>
    </xf>
    <xf numFmtId="168" fontId="35" fillId="15" borderId="3" xfId="5" applyNumberFormat="1" applyFont="1" applyFill="1" applyBorder="1" applyAlignment="1">
      <alignment vertical="center" wrapText="1"/>
    </xf>
    <xf numFmtId="168" fontId="38" fillId="0" borderId="7" xfId="5" applyNumberFormat="1" applyFont="1" applyFill="1" applyBorder="1" applyAlignment="1">
      <alignment horizontal="center" vertical="center" wrapText="1"/>
    </xf>
    <xf numFmtId="168" fontId="35" fillId="19" borderId="4" xfId="5" applyNumberFormat="1" applyFont="1" applyFill="1" applyBorder="1" applyAlignment="1">
      <alignment horizontal="left" vertical="center" wrapText="1"/>
    </xf>
    <xf numFmtId="173" fontId="35" fillId="19" borderId="0" xfId="5" applyNumberFormat="1" applyFont="1" applyFill="1" applyBorder="1" applyAlignment="1">
      <alignment horizontal="left" vertical="center" wrapText="1"/>
    </xf>
    <xf numFmtId="4" fontId="40" fillId="0" borderId="12" xfId="9" applyNumberFormat="1" applyFont="1" applyBorder="1" applyAlignment="1">
      <alignment horizontal="right" vertical="center" wrapText="1"/>
    </xf>
    <xf numFmtId="4" fontId="41" fillId="0" borderId="4" xfId="0" applyNumberFormat="1" applyFont="1" applyBorder="1" applyAlignment="1">
      <alignment horizontal="right" vertical="center" wrapText="1"/>
    </xf>
    <xf numFmtId="0" fontId="9" fillId="0" borderId="0" xfId="1" applyFont="1" applyAlignment="1">
      <alignment horizontal="center"/>
    </xf>
    <xf numFmtId="0" fontId="27" fillId="0" borderId="4" xfId="1" applyFont="1" applyBorder="1" applyAlignment="1">
      <alignment horizontal="center"/>
    </xf>
    <xf numFmtId="0" fontId="9" fillId="0" borderId="0" xfId="1" applyFont="1" applyFill="1" applyAlignment="1">
      <alignment horizontal="center"/>
    </xf>
    <xf numFmtId="170" fontId="35" fillId="0" borderId="0" xfId="5" applyNumberFormat="1" applyFont="1" applyAlignment="1">
      <alignment horizontal="center" vertical="center" wrapText="1"/>
    </xf>
    <xf numFmtId="0" fontId="35" fillId="0" borderId="0" xfId="5" applyFont="1" applyAlignment="1">
      <alignment horizontal="center"/>
    </xf>
    <xf numFmtId="170" fontId="36" fillId="9" borderId="6" xfId="5" applyNumberFormat="1" applyFont="1" applyFill="1" applyBorder="1" applyAlignment="1">
      <alignment horizontal="center" vertical="center" wrapText="1"/>
    </xf>
    <xf numFmtId="0" fontId="35" fillId="0" borderId="6" xfId="5" applyFont="1" applyBorder="1"/>
    <xf numFmtId="49" fontId="36" fillId="20" borderId="4" xfId="5" applyNumberFormat="1" applyFont="1" applyFill="1" applyBorder="1" applyAlignment="1">
      <alignment horizontal="center" vertical="center" wrapText="1"/>
    </xf>
    <xf numFmtId="170" fontId="36" fillId="7" borderId="6" xfId="5" applyNumberFormat="1" applyFont="1" applyFill="1" applyBorder="1" applyAlignment="1">
      <alignment horizontal="center" vertical="center" wrapText="1"/>
    </xf>
    <xf numFmtId="170" fontId="36" fillId="8" borderId="6" xfId="5" applyNumberFormat="1" applyFont="1" applyFill="1" applyBorder="1" applyAlignment="1">
      <alignment horizontal="center" vertical="center" wrapText="1"/>
    </xf>
    <xf numFmtId="170" fontId="36" fillId="2" borderId="6" xfId="5" applyNumberFormat="1" applyFont="1" applyFill="1" applyBorder="1" applyAlignment="1">
      <alignment horizontal="center" vertical="center" wrapText="1"/>
    </xf>
    <xf numFmtId="0" fontId="36" fillId="0" borderId="9" xfId="5" applyFont="1" applyBorder="1" applyAlignment="1">
      <alignment horizontal="center" vertical="center" wrapText="1"/>
    </xf>
  </cellXfs>
  <cellStyles count="35">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3" builtinId="8"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4" builtinId="9" hidden="1"/>
    <cellStyle name="Millares [0] 2" xfId="2"/>
    <cellStyle name="Moneda" xfId="10" builtinId="4"/>
    <cellStyle name="Moneda [0] 2" xfId="6"/>
    <cellStyle name="Moneda 2" xfId="4"/>
    <cellStyle name="Normal" xfId="0" builtinId="0"/>
    <cellStyle name="Normal 2" xfId="5"/>
    <cellStyle name="Normal 2 2" xfId="9"/>
    <cellStyle name="Normal 3" xfId="1"/>
    <cellStyle name="Normal 3 2" xfId="32"/>
    <cellStyle name="Normal 5 2" xfId="3"/>
    <cellStyle name="Normal 7" xfId="8"/>
    <cellStyle name="Porcentaje 2" xfId="7"/>
    <cellStyle name="Porcentual" xfId="31" builtinId="5"/>
  </cellStyles>
  <dxfs count="1">
    <dxf>
      <fill>
        <patternFill patternType="solid">
          <fgColor rgb="FF00FF00"/>
          <bgColor rgb="FF00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outlinePr summaryBelow="0" summaryRight="0"/>
  </sheetPr>
  <dimension ref="A1:W1092"/>
  <sheetViews>
    <sheetView view="pageBreakPreview" zoomScale="90" zoomScaleSheetLayoutView="90" workbookViewId="0">
      <pane ySplit="5" topLeftCell="A170" activePane="bottomLeft" state="frozen"/>
      <selection activeCell="F15" sqref="F15"/>
      <selection pane="bottomLeft" activeCell="B166" sqref="B166:B189"/>
    </sheetView>
  </sheetViews>
  <sheetFormatPr baseColWidth="10" defaultColWidth="12.5" defaultRowHeight="15" x14ac:dyDescent="0"/>
  <cols>
    <col min="1" max="1" width="26.33203125" style="21" customWidth="1"/>
    <col min="2" max="2" width="27.5" style="19" customWidth="1"/>
    <col min="3" max="3" width="27.33203125" style="19" customWidth="1"/>
    <col min="4" max="4" width="29.5" style="19" hidden="1" customWidth="1"/>
    <col min="5" max="5" width="21.6640625" style="19" customWidth="1"/>
    <col min="6" max="14" width="11.6640625" style="19" customWidth="1"/>
    <col min="15" max="16384" width="12.5" style="19"/>
  </cols>
  <sheetData>
    <row r="1" spans="1:23" ht="30">
      <c r="A1" s="331" t="s">
        <v>96</v>
      </c>
      <c r="B1" s="331"/>
      <c r="C1" s="331"/>
      <c r="E1" s="20"/>
      <c r="F1" s="20"/>
      <c r="G1" s="20"/>
      <c r="H1" s="20"/>
      <c r="I1" s="20"/>
      <c r="J1" s="20"/>
      <c r="K1" s="20"/>
      <c r="L1" s="20"/>
      <c r="M1" s="20"/>
      <c r="N1" s="20"/>
      <c r="O1" s="20"/>
      <c r="P1" s="20"/>
      <c r="Q1" s="20"/>
      <c r="R1" s="20"/>
      <c r="S1" s="20"/>
      <c r="T1" s="20"/>
      <c r="U1" s="20"/>
      <c r="V1" s="20"/>
      <c r="W1" s="20"/>
    </row>
    <row r="2" spans="1:23">
      <c r="B2" s="22"/>
      <c r="C2" s="22"/>
      <c r="D2" s="20"/>
      <c r="E2" s="20"/>
      <c r="F2" s="20"/>
      <c r="G2" s="20"/>
      <c r="H2" s="20"/>
      <c r="I2" s="20"/>
      <c r="J2" s="20"/>
      <c r="K2" s="20"/>
      <c r="L2" s="20"/>
      <c r="M2" s="20"/>
      <c r="N2" s="20"/>
      <c r="O2" s="20"/>
      <c r="P2" s="20"/>
      <c r="Q2" s="20"/>
      <c r="R2" s="20"/>
      <c r="S2" s="20"/>
      <c r="T2" s="20"/>
      <c r="U2" s="20"/>
      <c r="V2" s="20"/>
      <c r="W2" s="20"/>
    </row>
    <row r="3" spans="1:23">
      <c r="B3" s="22"/>
      <c r="C3" s="22"/>
      <c r="D3" s="20"/>
      <c r="E3" s="20"/>
      <c r="F3" s="20"/>
      <c r="G3" s="20"/>
      <c r="H3" s="20"/>
      <c r="I3" s="20"/>
      <c r="J3" s="20"/>
      <c r="K3" s="20"/>
      <c r="L3" s="20"/>
      <c r="M3" s="20"/>
      <c r="N3" s="20"/>
      <c r="O3" s="20"/>
      <c r="P3" s="20"/>
      <c r="Q3" s="20"/>
      <c r="R3" s="20"/>
      <c r="S3" s="20"/>
      <c r="T3" s="20"/>
      <c r="U3" s="20"/>
      <c r="V3" s="20"/>
      <c r="W3" s="20"/>
    </row>
    <row r="4" spans="1:23" s="26" customFormat="1">
      <c r="A4" s="23" t="s">
        <v>0</v>
      </c>
      <c r="B4" s="23" t="s">
        <v>1</v>
      </c>
      <c r="C4" s="24" t="s">
        <v>2</v>
      </c>
      <c r="D4" s="25" t="s">
        <v>3</v>
      </c>
    </row>
    <row r="5" spans="1:23">
      <c r="A5" s="27" t="s">
        <v>4</v>
      </c>
      <c r="B5" s="28">
        <f>SUM(B6:B45)</f>
        <v>7823000000</v>
      </c>
      <c r="C5" s="28">
        <f>SUM(C6:C45)</f>
        <v>7823000000</v>
      </c>
      <c r="D5" s="29" t="e">
        <f>C5-(#REF!+#REF!+#REF!+#REF!)</f>
        <v>#REF!</v>
      </c>
      <c r="E5" s="20"/>
      <c r="F5" s="20"/>
      <c r="G5" s="20"/>
      <c r="H5" s="20"/>
      <c r="I5" s="20"/>
      <c r="J5" s="20"/>
      <c r="K5" s="20"/>
      <c r="L5" s="20"/>
      <c r="M5" s="20"/>
      <c r="N5" s="20"/>
      <c r="O5" s="20"/>
      <c r="P5" s="20"/>
      <c r="Q5" s="20"/>
      <c r="R5" s="20"/>
      <c r="S5" s="20"/>
      <c r="T5" s="20"/>
      <c r="U5" s="20"/>
      <c r="V5" s="20"/>
      <c r="W5" s="20"/>
    </row>
    <row r="6" spans="1:23" ht="28" hidden="1">
      <c r="A6" s="30" t="s">
        <v>5</v>
      </c>
      <c r="B6" s="31"/>
      <c r="C6" s="32">
        <f>SUM(B7:B9)</f>
        <v>1200000000</v>
      </c>
      <c r="D6" s="33" t="e">
        <f>C6-(#REF!+#REF!+#REF!+#REF!)</f>
        <v>#REF!</v>
      </c>
      <c r="E6" s="20"/>
      <c r="F6" s="20"/>
      <c r="G6" s="20"/>
      <c r="H6" s="20"/>
      <c r="I6" s="20"/>
      <c r="J6" s="20"/>
      <c r="K6" s="20"/>
      <c r="L6" s="20"/>
      <c r="M6" s="20"/>
      <c r="N6" s="20"/>
      <c r="O6" s="20"/>
      <c r="P6" s="20"/>
      <c r="Q6" s="20"/>
      <c r="R6" s="20"/>
      <c r="S6" s="20"/>
      <c r="T6" s="20"/>
      <c r="U6" s="20"/>
      <c r="V6" s="20"/>
      <c r="W6" s="20"/>
    </row>
    <row r="7" spans="1:23" hidden="1">
      <c r="A7" s="34" t="s">
        <v>6</v>
      </c>
      <c r="B7" s="35">
        <v>300000000</v>
      </c>
      <c r="C7" s="36"/>
      <c r="D7" s="33" t="e">
        <f>C7-(#REF!+#REF!+#REF!+#REF!)</f>
        <v>#REF!</v>
      </c>
      <c r="E7" s="20" t="s">
        <v>186</v>
      </c>
      <c r="F7" s="20"/>
      <c r="G7" s="20"/>
      <c r="H7" s="20"/>
      <c r="I7" s="20"/>
      <c r="J7" s="20"/>
      <c r="K7" s="20"/>
      <c r="L7" s="20"/>
      <c r="M7" s="20"/>
      <c r="N7" s="20"/>
      <c r="O7" s="20"/>
      <c r="P7" s="20"/>
      <c r="Q7" s="20"/>
      <c r="R7" s="20"/>
      <c r="S7" s="20"/>
      <c r="T7" s="20"/>
      <c r="U7" s="20"/>
      <c r="V7" s="20"/>
      <c r="W7" s="20"/>
    </row>
    <row r="8" spans="1:23" hidden="1">
      <c r="A8" s="34" t="s">
        <v>7</v>
      </c>
      <c r="B8" s="35">
        <v>300000000</v>
      </c>
      <c r="C8" s="36"/>
      <c r="D8" s="33" t="e">
        <f>C8-(#REF!+#REF!+#REF!+#REF!)</f>
        <v>#REF!</v>
      </c>
      <c r="E8" s="20" t="s">
        <v>187</v>
      </c>
      <c r="F8" s="20"/>
      <c r="G8" s="20"/>
      <c r="H8" s="20"/>
      <c r="I8" s="20"/>
      <c r="J8" s="20"/>
      <c r="K8" s="20"/>
      <c r="L8" s="20"/>
      <c r="M8" s="20"/>
      <c r="N8" s="20"/>
      <c r="O8" s="20"/>
      <c r="P8" s="20"/>
      <c r="Q8" s="20"/>
      <c r="R8" s="20"/>
      <c r="S8" s="20"/>
      <c r="T8" s="20"/>
      <c r="U8" s="20"/>
      <c r="V8" s="20"/>
      <c r="W8" s="20"/>
    </row>
    <row r="9" spans="1:23" hidden="1">
      <c r="A9" s="34" t="s">
        <v>8</v>
      </c>
      <c r="B9" s="35">
        <v>600000000</v>
      </c>
      <c r="C9" s="36"/>
      <c r="D9" s="33" t="e">
        <f>C9-(#REF!+#REF!+#REF!+#REF!)</f>
        <v>#REF!</v>
      </c>
      <c r="E9" s="20" t="s">
        <v>188</v>
      </c>
      <c r="F9" s="20"/>
      <c r="G9" s="20"/>
      <c r="H9" s="20"/>
      <c r="I9" s="20"/>
      <c r="J9" s="20"/>
      <c r="K9" s="20"/>
      <c r="L9" s="20"/>
      <c r="M9" s="20"/>
      <c r="N9" s="20"/>
      <c r="O9" s="20"/>
      <c r="P9" s="20"/>
      <c r="Q9" s="20"/>
      <c r="R9" s="20"/>
      <c r="S9" s="20"/>
      <c r="T9" s="20"/>
      <c r="U9" s="20"/>
      <c r="V9" s="20"/>
      <c r="W9" s="20"/>
    </row>
    <row r="10" spans="1:23" ht="42" hidden="1">
      <c r="A10" s="37" t="s">
        <v>9</v>
      </c>
      <c r="B10" s="38"/>
      <c r="C10" s="39">
        <v>15000000</v>
      </c>
      <c r="D10" s="33" t="e">
        <f>C10-(#REF!+#REF!+#REF!+#REF!)</f>
        <v>#REF!</v>
      </c>
      <c r="E10" s="20"/>
      <c r="F10" s="20"/>
      <c r="G10" s="20"/>
      <c r="H10" s="20"/>
      <c r="I10" s="20"/>
      <c r="J10" s="20"/>
      <c r="K10" s="20"/>
      <c r="L10" s="20"/>
      <c r="M10" s="20"/>
      <c r="N10" s="20"/>
      <c r="O10" s="20"/>
      <c r="P10" s="20"/>
      <c r="Q10" s="20"/>
      <c r="R10" s="20"/>
      <c r="S10" s="20"/>
      <c r="T10" s="20"/>
      <c r="U10" s="20"/>
      <c r="V10" s="20"/>
      <c r="W10" s="20"/>
    </row>
    <row r="11" spans="1:23" hidden="1">
      <c r="A11" s="34" t="s">
        <v>6</v>
      </c>
      <c r="B11" s="40">
        <f>C10*0.25</f>
        <v>3750000</v>
      </c>
      <c r="C11" s="36"/>
      <c r="D11" s="33" t="e">
        <f>C11-(#REF!+#REF!+#REF!+#REF!)</f>
        <v>#REF!</v>
      </c>
      <c r="E11" s="20" t="s">
        <v>186</v>
      </c>
      <c r="F11" s="20"/>
      <c r="G11" s="20"/>
      <c r="H11" s="20"/>
      <c r="I11" s="20"/>
      <c r="J11" s="20"/>
      <c r="K11" s="20"/>
      <c r="L11" s="20"/>
      <c r="M11" s="20"/>
      <c r="N11" s="20"/>
      <c r="O11" s="20"/>
      <c r="P11" s="20"/>
      <c r="Q11" s="20"/>
      <c r="R11" s="20"/>
      <c r="S11" s="20"/>
      <c r="T11" s="20"/>
      <c r="U11" s="20"/>
      <c r="V11" s="20"/>
      <c r="W11" s="20"/>
    </row>
    <row r="12" spans="1:23" hidden="1">
      <c r="A12" s="34" t="s">
        <v>7</v>
      </c>
      <c r="B12" s="40">
        <f>C10*0.25</f>
        <v>3750000</v>
      </c>
      <c r="C12" s="36"/>
      <c r="D12" s="33" t="e">
        <f>C12-(#REF!+#REF!+#REF!+#REF!)</f>
        <v>#REF!</v>
      </c>
      <c r="E12" s="20" t="s">
        <v>187</v>
      </c>
      <c r="F12" s="20"/>
      <c r="G12" s="20"/>
      <c r="H12" s="20"/>
      <c r="I12" s="20"/>
      <c r="J12" s="20"/>
      <c r="K12" s="20"/>
      <c r="L12" s="20"/>
      <c r="M12" s="20"/>
      <c r="N12" s="20"/>
      <c r="O12" s="20"/>
      <c r="P12" s="20"/>
      <c r="Q12" s="20"/>
      <c r="R12" s="20"/>
      <c r="S12" s="20"/>
      <c r="T12" s="20"/>
      <c r="U12" s="20"/>
      <c r="V12" s="20"/>
      <c r="W12" s="20"/>
    </row>
    <row r="13" spans="1:23" hidden="1">
      <c r="A13" s="34" t="s">
        <v>8</v>
      </c>
      <c r="B13" s="40">
        <f>C10*0.5</f>
        <v>7500000</v>
      </c>
      <c r="C13" s="36"/>
      <c r="D13" s="33" t="e">
        <f>C13-(#REF!+#REF!+#REF!+#REF!)</f>
        <v>#REF!</v>
      </c>
      <c r="E13" s="20" t="s">
        <v>188</v>
      </c>
      <c r="F13" s="20"/>
      <c r="G13" s="20"/>
      <c r="H13" s="20"/>
      <c r="I13" s="20"/>
      <c r="J13" s="20"/>
      <c r="K13" s="20"/>
      <c r="L13" s="20"/>
      <c r="M13" s="20"/>
      <c r="N13" s="20"/>
      <c r="O13" s="20"/>
      <c r="P13" s="20"/>
      <c r="Q13" s="20"/>
      <c r="R13" s="20"/>
      <c r="S13" s="20"/>
      <c r="T13" s="20"/>
      <c r="U13" s="20"/>
      <c r="V13" s="20"/>
      <c r="W13" s="20"/>
    </row>
    <row r="14" spans="1:23" ht="28" hidden="1">
      <c r="A14" s="30" t="s">
        <v>10</v>
      </c>
      <c r="B14" s="32"/>
      <c r="C14" s="32">
        <f>SUM(B15)</f>
        <v>8000000</v>
      </c>
      <c r="D14" s="33" t="e">
        <f>C14-(#REF!+#REF!+#REF!+#REF!)</f>
        <v>#REF!</v>
      </c>
      <c r="E14" s="20"/>
      <c r="F14" s="20"/>
      <c r="G14" s="20"/>
      <c r="H14" s="20"/>
      <c r="I14" s="20"/>
      <c r="J14" s="20"/>
      <c r="K14" s="20"/>
      <c r="L14" s="20"/>
      <c r="M14" s="20"/>
      <c r="N14" s="20"/>
      <c r="O14" s="20"/>
      <c r="P14" s="20"/>
      <c r="Q14" s="20"/>
      <c r="R14" s="20"/>
      <c r="S14" s="20"/>
      <c r="T14" s="20"/>
      <c r="U14" s="20"/>
      <c r="V14" s="20"/>
      <c r="W14" s="20"/>
    </row>
    <row r="15" spans="1:23" ht="56" hidden="1">
      <c r="A15" s="34" t="s">
        <v>97</v>
      </c>
      <c r="B15" s="35">
        <v>8000000</v>
      </c>
      <c r="C15" s="36"/>
      <c r="D15" s="33" t="e">
        <f>C15-(#REF!+#REF!+#REF!+#REF!)</f>
        <v>#REF!</v>
      </c>
      <c r="E15" s="20" t="s">
        <v>189</v>
      </c>
      <c r="F15" s="20"/>
      <c r="G15" s="20"/>
      <c r="H15" s="20"/>
      <c r="I15" s="20"/>
      <c r="J15" s="20"/>
      <c r="K15" s="20"/>
      <c r="L15" s="20"/>
      <c r="M15" s="20"/>
      <c r="N15" s="20"/>
      <c r="O15" s="20"/>
      <c r="P15" s="20"/>
      <c r="Q15" s="20"/>
      <c r="R15" s="20"/>
      <c r="S15" s="20"/>
      <c r="T15" s="20"/>
      <c r="U15" s="20"/>
      <c r="V15" s="20"/>
      <c r="W15" s="20"/>
    </row>
    <row r="16" spans="1:23" ht="28" hidden="1">
      <c r="A16" s="30" t="s">
        <v>11</v>
      </c>
      <c r="B16" s="32"/>
      <c r="C16" s="32">
        <f>SUM(B17:B18)</f>
        <v>240000000</v>
      </c>
      <c r="D16" s="33" t="e">
        <f>C16-(#REF!+#REF!+#REF!+#REF!)</f>
        <v>#REF!</v>
      </c>
      <c r="E16" s="20"/>
      <c r="F16" s="20"/>
      <c r="G16" s="20"/>
      <c r="H16" s="20"/>
      <c r="I16" s="20"/>
      <c r="J16" s="20"/>
      <c r="K16" s="20"/>
      <c r="L16" s="20"/>
      <c r="M16" s="20"/>
      <c r="N16" s="20"/>
      <c r="O16" s="20"/>
      <c r="P16" s="20"/>
      <c r="Q16" s="20"/>
      <c r="R16" s="20"/>
      <c r="S16" s="20"/>
      <c r="T16" s="20"/>
      <c r="U16" s="20"/>
      <c r="V16" s="20"/>
      <c r="W16" s="20"/>
    </row>
    <row r="17" spans="1:23" ht="42" hidden="1">
      <c r="A17" s="34" t="s">
        <v>98</v>
      </c>
      <c r="B17" s="35">
        <v>120000000</v>
      </c>
      <c r="C17" s="36"/>
      <c r="D17" s="33" t="e">
        <f>C17-(#REF!+#REF!+#REF!+#REF!)</f>
        <v>#REF!</v>
      </c>
      <c r="E17" s="20" t="s">
        <v>189</v>
      </c>
      <c r="F17" s="20"/>
      <c r="G17" s="20"/>
      <c r="H17" s="20"/>
      <c r="I17" s="20"/>
      <c r="J17" s="20"/>
      <c r="K17" s="20"/>
      <c r="L17" s="20"/>
      <c r="M17" s="20"/>
      <c r="N17" s="20"/>
      <c r="O17" s="20"/>
      <c r="P17" s="20"/>
      <c r="Q17" s="20"/>
      <c r="R17" s="20"/>
      <c r="S17" s="20"/>
      <c r="T17" s="20"/>
      <c r="U17" s="20"/>
      <c r="V17" s="20"/>
      <c r="W17" s="20"/>
    </row>
    <row r="18" spans="1:23" ht="70" hidden="1">
      <c r="A18" s="34" t="s">
        <v>99</v>
      </c>
      <c r="B18" s="35">
        <v>120000000</v>
      </c>
      <c r="C18" s="36"/>
      <c r="D18" s="33" t="e">
        <f>C18-(#REF!+#REF!+#REF!+#REF!)</f>
        <v>#REF!</v>
      </c>
      <c r="E18" s="20" t="s">
        <v>189</v>
      </c>
      <c r="F18" s="20"/>
      <c r="G18" s="20"/>
      <c r="H18" s="20"/>
      <c r="I18" s="20"/>
      <c r="J18" s="20"/>
      <c r="K18" s="20"/>
      <c r="L18" s="20"/>
      <c r="M18" s="20"/>
      <c r="N18" s="20"/>
      <c r="O18" s="20"/>
      <c r="P18" s="20"/>
      <c r="Q18" s="20"/>
      <c r="R18" s="20"/>
      <c r="S18" s="20"/>
      <c r="T18" s="20"/>
      <c r="U18" s="20"/>
      <c r="V18" s="20"/>
      <c r="W18" s="20"/>
    </row>
    <row r="19" spans="1:23" ht="28" hidden="1">
      <c r="A19" s="34" t="s">
        <v>12</v>
      </c>
      <c r="B19" s="40">
        <v>5000000</v>
      </c>
      <c r="C19" s="32">
        <f>B19</f>
        <v>5000000</v>
      </c>
      <c r="D19" s="33" t="e">
        <f>C19-(#REF!+#REF!+#REF!+#REF!)</f>
        <v>#REF!</v>
      </c>
      <c r="E19" s="20" t="s">
        <v>189</v>
      </c>
      <c r="F19" s="20"/>
      <c r="G19" s="20"/>
      <c r="H19" s="20"/>
      <c r="I19" s="20"/>
      <c r="J19" s="20"/>
      <c r="K19" s="20"/>
      <c r="L19" s="20"/>
      <c r="M19" s="20"/>
      <c r="N19" s="20"/>
      <c r="O19" s="20"/>
      <c r="P19" s="20"/>
      <c r="Q19" s="20"/>
      <c r="R19" s="20"/>
      <c r="S19" s="20"/>
      <c r="T19" s="20"/>
      <c r="U19" s="20"/>
      <c r="V19" s="20"/>
      <c r="W19" s="20"/>
    </row>
    <row r="20" spans="1:23" hidden="1">
      <c r="A20" s="30" t="s">
        <v>13</v>
      </c>
      <c r="B20" s="32"/>
      <c r="C20" s="32">
        <f>SUM(B21:B27)</f>
        <v>960000000</v>
      </c>
      <c r="D20" s="33" t="e">
        <f>C20-(#REF!+#REF!+#REF!+#REF!)</f>
        <v>#REF!</v>
      </c>
      <c r="E20" s="20"/>
      <c r="F20" s="20"/>
      <c r="G20" s="20"/>
      <c r="H20" s="20"/>
      <c r="I20" s="20"/>
      <c r="J20" s="20"/>
      <c r="K20" s="20"/>
      <c r="L20" s="20"/>
      <c r="M20" s="20"/>
      <c r="N20" s="20"/>
      <c r="O20" s="20"/>
      <c r="P20" s="20"/>
      <c r="Q20" s="20"/>
      <c r="R20" s="20"/>
      <c r="S20" s="20"/>
      <c r="T20" s="20"/>
      <c r="U20" s="20"/>
      <c r="V20" s="20"/>
      <c r="W20" s="20"/>
    </row>
    <row r="21" spans="1:23" ht="28" hidden="1">
      <c r="A21" s="34" t="s">
        <v>14</v>
      </c>
      <c r="B21" s="35">
        <v>240000000</v>
      </c>
      <c r="C21" s="36"/>
      <c r="D21" s="33" t="e">
        <f>C21-(#REF!+#REF!+#REF!+#REF!)</f>
        <v>#REF!</v>
      </c>
      <c r="E21" s="20" t="s">
        <v>153</v>
      </c>
      <c r="F21" s="20"/>
      <c r="G21" s="20"/>
      <c r="H21" s="20"/>
      <c r="I21" s="20"/>
      <c r="J21" s="20"/>
      <c r="K21" s="20"/>
      <c r="L21" s="20"/>
      <c r="M21" s="20"/>
      <c r="N21" s="20"/>
      <c r="O21" s="20"/>
      <c r="P21" s="20"/>
      <c r="Q21" s="20"/>
      <c r="R21" s="20"/>
      <c r="S21" s="20"/>
      <c r="T21" s="20"/>
      <c r="U21" s="20"/>
      <c r="V21" s="20"/>
      <c r="W21" s="20"/>
    </row>
    <row r="22" spans="1:23" hidden="1">
      <c r="A22" s="34" t="s">
        <v>15</v>
      </c>
      <c r="B22" s="35">
        <v>240000000</v>
      </c>
      <c r="C22" s="36"/>
      <c r="D22" s="33" t="e">
        <f>C22-(#REF!+#REF!+#REF!+#REF!)</f>
        <v>#REF!</v>
      </c>
      <c r="E22" s="20" t="s">
        <v>190</v>
      </c>
      <c r="F22" s="20"/>
      <c r="G22" s="20"/>
      <c r="H22" s="20"/>
      <c r="I22" s="20"/>
      <c r="J22" s="20"/>
      <c r="K22" s="20"/>
      <c r="L22" s="20"/>
      <c r="M22" s="20"/>
      <c r="N22" s="20"/>
      <c r="O22" s="20"/>
      <c r="P22" s="20"/>
      <c r="Q22" s="20"/>
      <c r="R22" s="20"/>
      <c r="S22" s="20"/>
      <c r="T22" s="20"/>
      <c r="U22" s="20"/>
      <c r="V22" s="20"/>
      <c r="W22" s="20"/>
    </row>
    <row r="23" spans="1:23" ht="42" hidden="1">
      <c r="A23" s="34" t="s">
        <v>16</v>
      </c>
      <c r="B23" s="35">
        <v>96000000</v>
      </c>
      <c r="C23" s="36"/>
      <c r="D23" s="33" t="e">
        <f>C23-(#REF!+#REF!+#REF!+#REF!)</f>
        <v>#REF!</v>
      </c>
      <c r="E23" s="20" t="s">
        <v>186</v>
      </c>
      <c r="F23" s="20"/>
      <c r="G23" s="20"/>
      <c r="H23" s="20"/>
      <c r="I23" s="20"/>
      <c r="J23" s="20"/>
      <c r="K23" s="20"/>
      <c r="L23" s="20"/>
      <c r="M23" s="20"/>
      <c r="N23" s="20"/>
      <c r="O23" s="20"/>
      <c r="P23" s="20"/>
      <c r="Q23" s="20"/>
      <c r="R23" s="20"/>
      <c r="S23" s="20"/>
      <c r="T23" s="20"/>
      <c r="U23" s="20"/>
      <c r="V23" s="20"/>
      <c r="W23" s="20"/>
    </row>
    <row r="24" spans="1:23" ht="28" hidden="1">
      <c r="A24" s="34" t="s">
        <v>17</v>
      </c>
      <c r="B24" s="35">
        <v>96000000</v>
      </c>
      <c r="C24" s="36"/>
      <c r="D24" s="33" t="e">
        <f>C24-(#REF!+#REF!+#REF!+#REF!)</f>
        <v>#REF!</v>
      </c>
      <c r="E24" s="20" t="s">
        <v>187</v>
      </c>
      <c r="F24" s="20"/>
      <c r="G24" s="20"/>
      <c r="H24" s="20"/>
      <c r="I24" s="20"/>
      <c r="J24" s="20"/>
      <c r="K24" s="20"/>
      <c r="L24" s="20"/>
      <c r="M24" s="20"/>
      <c r="N24" s="20"/>
      <c r="O24" s="20"/>
      <c r="P24" s="20"/>
      <c r="Q24" s="20"/>
      <c r="R24" s="20"/>
      <c r="S24" s="20"/>
      <c r="T24" s="20"/>
      <c r="U24" s="20"/>
      <c r="V24" s="20"/>
      <c r="W24" s="20"/>
    </row>
    <row r="25" spans="1:23" ht="70" hidden="1">
      <c r="A25" s="34" t="s">
        <v>18</v>
      </c>
      <c r="B25" s="35">
        <v>96000000</v>
      </c>
      <c r="C25" s="36"/>
      <c r="D25" s="33" t="e">
        <f>C25-(#REF!+#REF!+#REF!+#REF!)</f>
        <v>#REF!</v>
      </c>
      <c r="E25" s="20" t="s">
        <v>198</v>
      </c>
      <c r="F25" s="20"/>
      <c r="G25" s="20"/>
      <c r="H25" s="20"/>
      <c r="I25" s="20"/>
      <c r="J25" s="20"/>
      <c r="K25" s="20"/>
      <c r="L25" s="20"/>
      <c r="M25" s="20"/>
      <c r="N25" s="20"/>
      <c r="O25" s="20"/>
      <c r="P25" s="20"/>
      <c r="Q25" s="20"/>
      <c r="R25" s="20"/>
      <c r="S25" s="20"/>
      <c r="T25" s="20"/>
      <c r="U25" s="20"/>
      <c r="V25" s="20"/>
      <c r="W25" s="20"/>
    </row>
    <row r="26" spans="1:23" ht="28" hidden="1">
      <c r="A26" s="34" t="s">
        <v>19</v>
      </c>
      <c r="B26" s="35">
        <v>96000000</v>
      </c>
      <c r="C26" s="36"/>
      <c r="D26" s="33" t="e">
        <f>C26-(#REF!+#REF!+#REF!+#REF!)</f>
        <v>#REF!</v>
      </c>
      <c r="E26" s="20" t="s">
        <v>192</v>
      </c>
      <c r="F26" s="20"/>
      <c r="G26" s="20"/>
      <c r="H26" s="20"/>
      <c r="I26" s="20"/>
      <c r="J26" s="20"/>
      <c r="K26" s="20"/>
      <c r="L26" s="20"/>
      <c r="M26" s="20"/>
      <c r="N26" s="20"/>
      <c r="O26" s="20"/>
      <c r="P26" s="20"/>
      <c r="Q26" s="20"/>
      <c r="R26" s="20"/>
      <c r="S26" s="20"/>
      <c r="T26" s="20"/>
      <c r="U26" s="20"/>
      <c r="V26" s="20"/>
      <c r="W26" s="20"/>
    </row>
    <row r="27" spans="1:23" ht="28" hidden="1">
      <c r="A27" s="34" t="s">
        <v>20</v>
      </c>
      <c r="B27" s="35">
        <v>96000000</v>
      </c>
      <c r="C27" s="36"/>
      <c r="D27" s="33" t="e">
        <f>C27-(#REF!+#REF!+#REF!+#REF!)</f>
        <v>#REF!</v>
      </c>
      <c r="E27" s="20" t="s">
        <v>193</v>
      </c>
      <c r="F27" s="20"/>
      <c r="G27" s="20"/>
      <c r="H27" s="20"/>
      <c r="I27" s="20"/>
      <c r="J27" s="20"/>
      <c r="K27" s="20"/>
      <c r="L27" s="20"/>
      <c r="M27" s="20"/>
      <c r="N27" s="20"/>
      <c r="O27" s="20"/>
      <c r="P27" s="20"/>
      <c r="Q27" s="20"/>
      <c r="R27" s="20"/>
      <c r="S27" s="20"/>
      <c r="T27" s="20"/>
      <c r="U27" s="20"/>
      <c r="V27" s="20"/>
      <c r="W27" s="20"/>
    </row>
    <row r="28" spans="1:23" ht="28" hidden="1">
      <c r="A28" s="37" t="s">
        <v>21</v>
      </c>
      <c r="B28" s="38"/>
      <c r="C28" s="32">
        <v>15000000</v>
      </c>
      <c r="D28" s="33" t="e">
        <f>C28-(#REF!+#REF!+#REF!+#REF!)</f>
        <v>#REF!</v>
      </c>
      <c r="E28" s="20"/>
      <c r="F28" s="20"/>
      <c r="G28" s="20"/>
      <c r="H28" s="20"/>
      <c r="I28" s="20"/>
      <c r="J28" s="20"/>
      <c r="K28" s="20"/>
      <c r="L28" s="20"/>
      <c r="M28" s="20"/>
      <c r="N28" s="20"/>
      <c r="O28" s="20"/>
      <c r="P28" s="20"/>
      <c r="Q28" s="20"/>
      <c r="R28" s="20"/>
      <c r="S28" s="20"/>
      <c r="T28" s="20"/>
      <c r="U28" s="20"/>
      <c r="V28" s="20"/>
      <c r="W28" s="20"/>
    </row>
    <row r="29" spans="1:23" hidden="1">
      <c r="A29" s="34" t="s">
        <v>102</v>
      </c>
      <c r="B29" s="38">
        <f>C28*0.25</f>
        <v>3750000</v>
      </c>
      <c r="C29" s="32"/>
      <c r="D29" s="33"/>
      <c r="E29" s="20" t="s">
        <v>153</v>
      </c>
      <c r="F29" s="20"/>
      <c r="G29" s="20"/>
      <c r="H29" s="20"/>
      <c r="I29" s="20"/>
      <c r="J29" s="20"/>
      <c r="K29" s="20"/>
      <c r="L29" s="20"/>
      <c r="M29" s="20"/>
      <c r="N29" s="20"/>
      <c r="O29" s="20"/>
      <c r="P29" s="20"/>
      <c r="Q29" s="20"/>
      <c r="R29" s="20"/>
      <c r="S29" s="20"/>
      <c r="T29" s="20"/>
      <c r="U29" s="20"/>
      <c r="V29" s="20"/>
      <c r="W29" s="20"/>
    </row>
    <row r="30" spans="1:23" hidden="1">
      <c r="A30" s="34" t="s">
        <v>103</v>
      </c>
      <c r="B30" s="40">
        <f>C28*0.25</f>
        <v>3750000</v>
      </c>
      <c r="C30" s="36"/>
      <c r="D30" s="33" t="e">
        <f>C30-(#REF!+#REF!+#REF!+#REF!)</f>
        <v>#REF!</v>
      </c>
      <c r="E30" s="20" t="s">
        <v>190</v>
      </c>
      <c r="F30" s="20"/>
      <c r="G30" s="20"/>
      <c r="H30" s="20"/>
      <c r="I30" s="20"/>
      <c r="J30" s="20"/>
      <c r="K30" s="20"/>
      <c r="L30" s="20"/>
      <c r="M30" s="20"/>
      <c r="N30" s="20"/>
      <c r="O30" s="20"/>
      <c r="P30" s="20"/>
      <c r="Q30" s="20"/>
      <c r="R30" s="20"/>
      <c r="S30" s="20"/>
      <c r="T30" s="20"/>
      <c r="U30" s="20"/>
      <c r="V30" s="20"/>
      <c r="W30" s="20"/>
    </row>
    <row r="31" spans="1:23" ht="42" hidden="1">
      <c r="A31" s="34" t="s">
        <v>104</v>
      </c>
      <c r="B31" s="40">
        <f>C28*0.1</f>
        <v>1500000</v>
      </c>
      <c r="C31" s="36"/>
      <c r="D31" s="33"/>
      <c r="E31" s="20" t="s">
        <v>186</v>
      </c>
      <c r="F31" s="20"/>
      <c r="G31" s="20"/>
      <c r="H31" s="20"/>
      <c r="I31" s="20"/>
      <c r="J31" s="20"/>
      <c r="K31" s="20"/>
      <c r="L31" s="20"/>
      <c r="M31" s="20"/>
      <c r="N31" s="20"/>
      <c r="O31" s="20"/>
      <c r="P31" s="20"/>
      <c r="Q31" s="20"/>
      <c r="R31" s="20"/>
      <c r="S31" s="20"/>
      <c r="T31" s="20"/>
      <c r="U31" s="20"/>
      <c r="V31" s="20"/>
      <c r="W31" s="20"/>
    </row>
    <row r="32" spans="1:23" ht="28" hidden="1">
      <c r="A32" s="34" t="s">
        <v>17</v>
      </c>
      <c r="B32" s="40">
        <f>C28*0.1</f>
        <v>1500000</v>
      </c>
      <c r="C32" s="36"/>
      <c r="D32" s="33" t="e">
        <f>C32-(#REF!+#REF!+#REF!+#REF!)</f>
        <v>#REF!</v>
      </c>
      <c r="E32" s="20" t="s">
        <v>187</v>
      </c>
      <c r="F32" s="20"/>
      <c r="G32" s="20"/>
      <c r="H32" s="20"/>
      <c r="I32" s="20"/>
      <c r="J32" s="20"/>
      <c r="K32" s="20"/>
      <c r="L32" s="20"/>
      <c r="M32" s="20"/>
      <c r="N32" s="20"/>
      <c r="O32" s="20"/>
      <c r="P32" s="20"/>
      <c r="Q32" s="20"/>
      <c r="R32" s="20"/>
      <c r="S32" s="20"/>
      <c r="T32" s="20"/>
      <c r="U32" s="20"/>
      <c r="V32" s="20"/>
      <c r="W32" s="20"/>
    </row>
    <row r="33" spans="1:23" ht="28" hidden="1">
      <c r="A33" s="34" t="s">
        <v>105</v>
      </c>
      <c r="B33" s="40">
        <v>1500000</v>
      </c>
      <c r="C33" s="36"/>
      <c r="D33" s="33" t="e">
        <f>C33-(#REF!+#REF!+#REF!+#REF!)</f>
        <v>#REF!</v>
      </c>
      <c r="E33" s="20" t="s">
        <v>192</v>
      </c>
      <c r="F33" s="20"/>
      <c r="G33" s="20"/>
      <c r="H33" s="20"/>
      <c r="I33" s="20"/>
      <c r="J33" s="20"/>
      <c r="K33" s="20"/>
      <c r="L33" s="20"/>
      <c r="M33" s="20"/>
      <c r="N33" s="20"/>
      <c r="O33" s="20"/>
      <c r="P33" s="20"/>
      <c r="Q33" s="20"/>
      <c r="R33" s="20"/>
      <c r="S33" s="20"/>
      <c r="T33" s="20"/>
      <c r="U33" s="20"/>
      <c r="V33" s="20"/>
      <c r="W33" s="20"/>
    </row>
    <row r="34" spans="1:23" ht="28" hidden="1">
      <c r="A34" s="34" t="s">
        <v>106</v>
      </c>
      <c r="B34" s="40">
        <v>1500000</v>
      </c>
      <c r="C34" s="36"/>
      <c r="D34" s="33" t="e">
        <f>C34-(#REF!+#REF!+#REF!+#REF!)</f>
        <v>#REF!</v>
      </c>
      <c r="E34" s="20" t="s">
        <v>193</v>
      </c>
      <c r="F34" s="20"/>
      <c r="G34" s="20"/>
      <c r="H34" s="20"/>
      <c r="I34" s="20"/>
      <c r="J34" s="20"/>
      <c r="K34" s="20"/>
      <c r="L34" s="20"/>
      <c r="M34" s="20"/>
      <c r="N34" s="20"/>
      <c r="O34" s="20"/>
      <c r="P34" s="20"/>
      <c r="Q34" s="20"/>
      <c r="R34" s="20"/>
      <c r="S34" s="20"/>
      <c r="T34" s="20"/>
      <c r="U34" s="20"/>
      <c r="V34" s="20"/>
      <c r="W34" s="20"/>
    </row>
    <row r="35" spans="1:23" ht="42" hidden="1">
      <c r="A35" s="34" t="s">
        <v>107</v>
      </c>
      <c r="B35" s="40">
        <v>1500000</v>
      </c>
      <c r="C35" s="36"/>
      <c r="D35" s="33"/>
      <c r="E35" s="20" t="s">
        <v>198</v>
      </c>
      <c r="F35" s="20"/>
      <c r="G35" s="20"/>
      <c r="H35" s="20"/>
      <c r="I35" s="20"/>
      <c r="J35" s="20"/>
      <c r="K35" s="20"/>
      <c r="L35" s="20"/>
      <c r="M35" s="20"/>
      <c r="N35" s="20"/>
      <c r="O35" s="20"/>
      <c r="P35" s="20"/>
      <c r="Q35" s="20"/>
      <c r="R35" s="20"/>
      <c r="S35" s="20"/>
      <c r="T35" s="20"/>
      <c r="U35" s="20"/>
      <c r="V35" s="20"/>
      <c r="W35" s="20"/>
    </row>
    <row r="36" spans="1:23" hidden="1">
      <c r="A36" s="30" t="s">
        <v>22</v>
      </c>
      <c r="B36" s="32"/>
      <c r="C36" s="32">
        <f>B37+B38</f>
        <v>3500000000</v>
      </c>
      <c r="D36" s="33" t="e">
        <f>C36-(#REF!+#REF!+#REF!+#REF!)</f>
        <v>#REF!</v>
      </c>
      <c r="E36" s="20"/>
      <c r="F36" s="20"/>
      <c r="G36" s="20"/>
      <c r="H36" s="20"/>
      <c r="I36" s="20"/>
      <c r="J36" s="20"/>
      <c r="K36" s="20"/>
      <c r="L36" s="20"/>
      <c r="M36" s="20"/>
      <c r="N36" s="20"/>
      <c r="O36" s="20"/>
      <c r="P36" s="20"/>
      <c r="Q36" s="20"/>
      <c r="R36" s="20"/>
      <c r="S36" s="20"/>
      <c r="T36" s="20"/>
      <c r="U36" s="20"/>
      <c r="V36" s="20"/>
      <c r="W36" s="20"/>
    </row>
    <row r="37" spans="1:23" ht="52" hidden="1">
      <c r="A37" s="41" t="s">
        <v>23</v>
      </c>
      <c r="B37" s="35">
        <v>3000000000</v>
      </c>
      <c r="C37" s="36"/>
      <c r="D37" s="33" t="e">
        <f>C37-(#REF!+#REF!+#REF!+#REF!)</f>
        <v>#REF!</v>
      </c>
      <c r="E37" s="20" t="s">
        <v>156</v>
      </c>
      <c r="F37" s="20"/>
      <c r="G37" s="20"/>
      <c r="H37" s="20"/>
      <c r="I37" s="20"/>
      <c r="J37" s="20"/>
      <c r="K37" s="20"/>
      <c r="L37" s="20"/>
      <c r="M37" s="20"/>
      <c r="N37" s="20"/>
      <c r="O37" s="20"/>
      <c r="P37" s="20"/>
      <c r="Q37" s="20"/>
      <c r="R37" s="20"/>
      <c r="S37" s="20"/>
      <c r="T37" s="20"/>
      <c r="U37" s="20"/>
      <c r="V37" s="20"/>
      <c r="W37" s="20"/>
    </row>
    <row r="38" spans="1:23" hidden="1">
      <c r="A38" s="34" t="s">
        <v>24</v>
      </c>
      <c r="B38" s="35">
        <v>500000000</v>
      </c>
      <c r="C38" s="36"/>
      <c r="D38" s="33" t="e">
        <f>C38-(#REF!+#REF!+#REF!+#REF!)</f>
        <v>#REF!</v>
      </c>
      <c r="E38" s="20" t="s">
        <v>191</v>
      </c>
      <c r="F38" s="20"/>
      <c r="G38" s="20"/>
      <c r="H38" s="20"/>
      <c r="I38" s="20"/>
      <c r="J38" s="20"/>
      <c r="K38" s="20"/>
      <c r="L38" s="20"/>
      <c r="M38" s="20"/>
      <c r="N38" s="20"/>
      <c r="O38" s="20"/>
      <c r="P38" s="20"/>
      <c r="Q38" s="20"/>
      <c r="R38" s="20"/>
      <c r="S38" s="20"/>
      <c r="T38" s="20"/>
      <c r="U38" s="20"/>
      <c r="V38" s="20"/>
      <c r="W38" s="20"/>
    </row>
    <row r="39" spans="1:23" ht="28" hidden="1">
      <c r="A39" s="34" t="s">
        <v>25</v>
      </c>
      <c r="B39" s="40">
        <v>60000000</v>
      </c>
      <c r="C39" s="32">
        <f>B39</f>
        <v>60000000</v>
      </c>
      <c r="D39" s="33" t="e">
        <f>C39-(#REF!+#REF!+#REF!+#REF!)</f>
        <v>#REF!</v>
      </c>
      <c r="E39" s="20" t="s">
        <v>156</v>
      </c>
      <c r="F39" s="20"/>
      <c r="G39" s="20"/>
      <c r="H39" s="20"/>
      <c r="I39" s="20"/>
      <c r="J39" s="20"/>
      <c r="K39" s="20"/>
      <c r="L39" s="20"/>
      <c r="M39" s="20"/>
      <c r="N39" s="20"/>
      <c r="O39" s="20"/>
      <c r="P39" s="20"/>
      <c r="Q39" s="20"/>
      <c r="R39" s="20"/>
      <c r="S39" s="20"/>
      <c r="T39" s="20"/>
      <c r="U39" s="20"/>
      <c r="V39" s="20"/>
      <c r="W39" s="20"/>
    </row>
    <row r="40" spans="1:23" hidden="1">
      <c r="A40" s="30" t="s">
        <v>26</v>
      </c>
      <c r="B40" s="32"/>
      <c r="C40" s="32">
        <f>SUM(B41:B43)</f>
        <v>1800000000</v>
      </c>
      <c r="D40" s="33" t="e">
        <f>C40-(#REF!+#REF!+#REF!+#REF!)</f>
        <v>#REF!</v>
      </c>
      <c r="E40" s="20"/>
      <c r="F40" s="20"/>
      <c r="G40" s="20"/>
      <c r="H40" s="20"/>
      <c r="I40" s="20"/>
      <c r="J40" s="20"/>
      <c r="K40" s="20"/>
      <c r="L40" s="20"/>
      <c r="M40" s="20"/>
      <c r="N40" s="20"/>
      <c r="O40" s="20"/>
      <c r="P40" s="20"/>
      <c r="Q40" s="20"/>
      <c r="R40" s="20"/>
      <c r="S40" s="20"/>
      <c r="T40" s="20"/>
      <c r="U40" s="20"/>
      <c r="V40" s="20"/>
      <c r="W40" s="20"/>
    </row>
    <row r="41" spans="1:23" ht="64" hidden="1">
      <c r="A41" s="41" t="s">
        <v>27</v>
      </c>
      <c r="B41" s="42">
        <v>1260000000</v>
      </c>
      <c r="C41" s="36"/>
      <c r="D41" s="33" t="e">
        <f>C41-(#REF!+#REF!+#REF!+#REF!)</f>
        <v>#REF!</v>
      </c>
      <c r="E41" s="20" t="s">
        <v>194</v>
      </c>
      <c r="F41" s="20"/>
      <c r="G41" s="20"/>
      <c r="H41" s="20"/>
      <c r="I41" s="20"/>
      <c r="J41" s="20"/>
      <c r="K41" s="20"/>
      <c r="L41" s="20"/>
      <c r="M41" s="20"/>
      <c r="N41" s="20"/>
      <c r="O41" s="20"/>
      <c r="P41" s="20"/>
      <c r="Q41" s="20"/>
      <c r="R41" s="20"/>
      <c r="S41" s="20"/>
      <c r="T41" s="20"/>
      <c r="U41" s="20"/>
      <c r="V41" s="20"/>
      <c r="W41" s="20"/>
    </row>
    <row r="42" spans="1:23" ht="78" hidden="1">
      <c r="A42" s="41" t="s">
        <v>28</v>
      </c>
      <c r="B42" s="42">
        <v>540000000</v>
      </c>
      <c r="C42" s="36"/>
      <c r="D42" s="33" t="e">
        <f>C42-(#REF!+#REF!+#REF!+#REF!)</f>
        <v>#REF!</v>
      </c>
      <c r="E42" s="20" t="s">
        <v>194</v>
      </c>
      <c r="F42" s="20"/>
      <c r="G42" s="20"/>
      <c r="H42" s="20"/>
      <c r="I42" s="20"/>
      <c r="J42" s="20"/>
      <c r="K42" s="20"/>
      <c r="L42" s="20"/>
      <c r="M42" s="20"/>
      <c r="N42" s="20"/>
      <c r="O42" s="20"/>
      <c r="P42" s="20"/>
      <c r="Q42" s="20"/>
      <c r="R42" s="20"/>
      <c r="S42" s="20"/>
      <c r="T42" s="20"/>
      <c r="U42" s="20"/>
      <c r="V42" s="20"/>
      <c r="W42" s="20"/>
    </row>
    <row r="43" spans="1:23" ht="42" hidden="1">
      <c r="A43" s="43" t="s">
        <v>29</v>
      </c>
      <c r="B43" s="44"/>
      <c r="C43" s="32">
        <v>20000000</v>
      </c>
      <c r="D43" s="33" t="e">
        <f>C43-(#REF!+#REF!+#REF!+#REF!)</f>
        <v>#REF!</v>
      </c>
      <c r="E43" s="20"/>
      <c r="F43" s="20"/>
      <c r="G43" s="20"/>
      <c r="H43" s="20"/>
      <c r="I43" s="20"/>
      <c r="J43" s="20"/>
      <c r="K43" s="20"/>
      <c r="L43" s="20"/>
      <c r="M43" s="20"/>
      <c r="N43" s="20"/>
      <c r="O43" s="20"/>
      <c r="P43" s="20"/>
      <c r="Q43" s="20"/>
      <c r="R43" s="20"/>
      <c r="S43" s="20"/>
      <c r="T43" s="20"/>
      <c r="U43" s="20"/>
      <c r="V43" s="20"/>
      <c r="W43" s="20"/>
    </row>
    <row r="44" spans="1:23" ht="70" hidden="1">
      <c r="A44" s="41" t="s">
        <v>30</v>
      </c>
      <c r="B44" s="45">
        <f>C43*0.7</f>
        <v>14000000</v>
      </c>
      <c r="C44" s="36"/>
      <c r="D44" s="33" t="e">
        <f>C44-(#REF!+#REF!+#REF!+#REF!)</f>
        <v>#REF!</v>
      </c>
      <c r="E44" s="20" t="s">
        <v>194</v>
      </c>
      <c r="F44" s="20"/>
      <c r="G44" s="20"/>
      <c r="H44" s="20"/>
      <c r="I44" s="20"/>
      <c r="J44" s="20"/>
      <c r="K44" s="20"/>
      <c r="L44" s="20"/>
      <c r="M44" s="20"/>
      <c r="N44" s="20"/>
      <c r="O44" s="20"/>
      <c r="P44" s="20"/>
      <c r="Q44" s="20"/>
      <c r="R44" s="20"/>
      <c r="S44" s="20"/>
      <c r="T44" s="20"/>
      <c r="U44" s="20"/>
      <c r="V44" s="20"/>
      <c r="W44" s="20"/>
    </row>
    <row r="45" spans="1:23" ht="84" hidden="1">
      <c r="A45" s="41" t="s">
        <v>31</v>
      </c>
      <c r="B45" s="45">
        <f>C43*0.3</f>
        <v>6000000</v>
      </c>
      <c r="C45" s="36"/>
      <c r="D45" s="33" t="e">
        <f>C45-(#REF!+#REF!+#REF!+#REF!)</f>
        <v>#REF!</v>
      </c>
      <c r="E45" s="20" t="s">
        <v>194</v>
      </c>
      <c r="F45" s="20"/>
      <c r="G45" s="20"/>
      <c r="H45" s="20"/>
      <c r="I45" s="20"/>
      <c r="J45" s="20"/>
      <c r="K45" s="20"/>
      <c r="L45" s="20"/>
      <c r="M45" s="20"/>
      <c r="N45" s="20"/>
      <c r="O45" s="20"/>
      <c r="P45" s="20"/>
      <c r="Q45" s="20"/>
      <c r="R45" s="20"/>
      <c r="S45" s="20"/>
      <c r="T45" s="20"/>
      <c r="U45" s="20"/>
      <c r="V45" s="20"/>
      <c r="W45" s="20"/>
    </row>
    <row r="46" spans="1:23" hidden="1">
      <c r="A46" s="46" t="s">
        <v>32</v>
      </c>
      <c r="B46" s="47">
        <f>SUM(B47:B55)</f>
        <v>1516301000</v>
      </c>
      <c r="C46" s="47">
        <f>SUM(C47:C55)</f>
        <v>1516301000</v>
      </c>
      <c r="D46" s="47" t="e">
        <f>C46-(#REF!+#REF!+#REF!+#REF!)</f>
        <v>#REF!</v>
      </c>
      <c r="E46" s="20"/>
      <c r="F46" s="20"/>
      <c r="G46" s="20"/>
      <c r="H46" s="20"/>
      <c r="I46" s="20"/>
      <c r="J46" s="20"/>
      <c r="K46" s="20"/>
      <c r="L46" s="20"/>
      <c r="M46" s="20"/>
      <c r="N46" s="20"/>
      <c r="O46" s="20"/>
      <c r="P46" s="20"/>
      <c r="Q46" s="20"/>
      <c r="R46" s="20"/>
      <c r="S46" s="20"/>
      <c r="T46" s="20"/>
      <c r="U46" s="20"/>
      <c r="V46" s="20"/>
      <c r="W46" s="20"/>
    </row>
    <row r="47" spans="1:23" ht="28" hidden="1">
      <c r="A47" s="105" t="s">
        <v>33</v>
      </c>
      <c r="B47" s="103">
        <v>1500000000</v>
      </c>
      <c r="C47" s="106">
        <f>B47</f>
        <v>1500000000</v>
      </c>
      <c r="D47" s="39" t="e">
        <f>C47-(#REF!+#REF!+#REF!+#REF!)</f>
        <v>#REF!</v>
      </c>
      <c r="E47" s="20"/>
      <c r="F47" s="20"/>
      <c r="G47" s="20"/>
      <c r="H47" s="20"/>
      <c r="I47" s="20"/>
      <c r="J47" s="20"/>
      <c r="K47" s="20"/>
      <c r="L47" s="20"/>
      <c r="M47" s="20"/>
      <c r="N47" s="20"/>
      <c r="O47" s="20"/>
      <c r="P47" s="20"/>
      <c r="Q47" s="20"/>
      <c r="R47" s="20"/>
      <c r="S47" s="20"/>
      <c r="T47" s="20"/>
      <c r="U47" s="20"/>
      <c r="V47" s="20"/>
      <c r="W47" s="20"/>
    </row>
    <row r="48" spans="1:23" hidden="1">
      <c r="A48" s="105" t="s">
        <v>34</v>
      </c>
      <c r="B48" s="103">
        <v>1000000</v>
      </c>
      <c r="C48" s="106">
        <f>B48</f>
        <v>1000000</v>
      </c>
      <c r="D48" s="39" t="e">
        <f>C48-(#REF!+#REF!+#REF!+#REF!)</f>
        <v>#REF!</v>
      </c>
      <c r="E48" s="20"/>
      <c r="F48" s="20"/>
      <c r="G48" s="20"/>
      <c r="H48" s="20"/>
      <c r="I48" s="20"/>
      <c r="J48" s="20"/>
      <c r="K48" s="20"/>
      <c r="L48" s="20"/>
      <c r="M48" s="20"/>
      <c r="N48" s="20"/>
      <c r="O48" s="20"/>
      <c r="P48" s="20"/>
      <c r="Q48" s="20"/>
      <c r="R48" s="20"/>
      <c r="S48" s="20"/>
      <c r="T48" s="20"/>
      <c r="U48" s="20"/>
      <c r="V48" s="20"/>
      <c r="W48" s="20"/>
    </row>
    <row r="49" spans="1:23" ht="70" hidden="1">
      <c r="A49" s="49" t="s">
        <v>35</v>
      </c>
      <c r="B49" s="45"/>
      <c r="C49" s="48">
        <f>B50</f>
        <v>10000000</v>
      </c>
      <c r="D49" s="39"/>
      <c r="E49" s="20"/>
      <c r="F49" s="20"/>
      <c r="G49" s="20"/>
      <c r="H49" s="20"/>
      <c r="I49" s="20"/>
      <c r="J49" s="20"/>
      <c r="K49" s="20"/>
      <c r="L49" s="20"/>
      <c r="M49" s="20"/>
      <c r="N49" s="20"/>
      <c r="O49" s="20"/>
      <c r="P49" s="20"/>
      <c r="Q49" s="20"/>
      <c r="R49" s="20"/>
      <c r="S49" s="20"/>
      <c r="T49" s="20"/>
      <c r="U49" s="20"/>
      <c r="V49" s="20"/>
      <c r="W49" s="20"/>
    </row>
    <row r="50" spans="1:23" hidden="1">
      <c r="A50" s="50" t="s">
        <v>36</v>
      </c>
      <c r="B50" s="45">
        <v>10000000</v>
      </c>
      <c r="C50" s="48"/>
      <c r="D50" s="39" t="e">
        <f>C50-(#REF!+#REF!+#REF!+#REF!)</f>
        <v>#REF!</v>
      </c>
      <c r="E50" s="20" t="s">
        <v>191</v>
      </c>
      <c r="F50" s="20"/>
      <c r="G50" s="20"/>
      <c r="H50" s="20"/>
      <c r="I50" s="20"/>
      <c r="J50" s="20"/>
      <c r="K50" s="20"/>
      <c r="L50" s="20"/>
      <c r="M50" s="20"/>
      <c r="N50" s="20"/>
      <c r="O50" s="20"/>
      <c r="P50" s="20"/>
      <c r="Q50" s="20"/>
      <c r="R50" s="20"/>
      <c r="S50" s="20"/>
      <c r="T50" s="20"/>
      <c r="U50" s="20"/>
      <c r="V50" s="20"/>
      <c r="W50" s="20"/>
    </row>
    <row r="51" spans="1:23" ht="70" hidden="1">
      <c r="A51" s="107" t="s">
        <v>37</v>
      </c>
      <c r="B51" s="103">
        <v>100000</v>
      </c>
      <c r="C51" s="106">
        <f>B51</f>
        <v>100000</v>
      </c>
      <c r="D51" s="39" t="e">
        <f>C51-(#REF!+#REF!+#REF!+#REF!)</f>
        <v>#REF!</v>
      </c>
      <c r="E51" s="20"/>
      <c r="F51" s="20"/>
      <c r="G51" s="20"/>
      <c r="H51" s="20"/>
      <c r="I51" s="20"/>
      <c r="J51" s="20"/>
      <c r="K51" s="20"/>
      <c r="L51" s="20"/>
      <c r="M51" s="20"/>
      <c r="N51" s="20"/>
      <c r="O51" s="20"/>
      <c r="P51" s="20"/>
      <c r="Q51" s="20"/>
      <c r="R51" s="20"/>
      <c r="S51" s="20"/>
      <c r="T51" s="20"/>
      <c r="U51" s="20"/>
      <c r="V51" s="20"/>
      <c r="W51" s="20"/>
    </row>
    <row r="52" spans="1:23" ht="42" hidden="1">
      <c r="A52" s="107" t="s">
        <v>38</v>
      </c>
      <c r="B52" s="103">
        <v>5000000</v>
      </c>
      <c r="C52" s="106">
        <f>B52</f>
        <v>5000000</v>
      </c>
      <c r="D52" s="39" t="e">
        <f>C52-(#REF!+#REF!+#REF!+#REF!)</f>
        <v>#REF!</v>
      </c>
      <c r="E52" s="20"/>
      <c r="F52" s="20"/>
      <c r="G52" s="20"/>
      <c r="H52" s="20"/>
      <c r="I52" s="20"/>
      <c r="J52" s="20"/>
      <c r="K52" s="20"/>
      <c r="L52" s="20"/>
      <c r="M52" s="20"/>
      <c r="N52" s="20"/>
      <c r="O52" s="20"/>
      <c r="P52" s="20"/>
      <c r="Q52" s="20"/>
      <c r="R52" s="20"/>
      <c r="S52" s="20"/>
      <c r="T52" s="20"/>
      <c r="U52" s="20"/>
      <c r="V52" s="20"/>
      <c r="W52" s="20"/>
    </row>
    <row r="53" spans="1:23" ht="56" hidden="1">
      <c r="A53" s="107" t="s">
        <v>39</v>
      </c>
      <c r="B53" s="103">
        <v>1000</v>
      </c>
      <c r="C53" s="106">
        <f>B53</f>
        <v>1000</v>
      </c>
      <c r="D53" s="39" t="e">
        <f>C53-(#REF!+#REF!+#REF!+#REF!)</f>
        <v>#REF!</v>
      </c>
      <c r="E53" s="20"/>
      <c r="F53" s="20"/>
      <c r="G53" s="20"/>
      <c r="H53" s="20"/>
      <c r="I53" s="20"/>
      <c r="J53" s="20"/>
      <c r="K53" s="20"/>
      <c r="L53" s="20"/>
      <c r="M53" s="20"/>
      <c r="N53" s="20"/>
      <c r="O53" s="20"/>
      <c r="P53" s="20"/>
      <c r="Q53" s="20"/>
      <c r="R53" s="20"/>
      <c r="S53" s="20"/>
      <c r="T53" s="20"/>
      <c r="U53" s="20"/>
      <c r="V53" s="20"/>
      <c r="W53" s="20"/>
    </row>
    <row r="54" spans="1:23" ht="84" hidden="1">
      <c r="A54" s="107" t="s">
        <v>40</v>
      </c>
      <c r="B54" s="103">
        <v>100000</v>
      </c>
      <c r="C54" s="106">
        <f>B54</f>
        <v>100000</v>
      </c>
      <c r="D54" s="39" t="e">
        <f>C54-(#REF!+#REF!+#REF!+#REF!)</f>
        <v>#REF!</v>
      </c>
      <c r="E54" s="20"/>
      <c r="F54" s="20"/>
      <c r="G54" s="20"/>
      <c r="H54" s="20"/>
      <c r="I54" s="20"/>
      <c r="J54" s="20"/>
      <c r="K54" s="20"/>
      <c r="L54" s="20"/>
      <c r="M54" s="20"/>
      <c r="N54" s="20"/>
      <c r="O54" s="20"/>
      <c r="P54" s="20"/>
      <c r="Q54" s="20"/>
      <c r="R54" s="20"/>
      <c r="S54" s="20"/>
      <c r="T54" s="20"/>
      <c r="U54" s="20"/>
      <c r="V54" s="20"/>
      <c r="W54" s="20"/>
    </row>
    <row r="55" spans="1:23" ht="42" hidden="1">
      <c r="A55" s="107" t="s">
        <v>41</v>
      </c>
      <c r="B55" s="103">
        <v>100000</v>
      </c>
      <c r="C55" s="106">
        <f>B55</f>
        <v>100000</v>
      </c>
      <c r="D55" s="39" t="e">
        <f>C55-(#REF!+#REF!+#REF!+#REF!)</f>
        <v>#REF!</v>
      </c>
      <c r="E55" s="20"/>
      <c r="F55" s="20"/>
      <c r="G55" s="20"/>
      <c r="H55" s="20"/>
      <c r="I55" s="20"/>
      <c r="J55" s="20"/>
      <c r="K55" s="20"/>
      <c r="L55" s="20"/>
      <c r="M55" s="20"/>
      <c r="N55" s="20"/>
      <c r="O55" s="20"/>
      <c r="P55" s="20"/>
      <c r="Q55" s="20"/>
      <c r="R55" s="20"/>
      <c r="S55" s="20"/>
      <c r="T55" s="20"/>
      <c r="U55" s="20"/>
      <c r="V55" s="20"/>
      <c r="W55" s="20"/>
    </row>
    <row r="56" spans="1:23" ht="28" hidden="1">
      <c r="A56" s="51" t="s">
        <v>42</v>
      </c>
      <c r="B56" s="52">
        <f>SUM(B57:B150)</f>
        <v>7974505756.9300003</v>
      </c>
      <c r="C56" s="52">
        <f>SUM(C57:C150)</f>
        <v>7974505756.9300003</v>
      </c>
      <c r="D56" s="52" t="e">
        <f>C56-(#REF!+#REF!+#REF!+#REF!)</f>
        <v>#REF!</v>
      </c>
      <c r="E56" s="20"/>
      <c r="F56" s="20"/>
      <c r="G56" s="20"/>
      <c r="H56" s="20"/>
      <c r="I56" s="20"/>
      <c r="J56" s="20"/>
      <c r="K56" s="20"/>
      <c r="L56" s="20"/>
      <c r="M56" s="20"/>
      <c r="N56" s="20"/>
      <c r="O56" s="20"/>
      <c r="P56" s="20"/>
      <c r="Q56" s="20"/>
      <c r="R56" s="20"/>
      <c r="S56" s="20"/>
      <c r="T56" s="20"/>
      <c r="U56" s="20"/>
      <c r="V56" s="20"/>
      <c r="W56" s="20"/>
    </row>
    <row r="57" spans="1:23" hidden="1">
      <c r="A57" s="105" t="s">
        <v>43</v>
      </c>
      <c r="B57" s="104">
        <v>250000000</v>
      </c>
      <c r="C57" s="108">
        <f>B57</f>
        <v>250000000</v>
      </c>
      <c r="D57" s="39" t="e">
        <f>C57-(#REF!+#REF!+#REF!+#REF!)</f>
        <v>#REF!</v>
      </c>
      <c r="E57" s="20"/>
      <c r="F57" s="20"/>
      <c r="G57" s="20"/>
      <c r="H57" s="20"/>
      <c r="I57" s="20"/>
      <c r="J57" s="20"/>
      <c r="K57" s="20"/>
      <c r="L57" s="20"/>
      <c r="M57" s="20"/>
      <c r="N57" s="20"/>
      <c r="O57" s="20"/>
      <c r="P57" s="20"/>
      <c r="Q57" s="20"/>
      <c r="R57" s="20"/>
      <c r="S57" s="20"/>
      <c r="T57" s="20"/>
      <c r="U57" s="20"/>
      <c r="V57" s="20"/>
      <c r="W57" s="20"/>
    </row>
    <row r="58" spans="1:23" hidden="1">
      <c r="A58" s="30" t="s">
        <v>44</v>
      </c>
      <c r="B58" s="32"/>
      <c r="C58" s="32">
        <f>B58</f>
        <v>0</v>
      </c>
      <c r="D58" s="39" t="e">
        <f>C58-(#REF!+#REF!+#REF!+#REF!)</f>
        <v>#REF!</v>
      </c>
      <c r="E58" s="20"/>
      <c r="F58" s="20"/>
      <c r="G58" s="20"/>
      <c r="H58" s="20"/>
      <c r="I58" s="20"/>
      <c r="J58" s="20"/>
      <c r="K58" s="20"/>
      <c r="L58" s="20"/>
      <c r="M58" s="20"/>
      <c r="N58" s="20"/>
      <c r="O58" s="20"/>
      <c r="P58" s="20"/>
      <c r="Q58" s="20"/>
      <c r="R58" s="20"/>
      <c r="S58" s="20"/>
      <c r="T58" s="20"/>
      <c r="U58" s="20"/>
      <c r="V58" s="20"/>
      <c r="W58" s="20"/>
    </row>
    <row r="59" spans="1:23" hidden="1">
      <c r="A59" s="37" t="s">
        <v>45</v>
      </c>
      <c r="B59" s="32"/>
      <c r="C59" s="32">
        <f>SUM(B60:B64)</f>
        <v>487305000</v>
      </c>
      <c r="D59" s="39"/>
      <c r="E59" s="20"/>
      <c r="F59" s="20"/>
      <c r="G59" s="20"/>
      <c r="H59" s="20"/>
      <c r="I59" s="20"/>
      <c r="J59" s="20"/>
      <c r="K59" s="20"/>
      <c r="L59" s="20"/>
      <c r="M59" s="20"/>
      <c r="N59" s="20"/>
      <c r="O59" s="20"/>
      <c r="P59" s="20"/>
      <c r="Q59" s="20"/>
      <c r="R59" s="20"/>
      <c r="S59" s="20"/>
      <c r="T59" s="20"/>
      <c r="U59" s="20"/>
      <c r="V59" s="20"/>
      <c r="W59" s="20"/>
    </row>
    <row r="60" spans="1:23" hidden="1">
      <c r="A60" s="34" t="s">
        <v>46</v>
      </c>
      <c r="B60" s="71">
        <v>372555000</v>
      </c>
      <c r="C60" s="32"/>
      <c r="D60" s="39" t="e">
        <f>C60-(#REF!+#REF!+#REF!+#REF!)</f>
        <v>#REF!</v>
      </c>
      <c r="E60" s="20"/>
      <c r="F60" s="20"/>
      <c r="G60" s="20"/>
      <c r="H60" s="20"/>
      <c r="I60" s="20"/>
      <c r="J60" s="20"/>
      <c r="K60" s="20"/>
      <c r="L60" s="20"/>
      <c r="M60" s="20"/>
      <c r="N60" s="20"/>
      <c r="O60" s="20"/>
      <c r="P60" s="20"/>
      <c r="Q60" s="20"/>
      <c r="R60" s="20"/>
      <c r="S60" s="20"/>
      <c r="T60" s="20"/>
      <c r="U60" s="20"/>
      <c r="V60" s="20"/>
      <c r="W60" s="20"/>
    </row>
    <row r="61" spans="1:23" hidden="1">
      <c r="A61" s="109" t="s">
        <v>47</v>
      </c>
      <c r="B61" s="110">
        <v>17000000</v>
      </c>
      <c r="C61" s="108"/>
      <c r="D61" s="39"/>
      <c r="E61" s="20" t="s">
        <v>187</v>
      </c>
      <c r="F61" s="20"/>
      <c r="G61" s="20"/>
      <c r="H61" s="20"/>
      <c r="I61" s="20"/>
      <c r="J61" s="20"/>
      <c r="K61" s="20"/>
      <c r="L61" s="20"/>
      <c r="M61" s="20"/>
      <c r="N61" s="20"/>
      <c r="O61" s="20"/>
      <c r="P61" s="20"/>
      <c r="Q61" s="20"/>
      <c r="R61" s="20"/>
      <c r="S61" s="20"/>
      <c r="T61" s="20"/>
      <c r="U61" s="20"/>
      <c r="V61" s="20"/>
      <c r="W61" s="20"/>
    </row>
    <row r="62" spans="1:23" hidden="1">
      <c r="A62" s="109" t="s">
        <v>48</v>
      </c>
      <c r="B62" s="110">
        <v>34000000</v>
      </c>
      <c r="C62" s="108"/>
      <c r="D62" s="39"/>
      <c r="E62" s="20" t="s">
        <v>195</v>
      </c>
      <c r="F62" s="20"/>
      <c r="G62" s="20"/>
      <c r="H62" s="20"/>
      <c r="I62" s="20"/>
      <c r="J62" s="20"/>
      <c r="K62" s="20"/>
      <c r="L62" s="20"/>
      <c r="M62" s="20"/>
      <c r="N62" s="20"/>
      <c r="O62" s="20"/>
      <c r="P62" s="20"/>
      <c r="Q62" s="20"/>
      <c r="R62" s="20"/>
      <c r="S62" s="20"/>
      <c r="T62" s="20"/>
      <c r="U62" s="20"/>
      <c r="V62" s="20"/>
      <c r="W62" s="20"/>
    </row>
    <row r="63" spans="1:23" hidden="1">
      <c r="A63" s="109" t="s">
        <v>52</v>
      </c>
      <c r="B63" s="110">
        <v>12750000</v>
      </c>
      <c r="C63" s="108"/>
      <c r="D63" s="39"/>
      <c r="E63" s="20" t="s">
        <v>196</v>
      </c>
      <c r="F63" s="20"/>
      <c r="G63" s="20"/>
      <c r="H63" s="20"/>
      <c r="I63" s="20"/>
      <c r="J63" s="20"/>
      <c r="K63" s="20"/>
      <c r="L63" s="20"/>
      <c r="M63" s="20"/>
      <c r="N63" s="20"/>
      <c r="O63" s="20"/>
      <c r="P63" s="20"/>
      <c r="Q63" s="20"/>
      <c r="R63" s="20"/>
      <c r="S63" s="20"/>
      <c r="T63" s="20"/>
      <c r="U63" s="20"/>
      <c r="V63" s="20"/>
      <c r="W63" s="20"/>
    </row>
    <row r="64" spans="1:23" hidden="1">
      <c r="A64" s="109" t="s">
        <v>49</v>
      </c>
      <c r="B64" s="110">
        <v>51000000</v>
      </c>
      <c r="C64" s="108"/>
      <c r="D64" s="39"/>
      <c r="E64" s="20" t="s">
        <v>188</v>
      </c>
      <c r="F64" s="20"/>
      <c r="G64" s="20"/>
      <c r="H64" s="20"/>
      <c r="I64" s="20"/>
      <c r="J64" s="20"/>
      <c r="K64" s="20"/>
      <c r="L64" s="20"/>
      <c r="M64" s="20"/>
      <c r="N64" s="20"/>
      <c r="O64" s="20"/>
      <c r="P64" s="20"/>
      <c r="Q64" s="20"/>
      <c r="R64" s="20"/>
      <c r="S64" s="20"/>
      <c r="T64" s="20"/>
      <c r="U64" s="20"/>
      <c r="V64" s="20"/>
      <c r="W64" s="20"/>
    </row>
    <row r="65" spans="1:23" ht="28" hidden="1">
      <c r="A65" s="37" t="s">
        <v>114</v>
      </c>
      <c r="B65" s="54"/>
      <c r="C65" s="32">
        <f>SUM(B66:B69)</f>
        <v>97785000</v>
      </c>
      <c r="D65" s="39"/>
      <c r="E65" s="20"/>
      <c r="F65" s="20"/>
      <c r="G65" s="20"/>
      <c r="H65" s="20"/>
      <c r="I65" s="20"/>
      <c r="J65" s="20"/>
      <c r="K65" s="20"/>
      <c r="L65" s="20"/>
      <c r="M65" s="20"/>
      <c r="N65" s="20"/>
      <c r="O65" s="20"/>
      <c r="P65" s="20"/>
      <c r="Q65" s="20"/>
      <c r="R65" s="20"/>
      <c r="S65" s="20"/>
      <c r="T65" s="20"/>
      <c r="U65" s="20"/>
      <c r="V65" s="20"/>
      <c r="W65" s="20"/>
    </row>
    <row r="66" spans="1:23" hidden="1">
      <c r="A66" s="34" t="s">
        <v>46</v>
      </c>
      <c r="B66" s="71">
        <v>86535000</v>
      </c>
      <c r="C66" s="32"/>
      <c r="D66" s="39"/>
      <c r="E66" s="20"/>
      <c r="F66" s="20"/>
      <c r="G66" s="20"/>
      <c r="H66" s="20"/>
      <c r="I66" s="20"/>
      <c r="J66" s="20"/>
      <c r="K66" s="20"/>
      <c r="L66" s="20"/>
      <c r="M66" s="20"/>
      <c r="N66" s="20"/>
      <c r="O66" s="20"/>
      <c r="P66" s="20"/>
      <c r="Q66" s="20"/>
      <c r="R66" s="20"/>
      <c r="S66" s="20"/>
      <c r="T66" s="20"/>
      <c r="U66" s="20"/>
      <c r="V66" s="20"/>
      <c r="W66" s="20"/>
    </row>
    <row r="67" spans="1:23" hidden="1">
      <c r="A67" s="109" t="s">
        <v>47</v>
      </c>
      <c r="B67" s="110">
        <v>3000000</v>
      </c>
      <c r="C67" s="108"/>
      <c r="D67" s="39"/>
      <c r="E67" s="20" t="s">
        <v>187</v>
      </c>
      <c r="F67" s="20"/>
      <c r="G67" s="20"/>
      <c r="H67" s="20"/>
      <c r="I67" s="20"/>
      <c r="J67" s="20"/>
      <c r="K67" s="20"/>
      <c r="L67" s="20"/>
      <c r="M67" s="20"/>
      <c r="N67" s="20"/>
      <c r="O67" s="20"/>
      <c r="P67" s="20"/>
      <c r="Q67" s="20"/>
      <c r="R67" s="20"/>
      <c r="S67" s="20"/>
      <c r="T67" s="20"/>
      <c r="U67" s="20"/>
      <c r="V67" s="20"/>
      <c r="W67" s="20"/>
    </row>
    <row r="68" spans="1:23" hidden="1">
      <c r="A68" s="109" t="s">
        <v>48</v>
      </c>
      <c r="B68" s="110">
        <v>6000000</v>
      </c>
      <c r="C68" s="108"/>
      <c r="D68" s="39"/>
      <c r="E68" s="20" t="s">
        <v>195</v>
      </c>
      <c r="F68" s="20"/>
      <c r="G68" s="20"/>
      <c r="H68" s="20"/>
      <c r="I68" s="20"/>
      <c r="J68" s="20"/>
      <c r="K68" s="20"/>
      <c r="L68" s="20"/>
      <c r="M68" s="20"/>
      <c r="N68" s="20"/>
      <c r="O68" s="20"/>
      <c r="P68" s="20"/>
      <c r="Q68" s="20"/>
      <c r="R68" s="20"/>
      <c r="S68" s="20"/>
      <c r="T68" s="20"/>
      <c r="U68" s="20"/>
      <c r="V68" s="20"/>
      <c r="W68" s="20"/>
    </row>
    <row r="69" spans="1:23" hidden="1">
      <c r="A69" s="109" t="s">
        <v>52</v>
      </c>
      <c r="B69" s="110">
        <v>2250000</v>
      </c>
      <c r="C69" s="108"/>
      <c r="D69" s="39"/>
      <c r="E69" s="20" t="s">
        <v>196</v>
      </c>
      <c r="F69" s="20"/>
      <c r="G69" s="20"/>
      <c r="H69" s="20"/>
      <c r="I69" s="20"/>
      <c r="J69" s="20"/>
      <c r="K69" s="20"/>
      <c r="L69" s="20"/>
      <c r="M69" s="20"/>
      <c r="N69" s="20"/>
      <c r="O69" s="20"/>
      <c r="P69" s="20"/>
      <c r="Q69" s="20"/>
      <c r="R69" s="20"/>
      <c r="S69" s="20"/>
      <c r="T69" s="20"/>
      <c r="U69" s="20"/>
      <c r="V69" s="20"/>
      <c r="W69" s="20"/>
    </row>
    <row r="70" spans="1:23" ht="28" hidden="1">
      <c r="A70" s="37" t="s">
        <v>115</v>
      </c>
      <c r="B70" s="54"/>
      <c r="C70" s="32">
        <f>SUM(B71:B74)</f>
        <v>32595000</v>
      </c>
      <c r="D70" s="39"/>
      <c r="E70" s="20"/>
      <c r="F70" s="20"/>
      <c r="G70" s="20"/>
      <c r="H70" s="20"/>
      <c r="I70" s="20"/>
      <c r="J70" s="20"/>
      <c r="K70" s="20"/>
      <c r="L70" s="20"/>
      <c r="M70" s="20"/>
      <c r="N70" s="20"/>
      <c r="O70" s="20"/>
      <c r="P70" s="20"/>
      <c r="Q70" s="20"/>
      <c r="R70" s="20"/>
      <c r="S70" s="20"/>
      <c r="T70" s="20"/>
      <c r="U70" s="20"/>
      <c r="V70" s="20"/>
      <c r="W70" s="20"/>
    </row>
    <row r="71" spans="1:23" hidden="1">
      <c r="A71" s="34" t="s">
        <v>46</v>
      </c>
      <c r="B71" s="71">
        <v>28845000</v>
      </c>
      <c r="C71" s="32"/>
      <c r="D71" s="39"/>
      <c r="E71" s="20"/>
      <c r="F71" s="20"/>
      <c r="G71" s="20"/>
      <c r="H71" s="20"/>
      <c r="I71" s="20"/>
      <c r="J71" s="20"/>
      <c r="K71" s="20"/>
      <c r="L71" s="20"/>
      <c r="M71" s="20"/>
      <c r="N71" s="20"/>
      <c r="O71" s="20"/>
      <c r="P71" s="20"/>
      <c r="Q71" s="20"/>
      <c r="R71" s="20"/>
      <c r="S71" s="20"/>
      <c r="T71" s="20"/>
      <c r="U71" s="20"/>
      <c r="V71" s="20"/>
      <c r="W71" s="20"/>
    </row>
    <row r="72" spans="1:23" hidden="1">
      <c r="A72" s="109" t="s">
        <v>47</v>
      </c>
      <c r="B72" s="110">
        <v>1000000</v>
      </c>
      <c r="C72" s="108"/>
      <c r="D72" s="39"/>
      <c r="E72" s="20" t="s">
        <v>187</v>
      </c>
      <c r="F72" s="20"/>
      <c r="G72" s="20"/>
      <c r="H72" s="20"/>
      <c r="I72" s="20"/>
      <c r="J72" s="20"/>
      <c r="K72" s="20"/>
      <c r="L72" s="20"/>
      <c r="M72" s="20"/>
      <c r="N72" s="20"/>
      <c r="O72" s="20"/>
      <c r="P72" s="20"/>
      <c r="Q72" s="20"/>
      <c r="R72" s="20"/>
      <c r="S72" s="20"/>
      <c r="T72" s="20"/>
      <c r="U72" s="20"/>
      <c r="V72" s="20"/>
      <c r="W72" s="20"/>
    </row>
    <row r="73" spans="1:23" hidden="1">
      <c r="A73" s="109" t="s">
        <v>48</v>
      </c>
      <c r="B73" s="110">
        <v>2000000</v>
      </c>
      <c r="C73" s="108"/>
      <c r="D73" s="39"/>
      <c r="E73" s="20" t="s">
        <v>195</v>
      </c>
      <c r="F73" s="20"/>
      <c r="G73" s="20"/>
      <c r="H73" s="20"/>
      <c r="I73" s="20"/>
      <c r="J73" s="20"/>
      <c r="K73" s="20"/>
      <c r="L73" s="20"/>
      <c r="M73" s="20"/>
      <c r="N73" s="20"/>
      <c r="O73" s="20"/>
      <c r="P73" s="20"/>
      <c r="Q73" s="20"/>
      <c r="R73" s="20"/>
      <c r="S73" s="20"/>
      <c r="T73" s="20"/>
      <c r="U73" s="20"/>
      <c r="V73" s="20"/>
      <c r="W73" s="20"/>
    </row>
    <row r="74" spans="1:23" hidden="1">
      <c r="A74" s="109" t="s">
        <v>52</v>
      </c>
      <c r="B74" s="110">
        <v>750000</v>
      </c>
      <c r="C74" s="108"/>
      <c r="D74" s="39"/>
      <c r="E74" s="20" t="s">
        <v>196</v>
      </c>
      <c r="F74" s="20"/>
      <c r="G74" s="20"/>
      <c r="H74" s="20"/>
      <c r="I74" s="20"/>
      <c r="J74" s="20"/>
      <c r="K74" s="20"/>
      <c r="L74" s="20"/>
      <c r="M74" s="20"/>
      <c r="N74" s="20"/>
      <c r="O74" s="20"/>
      <c r="P74" s="20"/>
      <c r="Q74" s="20"/>
      <c r="R74" s="20"/>
      <c r="S74" s="20"/>
      <c r="T74" s="20"/>
      <c r="U74" s="20"/>
      <c r="V74" s="20"/>
      <c r="W74" s="20"/>
    </row>
    <row r="75" spans="1:23" hidden="1">
      <c r="A75" s="30" t="s">
        <v>50</v>
      </c>
      <c r="B75" s="55"/>
      <c r="C75" s="32">
        <f>B75</f>
        <v>0</v>
      </c>
      <c r="D75" s="39" t="e">
        <f>C75-(#REF!+#REF!+#REF!+#REF!)</f>
        <v>#REF!</v>
      </c>
      <c r="E75" s="20"/>
      <c r="F75" s="20"/>
      <c r="G75" s="20"/>
      <c r="H75" s="20"/>
      <c r="I75" s="20"/>
      <c r="J75" s="20"/>
      <c r="K75" s="20"/>
      <c r="L75" s="20"/>
      <c r="M75" s="20"/>
      <c r="N75" s="20"/>
      <c r="O75" s="20"/>
      <c r="P75" s="20"/>
      <c r="Q75" s="20"/>
      <c r="R75" s="20"/>
      <c r="S75" s="20"/>
      <c r="T75" s="20"/>
      <c r="U75" s="20"/>
      <c r="V75" s="20"/>
      <c r="W75" s="20"/>
    </row>
    <row r="76" spans="1:23" hidden="1">
      <c r="A76" s="30" t="s">
        <v>51</v>
      </c>
      <c r="B76" s="55"/>
      <c r="C76" s="32">
        <f>SUM(B77:B80)</f>
        <v>18193500</v>
      </c>
      <c r="D76" s="39"/>
      <c r="E76" s="20"/>
      <c r="F76" s="20"/>
      <c r="G76" s="20"/>
      <c r="H76" s="20"/>
      <c r="I76" s="20"/>
      <c r="J76" s="20"/>
      <c r="K76" s="20"/>
      <c r="L76" s="20"/>
      <c r="M76" s="20"/>
      <c r="N76" s="20"/>
      <c r="O76" s="20"/>
      <c r="P76" s="20"/>
      <c r="Q76" s="20"/>
      <c r="R76" s="20"/>
      <c r="S76" s="20"/>
      <c r="T76" s="20"/>
      <c r="U76" s="20"/>
      <c r="V76" s="20"/>
      <c r="W76" s="20"/>
    </row>
    <row r="77" spans="1:23" hidden="1">
      <c r="A77" s="34" t="s">
        <v>46</v>
      </c>
      <c r="B77" s="71">
        <v>13318500</v>
      </c>
      <c r="C77" s="32"/>
      <c r="D77" s="39" t="e">
        <f>C77-(#REF!+#REF!+#REF!+#REF!)</f>
        <v>#REF!</v>
      </c>
      <c r="E77" s="20"/>
      <c r="F77" s="20"/>
      <c r="G77" s="20"/>
      <c r="H77" s="20"/>
      <c r="I77" s="20"/>
      <c r="J77" s="20"/>
      <c r="K77" s="20"/>
      <c r="L77" s="20"/>
      <c r="M77" s="20"/>
      <c r="N77" s="20"/>
      <c r="O77" s="20"/>
      <c r="P77" s="20"/>
      <c r="Q77" s="20"/>
      <c r="R77" s="20"/>
      <c r="S77" s="20"/>
      <c r="T77" s="20"/>
      <c r="U77" s="20"/>
      <c r="V77" s="20"/>
      <c r="W77" s="20"/>
    </row>
    <row r="78" spans="1:23" hidden="1">
      <c r="A78" s="109" t="s">
        <v>47</v>
      </c>
      <c r="B78" s="110">
        <v>1300000</v>
      </c>
      <c r="C78" s="108"/>
      <c r="D78" s="39"/>
      <c r="E78" s="20" t="s">
        <v>187</v>
      </c>
      <c r="F78" s="20"/>
      <c r="G78" s="20"/>
      <c r="H78" s="20"/>
      <c r="I78" s="20"/>
      <c r="J78" s="20"/>
      <c r="K78" s="20"/>
      <c r="L78" s="20"/>
      <c r="M78" s="20"/>
      <c r="N78" s="20"/>
      <c r="O78" s="20"/>
      <c r="P78" s="20"/>
      <c r="Q78" s="20"/>
      <c r="R78" s="20"/>
      <c r="S78" s="20"/>
      <c r="T78" s="20"/>
      <c r="U78" s="20"/>
      <c r="V78" s="20"/>
      <c r="W78" s="20"/>
    </row>
    <row r="79" spans="1:23" hidden="1">
      <c r="A79" s="109" t="s">
        <v>48</v>
      </c>
      <c r="B79" s="110">
        <v>2600000</v>
      </c>
      <c r="C79" s="108"/>
      <c r="D79" s="39"/>
      <c r="E79" s="20" t="s">
        <v>195</v>
      </c>
      <c r="F79" s="20"/>
      <c r="G79" s="20"/>
      <c r="H79" s="20"/>
      <c r="I79" s="20"/>
      <c r="J79" s="20"/>
      <c r="K79" s="20"/>
      <c r="L79" s="20"/>
      <c r="M79" s="20"/>
      <c r="N79" s="20"/>
      <c r="O79" s="20"/>
      <c r="P79" s="20"/>
      <c r="Q79" s="20"/>
      <c r="R79" s="20"/>
      <c r="S79" s="20"/>
      <c r="T79" s="20"/>
      <c r="U79" s="20"/>
      <c r="V79" s="20"/>
      <c r="W79" s="20"/>
    </row>
    <row r="80" spans="1:23" hidden="1">
      <c r="A80" s="109" t="s">
        <v>52</v>
      </c>
      <c r="B80" s="110">
        <v>975000</v>
      </c>
      <c r="C80" s="108"/>
      <c r="D80" s="39"/>
      <c r="E80" s="20" t="s">
        <v>196</v>
      </c>
      <c r="F80" s="20"/>
      <c r="G80" s="20"/>
      <c r="H80" s="20"/>
      <c r="I80" s="20"/>
      <c r="J80" s="20"/>
      <c r="K80" s="20"/>
      <c r="L80" s="20"/>
      <c r="M80" s="20"/>
      <c r="N80" s="20"/>
      <c r="O80" s="20"/>
      <c r="P80" s="20"/>
      <c r="Q80" s="20"/>
      <c r="R80" s="20"/>
      <c r="S80" s="20"/>
      <c r="T80" s="20"/>
      <c r="U80" s="20"/>
      <c r="V80" s="20"/>
      <c r="W80" s="20"/>
    </row>
    <row r="81" spans="1:23" hidden="1">
      <c r="A81" s="37" t="s">
        <v>53</v>
      </c>
      <c r="B81" s="54"/>
      <c r="C81" s="32">
        <f>SUM(B82:B85)</f>
        <v>181935000</v>
      </c>
      <c r="D81" s="39"/>
      <c r="E81" s="20"/>
      <c r="F81" s="20"/>
      <c r="G81" s="20"/>
      <c r="H81" s="20"/>
      <c r="I81" s="20"/>
      <c r="J81" s="20"/>
      <c r="K81" s="20"/>
      <c r="L81" s="20"/>
      <c r="M81" s="20"/>
      <c r="N81" s="20"/>
      <c r="O81" s="20"/>
      <c r="P81" s="20"/>
      <c r="Q81" s="20"/>
      <c r="R81" s="20"/>
      <c r="S81" s="20"/>
      <c r="T81" s="20"/>
      <c r="U81" s="20"/>
      <c r="V81" s="20"/>
      <c r="W81" s="20"/>
    </row>
    <row r="82" spans="1:23" hidden="1">
      <c r="A82" s="34" t="s">
        <v>46</v>
      </c>
      <c r="B82" s="71">
        <v>133185000</v>
      </c>
      <c r="C82" s="32"/>
      <c r="D82" s="39" t="e">
        <f>C82-(#REF!+#REF!+#REF!+#REF!)</f>
        <v>#REF!</v>
      </c>
      <c r="E82" s="20"/>
      <c r="F82" s="20"/>
      <c r="G82" s="20"/>
      <c r="H82" s="20"/>
      <c r="I82" s="20"/>
      <c r="J82" s="20"/>
      <c r="K82" s="20"/>
      <c r="L82" s="20"/>
      <c r="M82" s="20"/>
      <c r="N82" s="20"/>
      <c r="O82" s="20"/>
      <c r="P82" s="20"/>
      <c r="Q82" s="20"/>
      <c r="R82" s="20"/>
      <c r="S82" s="20"/>
      <c r="T82" s="20"/>
      <c r="U82" s="20"/>
      <c r="V82" s="20"/>
      <c r="W82" s="20"/>
    </row>
    <row r="83" spans="1:23" hidden="1">
      <c r="A83" s="109" t="s">
        <v>47</v>
      </c>
      <c r="B83" s="110">
        <v>13000000</v>
      </c>
      <c r="C83" s="108"/>
      <c r="D83" s="39"/>
      <c r="E83" s="20" t="s">
        <v>187</v>
      </c>
      <c r="F83" s="20"/>
      <c r="G83" s="20"/>
      <c r="H83" s="20"/>
      <c r="I83" s="20"/>
      <c r="J83" s="20"/>
      <c r="K83" s="20"/>
      <c r="L83" s="20"/>
      <c r="M83" s="20"/>
      <c r="N83" s="20"/>
      <c r="O83" s="20"/>
      <c r="P83" s="20"/>
      <c r="Q83" s="20"/>
      <c r="R83" s="20"/>
      <c r="S83" s="20"/>
      <c r="T83" s="20"/>
      <c r="U83" s="20"/>
      <c r="V83" s="20"/>
      <c r="W83" s="20"/>
    </row>
    <row r="84" spans="1:23" hidden="1">
      <c r="A84" s="109" t="s">
        <v>48</v>
      </c>
      <c r="B84" s="110">
        <v>26000000</v>
      </c>
      <c r="C84" s="108"/>
      <c r="D84" s="39"/>
      <c r="E84" s="20" t="s">
        <v>195</v>
      </c>
      <c r="F84" s="20"/>
      <c r="G84" s="20"/>
      <c r="H84" s="20"/>
      <c r="I84" s="20"/>
      <c r="J84" s="20"/>
      <c r="K84" s="20"/>
      <c r="L84" s="20"/>
      <c r="M84" s="20"/>
      <c r="N84" s="20"/>
      <c r="O84" s="20"/>
      <c r="P84" s="20"/>
      <c r="Q84" s="20"/>
      <c r="R84" s="20"/>
      <c r="S84" s="20"/>
      <c r="T84" s="20"/>
      <c r="U84" s="20"/>
      <c r="V84" s="20"/>
      <c r="W84" s="20"/>
    </row>
    <row r="85" spans="1:23" hidden="1">
      <c r="A85" s="109" t="s">
        <v>52</v>
      </c>
      <c r="B85" s="110">
        <v>9750000</v>
      </c>
      <c r="C85" s="108"/>
      <c r="D85" s="39"/>
      <c r="E85" s="20" t="s">
        <v>196</v>
      </c>
      <c r="F85" s="20"/>
      <c r="G85" s="20"/>
      <c r="H85" s="20"/>
      <c r="I85" s="20"/>
      <c r="J85" s="20"/>
      <c r="K85" s="20"/>
      <c r="L85" s="20"/>
      <c r="M85" s="20"/>
      <c r="N85" s="20"/>
      <c r="O85" s="20"/>
      <c r="P85" s="20"/>
      <c r="Q85" s="20"/>
      <c r="R85" s="20"/>
      <c r="S85" s="20"/>
      <c r="T85" s="20"/>
      <c r="U85" s="20"/>
      <c r="V85" s="20"/>
      <c r="W85" s="20"/>
    </row>
    <row r="86" spans="1:23" hidden="1">
      <c r="A86" s="37" t="s">
        <v>54</v>
      </c>
      <c r="B86" s="54"/>
      <c r="C86" s="32">
        <f>SUM(B87:B90)</f>
        <v>3287231161</v>
      </c>
      <c r="D86" s="39"/>
      <c r="E86" s="20"/>
      <c r="F86" s="20"/>
      <c r="G86" s="20"/>
      <c r="H86" s="20"/>
      <c r="I86" s="20"/>
      <c r="J86" s="20"/>
      <c r="K86" s="20"/>
      <c r="L86" s="20"/>
      <c r="M86" s="20"/>
      <c r="N86" s="20"/>
      <c r="O86" s="20"/>
      <c r="P86" s="20"/>
      <c r="Q86" s="20"/>
      <c r="R86" s="20"/>
      <c r="S86" s="20"/>
      <c r="T86" s="20"/>
      <c r="U86" s="20"/>
      <c r="V86" s="20"/>
      <c r="W86" s="20"/>
    </row>
    <row r="87" spans="1:23" hidden="1">
      <c r="A87" s="34" t="s">
        <v>46</v>
      </c>
      <c r="B87" s="71">
        <v>2762231161</v>
      </c>
      <c r="C87" s="32"/>
      <c r="D87" s="39" t="e">
        <f>C87-(#REF!+#REF!+#REF!+#REF!)</f>
        <v>#REF!</v>
      </c>
      <c r="E87" s="20"/>
      <c r="F87" s="20"/>
      <c r="G87" s="20"/>
      <c r="H87" s="20"/>
      <c r="I87" s="20"/>
      <c r="J87" s="20"/>
      <c r="K87" s="20"/>
      <c r="L87" s="20"/>
      <c r="M87" s="20"/>
      <c r="N87" s="20"/>
      <c r="O87" s="20"/>
      <c r="P87" s="20"/>
      <c r="Q87" s="20"/>
      <c r="R87" s="20"/>
      <c r="S87" s="20"/>
      <c r="T87" s="20"/>
      <c r="U87" s="20"/>
      <c r="V87" s="20"/>
      <c r="W87" s="20"/>
    </row>
    <row r="88" spans="1:23" hidden="1">
      <c r="A88" s="109" t="s">
        <v>47</v>
      </c>
      <c r="B88" s="110">
        <v>140000000</v>
      </c>
      <c r="C88" s="108"/>
      <c r="D88" s="39"/>
      <c r="E88" s="20" t="s">
        <v>187</v>
      </c>
      <c r="F88" s="20"/>
      <c r="G88" s="20"/>
      <c r="H88" s="20"/>
      <c r="I88" s="20"/>
      <c r="J88" s="20"/>
      <c r="K88" s="20"/>
      <c r="L88" s="20"/>
      <c r="M88" s="20"/>
      <c r="N88" s="20"/>
      <c r="O88" s="20"/>
      <c r="P88" s="20"/>
      <c r="Q88" s="20"/>
      <c r="R88" s="20"/>
      <c r="S88" s="20"/>
      <c r="T88" s="20"/>
      <c r="U88" s="20"/>
      <c r="V88" s="20"/>
      <c r="W88" s="20"/>
    </row>
    <row r="89" spans="1:23" hidden="1">
      <c r="A89" s="109" t="s">
        <v>48</v>
      </c>
      <c r="B89" s="110">
        <v>280000000</v>
      </c>
      <c r="C89" s="108"/>
      <c r="D89" s="39"/>
      <c r="E89" s="20" t="s">
        <v>195</v>
      </c>
      <c r="F89" s="20"/>
      <c r="G89" s="20"/>
      <c r="H89" s="20"/>
      <c r="I89" s="20"/>
      <c r="J89" s="20"/>
      <c r="K89" s="20"/>
      <c r="L89" s="20"/>
      <c r="M89" s="20"/>
      <c r="N89" s="20"/>
      <c r="O89" s="20"/>
      <c r="P89" s="20"/>
      <c r="Q89" s="20"/>
      <c r="R89" s="20"/>
      <c r="S89" s="20"/>
      <c r="T89" s="20"/>
      <c r="U89" s="20"/>
      <c r="V89" s="20"/>
      <c r="W89" s="20"/>
    </row>
    <row r="90" spans="1:23" hidden="1">
      <c r="A90" s="109" t="s">
        <v>52</v>
      </c>
      <c r="B90" s="110">
        <v>105000000</v>
      </c>
      <c r="C90" s="108"/>
      <c r="D90" s="39"/>
      <c r="E90" s="20" t="s">
        <v>196</v>
      </c>
      <c r="F90" s="20"/>
      <c r="G90" s="20"/>
      <c r="H90" s="20"/>
      <c r="I90" s="20"/>
      <c r="J90" s="20"/>
      <c r="K90" s="20"/>
      <c r="L90" s="20"/>
      <c r="M90" s="20"/>
      <c r="N90" s="20"/>
      <c r="O90" s="20"/>
      <c r="P90" s="20"/>
      <c r="Q90" s="20"/>
      <c r="R90" s="20"/>
      <c r="S90" s="20"/>
      <c r="T90" s="20"/>
      <c r="U90" s="20"/>
      <c r="V90" s="20"/>
      <c r="W90" s="20"/>
    </row>
    <row r="91" spans="1:23" hidden="1">
      <c r="A91" s="37" t="s">
        <v>55</v>
      </c>
      <c r="B91" s="54"/>
      <c r="C91" s="32">
        <f>SUM(B92:B95)</f>
        <v>13038000</v>
      </c>
      <c r="D91" s="39"/>
      <c r="E91" s="20"/>
      <c r="F91" s="20"/>
      <c r="G91" s="20"/>
      <c r="H91" s="20"/>
      <c r="I91" s="20"/>
      <c r="J91" s="20"/>
      <c r="K91" s="20"/>
      <c r="L91" s="20"/>
      <c r="M91" s="20"/>
      <c r="N91" s="20"/>
      <c r="O91" s="20"/>
      <c r="P91" s="20"/>
      <c r="Q91" s="20"/>
      <c r="R91" s="20"/>
      <c r="S91" s="20"/>
      <c r="T91" s="20"/>
      <c r="U91" s="20"/>
      <c r="V91" s="20"/>
      <c r="W91" s="20"/>
    </row>
    <row r="92" spans="1:23" hidden="1">
      <c r="A92" s="34" t="s">
        <v>46</v>
      </c>
      <c r="B92" s="71">
        <v>11538000</v>
      </c>
      <c r="C92" s="32"/>
      <c r="D92" s="39" t="e">
        <f>C92-(#REF!+#REF!+#REF!+#REF!)</f>
        <v>#REF!</v>
      </c>
      <c r="E92" s="20"/>
      <c r="F92" s="20"/>
      <c r="G92" s="20"/>
      <c r="H92" s="20"/>
      <c r="I92" s="20"/>
      <c r="J92" s="20"/>
      <c r="K92" s="20"/>
      <c r="L92" s="20"/>
      <c r="M92" s="20"/>
      <c r="N92" s="20"/>
      <c r="O92" s="20"/>
      <c r="P92" s="20"/>
      <c r="Q92" s="20"/>
      <c r="R92" s="20"/>
      <c r="S92" s="20"/>
      <c r="T92" s="20"/>
      <c r="U92" s="20"/>
      <c r="V92" s="20"/>
      <c r="W92" s="20"/>
    </row>
    <row r="93" spans="1:23" hidden="1">
      <c r="A93" s="109" t="s">
        <v>47</v>
      </c>
      <c r="B93" s="110">
        <v>400000</v>
      </c>
      <c r="C93" s="108"/>
      <c r="D93" s="39"/>
      <c r="E93" s="20" t="s">
        <v>187</v>
      </c>
      <c r="F93" s="20"/>
      <c r="G93" s="20"/>
      <c r="H93" s="20"/>
      <c r="I93" s="20"/>
      <c r="J93" s="20"/>
      <c r="K93" s="20"/>
      <c r="L93" s="20"/>
      <c r="M93" s="20"/>
      <c r="N93" s="20"/>
      <c r="O93" s="20"/>
      <c r="P93" s="20"/>
      <c r="Q93" s="20"/>
      <c r="R93" s="20"/>
      <c r="S93" s="20"/>
      <c r="T93" s="20"/>
      <c r="U93" s="20"/>
      <c r="V93" s="20"/>
      <c r="W93" s="20"/>
    </row>
    <row r="94" spans="1:23" hidden="1">
      <c r="A94" s="109" t="s">
        <v>48</v>
      </c>
      <c r="B94" s="110">
        <v>800000</v>
      </c>
      <c r="C94" s="108"/>
      <c r="D94" s="39"/>
      <c r="E94" s="20" t="s">
        <v>195</v>
      </c>
      <c r="F94" s="20"/>
      <c r="G94" s="20"/>
      <c r="H94" s="20"/>
      <c r="I94" s="20"/>
      <c r="J94" s="20"/>
      <c r="K94" s="20"/>
      <c r="L94" s="20"/>
      <c r="M94" s="20"/>
      <c r="N94" s="20"/>
      <c r="O94" s="20"/>
      <c r="P94" s="20"/>
      <c r="Q94" s="20"/>
      <c r="R94" s="20"/>
      <c r="S94" s="20"/>
      <c r="T94" s="20"/>
      <c r="U94" s="20"/>
      <c r="V94" s="20"/>
      <c r="W94" s="20"/>
    </row>
    <row r="95" spans="1:23" hidden="1">
      <c r="A95" s="109" t="s">
        <v>52</v>
      </c>
      <c r="B95" s="110">
        <v>300000</v>
      </c>
      <c r="C95" s="108"/>
      <c r="D95" s="39"/>
      <c r="E95" s="20" t="s">
        <v>196</v>
      </c>
      <c r="F95" s="20"/>
      <c r="G95" s="20"/>
      <c r="H95" s="20"/>
      <c r="I95" s="20"/>
      <c r="J95" s="20"/>
      <c r="K95" s="20"/>
      <c r="L95" s="20"/>
      <c r="M95" s="20"/>
      <c r="N95" s="20"/>
      <c r="O95" s="20"/>
      <c r="P95" s="20"/>
      <c r="Q95" s="20"/>
      <c r="R95" s="20"/>
      <c r="S95" s="20"/>
      <c r="T95" s="20"/>
      <c r="U95" s="20"/>
      <c r="V95" s="20"/>
      <c r="W95" s="20"/>
    </row>
    <row r="96" spans="1:23" hidden="1">
      <c r="A96" s="37" t="s">
        <v>56</v>
      </c>
      <c r="B96" s="54"/>
      <c r="C96" s="32">
        <f>SUM(B97:B100)</f>
        <v>162975000</v>
      </c>
      <c r="D96" s="39"/>
      <c r="E96" s="20"/>
      <c r="F96" s="20"/>
      <c r="G96" s="20"/>
      <c r="H96" s="20"/>
      <c r="I96" s="20"/>
      <c r="J96" s="20"/>
      <c r="K96" s="20"/>
      <c r="L96" s="20"/>
      <c r="M96" s="20"/>
      <c r="N96" s="20"/>
      <c r="O96" s="20"/>
      <c r="P96" s="20"/>
      <c r="Q96" s="20"/>
      <c r="R96" s="20"/>
      <c r="S96" s="20"/>
      <c r="T96" s="20"/>
      <c r="U96" s="20"/>
      <c r="V96" s="20"/>
      <c r="W96" s="20"/>
    </row>
    <row r="97" spans="1:23" hidden="1">
      <c r="A97" s="34" t="s">
        <v>46</v>
      </c>
      <c r="B97" s="71">
        <v>144225000</v>
      </c>
      <c r="C97" s="32"/>
      <c r="D97" s="39" t="e">
        <f>C97-(#REF!+#REF!+#REF!+#REF!)</f>
        <v>#REF!</v>
      </c>
      <c r="E97" s="20"/>
      <c r="F97" s="20"/>
      <c r="G97" s="20"/>
      <c r="H97" s="20"/>
      <c r="I97" s="20"/>
      <c r="J97" s="20"/>
      <c r="K97" s="20"/>
      <c r="L97" s="20"/>
      <c r="M97" s="20"/>
      <c r="N97" s="20"/>
      <c r="O97" s="20"/>
      <c r="P97" s="20"/>
      <c r="Q97" s="20"/>
      <c r="R97" s="20"/>
      <c r="S97" s="20"/>
      <c r="T97" s="20"/>
      <c r="U97" s="20"/>
      <c r="V97" s="20"/>
      <c r="W97" s="20"/>
    </row>
    <row r="98" spans="1:23" hidden="1">
      <c r="A98" s="109" t="s">
        <v>47</v>
      </c>
      <c r="B98" s="110">
        <v>5000000</v>
      </c>
      <c r="C98" s="108"/>
      <c r="D98" s="39"/>
      <c r="E98" s="20" t="s">
        <v>187</v>
      </c>
      <c r="F98" s="20"/>
      <c r="G98" s="20"/>
      <c r="H98" s="20"/>
      <c r="I98" s="20"/>
      <c r="J98" s="20"/>
      <c r="K98" s="20"/>
      <c r="L98" s="20"/>
      <c r="M98" s="20"/>
      <c r="N98" s="20"/>
      <c r="O98" s="20"/>
      <c r="P98" s="20"/>
      <c r="Q98" s="20"/>
      <c r="R98" s="20"/>
      <c r="S98" s="20"/>
      <c r="T98" s="20"/>
      <c r="U98" s="20"/>
      <c r="V98" s="20"/>
      <c r="W98" s="20"/>
    </row>
    <row r="99" spans="1:23" hidden="1">
      <c r="A99" s="109" t="s">
        <v>48</v>
      </c>
      <c r="B99" s="110">
        <v>10000000</v>
      </c>
      <c r="C99" s="108"/>
      <c r="D99" s="39"/>
      <c r="E99" s="20" t="s">
        <v>195</v>
      </c>
      <c r="F99" s="20"/>
      <c r="G99" s="20"/>
      <c r="H99" s="20"/>
      <c r="I99" s="20"/>
      <c r="J99" s="20"/>
      <c r="K99" s="20"/>
      <c r="L99" s="20"/>
      <c r="M99" s="20"/>
      <c r="N99" s="20"/>
      <c r="O99" s="20"/>
      <c r="P99" s="20"/>
      <c r="Q99" s="20"/>
      <c r="R99" s="20"/>
      <c r="S99" s="20"/>
      <c r="T99" s="20"/>
      <c r="U99" s="20"/>
      <c r="V99" s="20"/>
      <c r="W99" s="20"/>
    </row>
    <row r="100" spans="1:23" hidden="1">
      <c r="A100" s="109" t="s">
        <v>52</v>
      </c>
      <c r="B100" s="110">
        <v>3750000</v>
      </c>
      <c r="C100" s="108"/>
      <c r="D100" s="39"/>
      <c r="E100" s="20" t="s">
        <v>196</v>
      </c>
      <c r="F100" s="20"/>
      <c r="G100" s="20"/>
      <c r="H100" s="20"/>
      <c r="I100" s="20"/>
      <c r="J100" s="20"/>
      <c r="K100" s="20"/>
      <c r="L100" s="20"/>
      <c r="M100" s="20"/>
      <c r="N100" s="20"/>
      <c r="O100" s="20"/>
      <c r="P100" s="20"/>
      <c r="Q100" s="20"/>
      <c r="R100" s="20"/>
      <c r="S100" s="20"/>
      <c r="T100" s="20"/>
      <c r="U100" s="20"/>
      <c r="V100" s="20"/>
      <c r="W100" s="20"/>
    </row>
    <row r="101" spans="1:23" hidden="1">
      <c r="A101" s="37" t="s">
        <v>58</v>
      </c>
      <c r="B101" s="54"/>
      <c r="C101" s="32">
        <f>SUM(B102:B105)</f>
        <v>65190000</v>
      </c>
      <c r="D101" s="39"/>
      <c r="E101" s="20"/>
      <c r="F101" s="20"/>
      <c r="G101" s="20"/>
      <c r="H101" s="20"/>
      <c r="I101" s="20"/>
      <c r="J101" s="20"/>
      <c r="K101" s="20"/>
      <c r="L101" s="20"/>
      <c r="M101" s="20"/>
      <c r="N101" s="20"/>
      <c r="O101" s="20"/>
      <c r="P101" s="20"/>
      <c r="Q101" s="20"/>
      <c r="R101" s="20"/>
      <c r="S101" s="20"/>
      <c r="T101" s="20"/>
      <c r="U101" s="20"/>
      <c r="V101" s="20"/>
      <c r="W101" s="20"/>
    </row>
    <row r="102" spans="1:23" hidden="1">
      <c r="A102" s="34" t="s">
        <v>46</v>
      </c>
      <c r="B102" s="71">
        <v>57690000</v>
      </c>
      <c r="C102" s="32"/>
      <c r="D102" s="39" t="e">
        <f>C102-(#REF!+#REF!+#REF!+#REF!)</f>
        <v>#REF!</v>
      </c>
      <c r="E102" s="20"/>
      <c r="F102" s="20"/>
      <c r="G102" s="20"/>
      <c r="H102" s="20"/>
      <c r="I102" s="20"/>
      <c r="J102" s="20"/>
      <c r="K102" s="20"/>
      <c r="L102" s="20"/>
      <c r="M102" s="20"/>
      <c r="N102" s="20"/>
      <c r="O102" s="20"/>
      <c r="P102" s="20"/>
      <c r="Q102" s="20"/>
      <c r="R102" s="20"/>
      <c r="S102" s="20"/>
      <c r="T102" s="20"/>
      <c r="U102" s="20"/>
      <c r="V102" s="20"/>
      <c r="W102" s="20"/>
    </row>
    <row r="103" spans="1:23" hidden="1">
      <c r="A103" s="109" t="s">
        <v>47</v>
      </c>
      <c r="B103" s="110">
        <v>2000000</v>
      </c>
      <c r="C103" s="108"/>
      <c r="D103" s="39"/>
      <c r="E103" s="20" t="s">
        <v>187</v>
      </c>
      <c r="F103" s="20"/>
      <c r="G103" s="20"/>
      <c r="H103" s="20"/>
      <c r="I103" s="20"/>
      <c r="J103" s="20"/>
      <c r="K103" s="20"/>
      <c r="L103" s="20"/>
      <c r="M103" s="20"/>
      <c r="N103" s="20"/>
      <c r="O103" s="20"/>
      <c r="P103" s="20"/>
      <c r="Q103" s="20"/>
      <c r="R103" s="20"/>
      <c r="S103" s="20"/>
      <c r="T103" s="20"/>
      <c r="U103" s="20"/>
      <c r="V103" s="20"/>
      <c r="W103" s="20"/>
    </row>
    <row r="104" spans="1:23" hidden="1">
      <c r="A104" s="109" t="s">
        <v>48</v>
      </c>
      <c r="B104" s="110">
        <v>4000000</v>
      </c>
      <c r="C104" s="108"/>
      <c r="D104" s="39"/>
      <c r="E104" s="20" t="s">
        <v>195</v>
      </c>
      <c r="F104" s="20"/>
      <c r="G104" s="20"/>
      <c r="H104" s="20"/>
      <c r="I104" s="20"/>
      <c r="J104" s="20"/>
      <c r="K104" s="20"/>
      <c r="L104" s="20"/>
      <c r="M104" s="20"/>
      <c r="N104" s="20"/>
      <c r="O104" s="20"/>
      <c r="P104" s="20"/>
      <c r="Q104" s="20"/>
      <c r="R104" s="20"/>
      <c r="S104" s="20"/>
      <c r="T104" s="20"/>
      <c r="U104" s="20"/>
      <c r="V104" s="20"/>
      <c r="W104" s="20"/>
    </row>
    <row r="105" spans="1:23" hidden="1">
      <c r="A105" s="109" t="s">
        <v>52</v>
      </c>
      <c r="B105" s="110">
        <v>1500000</v>
      </c>
      <c r="C105" s="108"/>
      <c r="D105" s="39"/>
      <c r="E105" s="20" t="s">
        <v>196</v>
      </c>
      <c r="F105" s="20"/>
      <c r="G105" s="20"/>
      <c r="H105" s="20"/>
      <c r="I105" s="20"/>
      <c r="J105" s="20"/>
      <c r="K105" s="20"/>
      <c r="L105" s="20"/>
      <c r="M105" s="20"/>
      <c r="N105" s="20"/>
      <c r="O105" s="20"/>
      <c r="P105" s="20"/>
      <c r="Q105" s="20"/>
      <c r="R105" s="20"/>
      <c r="S105" s="20"/>
      <c r="T105" s="20"/>
      <c r="U105" s="20"/>
      <c r="V105" s="20"/>
      <c r="W105" s="20"/>
    </row>
    <row r="106" spans="1:23" ht="28" hidden="1">
      <c r="A106" s="37" t="s">
        <v>59</v>
      </c>
      <c r="B106" s="54"/>
      <c r="C106" s="32">
        <f>SUM(B107:B111)</f>
        <v>36194000</v>
      </c>
      <c r="D106" s="39"/>
      <c r="E106" s="20"/>
      <c r="F106" s="20"/>
      <c r="G106" s="20"/>
      <c r="H106" s="20"/>
      <c r="I106" s="20"/>
      <c r="J106" s="20"/>
      <c r="K106" s="20"/>
      <c r="L106" s="20"/>
      <c r="M106" s="20"/>
      <c r="N106" s="20"/>
      <c r="O106" s="20"/>
      <c r="P106" s="20"/>
      <c r="Q106" s="20"/>
      <c r="R106" s="20"/>
      <c r="S106" s="20"/>
      <c r="T106" s="20"/>
      <c r="U106" s="20"/>
      <c r="V106" s="20"/>
      <c r="W106" s="20"/>
    </row>
    <row r="107" spans="1:23" hidden="1">
      <c r="A107" s="34" t="s">
        <v>46</v>
      </c>
      <c r="B107" s="71">
        <v>1614000</v>
      </c>
      <c r="C107" s="32"/>
      <c r="D107" s="39" t="e">
        <f>C107-(#REF!+#REF!+#REF!+#REF!)</f>
        <v>#REF!</v>
      </c>
      <c r="E107" s="20"/>
      <c r="F107" s="20"/>
      <c r="G107" s="20"/>
      <c r="H107" s="20"/>
      <c r="I107" s="20"/>
      <c r="J107" s="20"/>
      <c r="K107" s="20"/>
      <c r="L107" s="20"/>
      <c r="M107" s="20"/>
      <c r="N107" s="20"/>
      <c r="O107" s="20"/>
      <c r="P107" s="20"/>
      <c r="Q107" s="20"/>
      <c r="R107" s="20"/>
      <c r="S107" s="20"/>
      <c r="T107" s="20"/>
      <c r="U107" s="20"/>
      <c r="V107" s="20"/>
      <c r="W107" s="20"/>
    </row>
    <row r="108" spans="1:23" hidden="1">
      <c r="A108" s="109" t="s">
        <v>47</v>
      </c>
      <c r="B108" s="110">
        <v>400000</v>
      </c>
      <c r="C108" s="108"/>
      <c r="D108" s="39"/>
      <c r="E108" s="20" t="s">
        <v>187</v>
      </c>
      <c r="F108" s="20"/>
      <c r="G108" s="20"/>
      <c r="H108" s="20"/>
      <c r="I108" s="20"/>
      <c r="J108" s="20"/>
      <c r="K108" s="20"/>
      <c r="L108" s="20"/>
      <c r="M108" s="20"/>
      <c r="N108" s="20"/>
      <c r="O108" s="20"/>
      <c r="P108" s="20"/>
      <c r="Q108" s="20"/>
      <c r="R108" s="20"/>
      <c r="S108" s="20"/>
      <c r="T108" s="20"/>
      <c r="U108" s="20"/>
      <c r="V108" s="20"/>
      <c r="W108" s="20"/>
    </row>
    <row r="109" spans="1:23" hidden="1">
      <c r="A109" s="109" t="s">
        <v>48</v>
      </c>
      <c r="B109" s="110">
        <v>800000</v>
      </c>
      <c r="C109" s="108"/>
      <c r="D109" s="39"/>
      <c r="E109" s="20" t="s">
        <v>195</v>
      </c>
      <c r="F109" s="20"/>
      <c r="G109" s="20"/>
      <c r="H109" s="20"/>
      <c r="I109" s="20"/>
      <c r="J109" s="20"/>
      <c r="K109" s="20"/>
      <c r="L109" s="20"/>
      <c r="M109" s="20"/>
      <c r="N109" s="20"/>
      <c r="O109" s="20"/>
      <c r="P109" s="20"/>
      <c r="Q109" s="20"/>
      <c r="R109" s="20"/>
      <c r="S109" s="20"/>
      <c r="T109" s="20"/>
      <c r="U109" s="20"/>
      <c r="V109" s="20"/>
      <c r="W109" s="20"/>
    </row>
    <row r="110" spans="1:23" hidden="1">
      <c r="A110" s="109" t="s">
        <v>116</v>
      </c>
      <c r="B110" s="110">
        <v>28000000</v>
      </c>
      <c r="C110" s="108"/>
      <c r="D110" s="39"/>
      <c r="E110" s="19" t="s">
        <v>159</v>
      </c>
      <c r="F110" s="20"/>
      <c r="G110" s="20"/>
      <c r="H110" s="20"/>
      <c r="I110" s="20"/>
      <c r="J110" s="20"/>
      <c r="K110" s="20"/>
      <c r="L110" s="20"/>
      <c r="M110" s="20"/>
      <c r="N110" s="20"/>
      <c r="O110" s="20"/>
      <c r="P110" s="20"/>
      <c r="Q110" s="20"/>
      <c r="R110" s="20"/>
      <c r="S110" s="20"/>
      <c r="T110" s="20"/>
      <c r="U110" s="20"/>
      <c r="V110" s="20"/>
      <c r="W110" s="20"/>
    </row>
    <row r="111" spans="1:23" hidden="1">
      <c r="A111" s="109" t="s">
        <v>52</v>
      </c>
      <c r="B111" s="110">
        <v>5380000</v>
      </c>
      <c r="C111" s="108"/>
      <c r="D111" s="39"/>
      <c r="E111" s="20" t="s">
        <v>196</v>
      </c>
      <c r="F111" s="20"/>
      <c r="G111" s="20"/>
      <c r="H111" s="20"/>
      <c r="I111" s="20"/>
      <c r="J111" s="20"/>
      <c r="K111" s="20"/>
      <c r="L111" s="20"/>
      <c r="M111" s="20"/>
      <c r="N111" s="20"/>
      <c r="O111" s="20"/>
      <c r="P111" s="20"/>
      <c r="Q111" s="20"/>
      <c r="R111" s="20"/>
      <c r="S111" s="20"/>
      <c r="T111" s="20"/>
      <c r="U111" s="20"/>
      <c r="V111" s="20"/>
      <c r="W111" s="20"/>
    </row>
    <row r="112" spans="1:23" ht="28" hidden="1">
      <c r="A112" s="37" t="s">
        <v>60</v>
      </c>
      <c r="B112" s="54"/>
      <c r="C112" s="32">
        <f>SUM(B113:B117)</f>
        <v>54291000</v>
      </c>
      <c r="D112" s="39"/>
      <c r="E112" s="20"/>
      <c r="F112" s="20"/>
      <c r="G112" s="20"/>
      <c r="H112" s="20"/>
      <c r="I112" s="20"/>
      <c r="J112" s="20"/>
      <c r="K112" s="20"/>
      <c r="L112" s="20"/>
      <c r="M112" s="20"/>
      <c r="N112" s="20"/>
      <c r="O112" s="20"/>
      <c r="P112" s="20"/>
      <c r="Q112" s="20"/>
      <c r="R112" s="20"/>
      <c r="S112" s="20"/>
      <c r="T112" s="20"/>
      <c r="U112" s="20"/>
      <c r="V112" s="20"/>
      <c r="W112" s="20"/>
    </row>
    <row r="113" spans="1:23" hidden="1">
      <c r="A113" s="34" t="s">
        <v>46</v>
      </c>
      <c r="B113" s="71">
        <v>2421000</v>
      </c>
      <c r="C113" s="32"/>
      <c r="D113" s="39" t="e">
        <f>C113-(#REF!+#REF!+#REF!+#REF!)</f>
        <v>#REF!</v>
      </c>
      <c r="E113" s="20"/>
      <c r="F113" s="20"/>
      <c r="G113" s="20"/>
      <c r="H113" s="20"/>
      <c r="I113" s="20"/>
      <c r="J113" s="20"/>
      <c r="K113" s="20"/>
      <c r="L113" s="20"/>
      <c r="M113" s="20"/>
      <c r="N113" s="20"/>
      <c r="O113" s="20"/>
      <c r="P113" s="20"/>
      <c r="Q113" s="20"/>
      <c r="R113" s="20"/>
      <c r="S113" s="20"/>
      <c r="T113" s="20"/>
      <c r="U113" s="20"/>
      <c r="V113" s="20"/>
      <c r="W113" s="20"/>
    </row>
    <row r="114" spans="1:23" hidden="1">
      <c r="A114" s="109" t="s">
        <v>47</v>
      </c>
      <c r="B114" s="110">
        <v>600000</v>
      </c>
      <c r="C114" s="108"/>
      <c r="D114" s="39"/>
      <c r="E114" s="20" t="s">
        <v>187</v>
      </c>
      <c r="F114" s="20"/>
      <c r="G114" s="20"/>
      <c r="H114" s="20"/>
      <c r="I114" s="20"/>
      <c r="J114" s="20"/>
      <c r="K114" s="20"/>
      <c r="L114" s="20"/>
      <c r="M114" s="20"/>
      <c r="N114" s="20"/>
      <c r="O114" s="20"/>
      <c r="P114" s="20"/>
      <c r="Q114" s="20"/>
      <c r="R114" s="20"/>
      <c r="S114" s="20"/>
      <c r="T114" s="20"/>
      <c r="U114" s="20"/>
      <c r="V114" s="20"/>
      <c r="W114" s="20"/>
    </row>
    <row r="115" spans="1:23" hidden="1">
      <c r="A115" s="109" t="s">
        <v>48</v>
      </c>
      <c r="B115" s="110">
        <v>1200000</v>
      </c>
      <c r="C115" s="108"/>
      <c r="D115" s="39"/>
      <c r="E115" s="20" t="s">
        <v>195</v>
      </c>
      <c r="F115" s="20"/>
      <c r="G115" s="20"/>
      <c r="H115" s="20"/>
      <c r="I115" s="20"/>
      <c r="J115" s="20"/>
      <c r="K115" s="20"/>
      <c r="L115" s="20"/>
      <c r="M115" s="20"/>
      <c r="N115" s="20"/>
      <c r="O115" s="20"/>
      <c r="P115" s="20"/>
      <c r="Q115" s="20"/>
      <c r="R115" s="20"/>
      <c r="S115" s="20"/>
      <c r="T115" s="20"/>
      <c r="U115" s="20"/>
      <c r="V115" s="20"/>
      <c r="W115" s="20"/>
    </row>
    <row r="116" spans="1:23" hidden="1">
      <c r="A116" s="109" t="s">
        <v>116</v>
      </c>
      <c r="B116" s="110">
        <v>42000000</v>
      </c>
      <c r="C116" s="108"/>
      <c r="D116" s="39"/>
      <c r="E116" s="19" t="s">
        <v>159</v>
      </c>
      <c r="F116" s="20"/>
      <c r="G116" s="20"/>
      <c r="H116" s="20"/>
      <c r="I116" s="20"/>
      <c r="J116" s="20"/>
      <c r="K116" s="20"/>
      <c r="L116" s="20"/>
      <c r="M116" s="20"/>
      <c r="N116" s="20"/>
      <c r="O116" s="20"/>
      <c r="P116" s="20"/>
      <c r="Q116" s="20"/>
      <c r="R116" s="20"/>
      <c r="S116" s="20"/>
      <c r="T116" s="20"/>
      <c r="U116" s="20"/>
      <c r="V116" s="20"/>
      <c r="W116" s="20"/>
    </row>
    <row r="117" spans="1:23" hidden="1">
      <c r="A117" s="109" t="s">
        <v>52</v>
      </c>
      <c r="B117" s="110">
        <v>8070000</v>
      </c>
      <c r="C117" s="108"/>
      <c r="D117" s="39"/>
      <c r="E117" s="20" t="s">
        <v>196</v>
      </c>
      <c r="F117" s="20"/>
      <c r="G117" s="20"/>
      <c r="H117" s="20"/>
      <c r="I117" s="20"/>
      <c r="J117" s="20"/>
      <c r="K117" s="20"/>
      <c r="L117" s="20"/>
      <c r="M117" s="20"/>
      <c r="N117" s="20"/>
      <c r="O117" s="20"/>
      <c r="P117" s="20"/>
      <c r="Q117" s="20"/>
      <c r="R117" s="20"/>
      <c r="S117" s="20"/>
      <c r="T117" s="20"/>
      <c r="U117" s="20"/>
      <c r="V117" s="20"/>
      <c r="W117" s="20"/>
    </row>
    <row r="118" spans="1:23" hidden="1">
      <c r="A118" s="30" t="s">
        <v>61</v>
      </c>
      <c r="B118" s="55"/>
      <c r="C118" s="32"/>
      <c r="D118" s="39" t="e">
        <f>C118-(#REF!+#REF!+#REF!+#REF!)</f>
        <v>#REF!</v>
      </c>
      <c r="E118" s="20"/>
      <c r="F118" s="20"/>
      <c r="G118" s="20"/>
      <c r="H118" s="20"/>
      <c r="I118" s="20"/>
      <c r="J118" s="20"/>
      <c r="K118" s="20"/>
      <c r="L118" s="20"/>
      <c r="M118" s="20"/>
      <c r="N118" s="20"/>
      <c r="O118" s="20"/>
      <c r="P118" s="20"/>
      <c r="Q118" s="20"/>
      <c r="R118" s="20"/>
      <c r="S118" s="20"/>
      <c r="T118" s="20"/>
      <c r="U118" s="20"/>
      <c r="V118" s="20"/>
      <c r="W118" s="20"/>
    </row>
    <row r="119" spans="1:23" hidden="1">
      <c r="A119" s="30" t="s">
        <v>62</v>
      </c>
      <c r="B119" s="55"/>
      <c r="C119" s="32">
        <f>SUM(B120:B123)</f>
        <v>39114000</v>
      </c>
      <c r="D119" s="39"/>
      <c r="E119" s="20"/>
      <c r="F119" s="20"/>
      <c r="G119" s="20"/>
      <c r="H119" s="20"/>
      <c r="I119" s="20"/>
      <c r="J119" s="20"/>
      <c r="K119" s="20"/>
      <c r="L119" s="20"/>
      <c r="M119" s="20"/>
      <c r="N119" s="20"/>
      <c r="O119" s="20"/>
      <c r="P119" s="20"/>
      <c r="Q119" s="20"/>
      <c r="R119" s="20"/>
      <c r="S119" s="20"/>
      <c r="T119" s="20"/>
      <c r="U119" s="20"/>
      <c r="V119" s="20"/>
      <c r="W119" s="20"/>
    </row>
    <row r="120" spans="1:23" hidden="1">
      <c r="A120" s="34" t="s">
        <v>46</v>
      </c>
      <c r="B120" s="71">
        <v>34614000</v>
      </c>
      <c r="C120" s="32"/>
      <c r="D120" s="39" t="e">
        <f>C120-(#REF!+#REF!+#REF!+#REF!)</f>
        <v>#REF!</v>
      </c>
      <c r="E120" s="20"/>
      <c r="F120" s="20"/>
      <c r="G120" s="20"/>
      <c r="H120" s="20"/>
      <c r="I120" s="20"/>
      <c r="J120" s="20"/>
      <c r="K120" s="20"/>
      <c r="L120" s="20"/>
      <c r="M120" s="20"/>
      <c r="N120" s="20"/>
      <c r="O120" s="20"/>
      <c r="P120" s="20"/>
      <c r="Q120" s="20"/>
      <c r="R120" s="20"/>
      <c r="S120" s="20"/>
      <c r="T120" s="20"/>
      <c r="U120" s="20"/>
      <c r="V120" s="20"/>
      <c r="W120" s="20"/>
    </row>
    <row r="121" spans="1:23" hidden="1">
      <c r="A121" s="109" t="s">
        <v>47</v>
      </c>
      <c r="B121" s="110">
        <v>1200000</v>
      </c>
      <c r="C121" s="108"/>
      <c r="D121" s="39"/>
      <c r="E121" s="20" t="s">
        <v>187</v>
      </c>
      <c r="F121" s="20"/>
      <c r="G121" s="20"/>
      <c r="H121" s="20"/>
      <c r="I121" s="20"/>
      <c r="J121" s="20"/>
      <c r="K121" s="20"/>
      <c r="L121" s="20"/>
      <c r="M121" s="20"/>
      <c r="N121" s="20"/>
      <c r="O121" s="20"/>
      <c r="P121" s="20"/>
      <c r="Q121" s="20"/>
      <c r="R121" s="20"/>
      <c r="S121" s="20"/>
      <c r="T121" s="20"/>
      <c r="U121" s="20"/>
      <c r="V121" s="20"/>
      <c r="W121" s="20"/>
    </row>
    <row r="122" spans="1:23" hidden="1">
      <c r="A122" s="109" t="s">
        <v>48</v>
      </c>
      <c r="B122" s="110">
        <v>2400000</v>
      </c>
      <c r="C122" s="108"/>
      <c r="D122" s="39"/>
      <c r="E122" s="20" t="s">
        <v>195</v>
      </c>
      <c r="F122" s="20"/>
      <c r="G122" s="20"/>
      <c r="H122" s="20"/>
      <c r="I122" s="20"/>
      <c r="J122" s="20"/>
      <c r="K122" s="20"/>
      <c r="L122" s="20"/>
      <c r="M122" s="20"/>
      <c r="N122" s="20"/>
      <c r="O122" s="20"/>
      <c r="P122" s="20"/>
      <c r="Q122" s="20"/>
      <c r="R122" s="20"/>
      <c r="S122" s="20"/>
      <c r="T122" s="20"/>
      <c r="U122" s="20"/>
      <c r="V122" s="20"/>
      <c r="W122" s="20"/>
    </row>
    <row r="123" spans="1:23" hidden="1">
      <c r="A123" s="109" t="s">
        <v>52</v>
      </c>
      <c r="B123" s="110">
        <v>900000</v>
      </c>
      <c r="C123" s="108"/>
      <c r="D123" s="39"/>
      <c r="E123" s="20" t="s">
        <v>196</v>
      </c>
      <c r="F123" s="20"/>
      <c r="G123" s="20"/>
      <c r="H123" s="20"/>
      <c r="I123" s="20"/>
      <c r="J123" s="20"/>
      <c r="K123" s="20"/>
      <c r="L123" s="20"/>
      <c r="M123" s="20"/>
      <c r="N123" s="20"/>
      <c r="O123" s="20"/>
      <c r="P123" s="20"/>
      <c r="Q123" s="20"/>
      <c r="R123" s="20"/>
      <c r="S123" s="20"/>
      <c r="T123" s="20"/>
      <c r="U123" s="20"/>
      <c r="V123" s="20"/>
      <c r="W123" s="20"/>
    </row>
    <row r="124" spans="1:23" hidden="1">
      <c r="A124" s="30" t="s">
        <v>63</v>
      </c>
      <c r="B124" s="55"/>
      <c r="C124" s="32"/>
      <c r="D124" s="39" t="e">
        <f>C124-(#REF!+#REF!+#REF!+#REF!)</f>
        <v>#REF!</v>
      </c>
      <c r="E124" s="20"/>
      <c r="F124" s="20"/>
      <c r="G124" s="20"/>
      <c r="H124" s="20"/>
      <c r="I124" s="20"/>
      <c r="J124" s="20"/>
      <c r="K124" s="20"/>
      <c r="L124" s="20"/>
      <c r="M124" s="20"/>
      <c r="N124" s="20"/>
      <c r="O124" s="20"/>
      <c r="P124" s="20"/>
      <c r="Q124" s="20"/>
      <c r="R124" s="20"/>
      <c r="S124" s="20"/>
      <c r="T124" s="20"/>
      <c r="U124" s="20"/>
      <c r="V124" s="20"/>
      <c r="W124" s="20"/>
    </row>
    <row r="125" spans="1:23" hidden="1">
      <c r="A125" s="30" t="s">
        <v>64</v>
      </c>
      <c r="B125" s="55"/>
      <c r="C125" s="32">
        <f>SUM(B126:B129)</f>
        <v>23474500</v>
      </c>
      <c r="D125" s="39"/>
      <c r="E125" s="20"/>
      <c r="F125" s="20"/>
      <c r="G125" s="20"/>
      <c r="H125" s="20"/>
      <c r="I125" s="20"/>
      <c r="J125" s="20"/>
      <c r="K125" s="20"/>
      <c r="L125" s="20"/>
      <c r="M125" s="20"/>
      <c r="N125" s="20"/>
      <c r="O125" s="20"/>
      <c r="P125" s="20"/>
      <c r="Q125" s="20"/>
      <c r="R125" s="20"/>
      <c r="S125" s="20"/>
      <c r="T125" s="20"/>
      <c r="U125" s="20"/>
      <c r="V125" s="20"/>
      <c r="W125" s="20"/>
    </row>
    <row r="126" spans="1:23" hidden="1">
      <c r="A126" s="34" t="s">
        <v>46</v>
      </c>
      <c r="B126" s="71">
        <v>4924500</v>
      </c>
      <c r="C126" s="32"/>
      <c r="D126" s="39" t="e">
        <f>C126-(#REF!+#REF!+#REF!+#REF!)</f>
        <v>#REF!</v>
      </c>
      <c r="E126" s="20"/>
      <c r="F126" s="20"/>
      <c r="G126" s="20"/>
      <c r="H126" s="20"/>
      <c r="I126" s="20"/>
      <c r="J126" s="20"/>
      <c r="K126" s="20"/>
      <c r="L126" s="20"/>
      <c r="M126" s="20"/>
      <c r="N126" s="20"/>
      <c r="O126" s="20"/>
      <c r="P126" s="20"/>
      <c r="Q126" s="20"/>
      <c r="R126" s="20"/>
      <c r="S126" s="20"/>
      <c r="T126" s="20"/>
      <c r="U126" s="20"/>
      <c r="V126" s="20"/>
      <c r="W126" s="20"/>
    </row>
    <row r="127" spans="1:23" hidden="1">
      <c r="A127" s="109" t="s">
        <v>47</v>
      </c>
      <c r="B127" s="110">
        <v>350000</v>
      </c>
      <c r="C127" s="108"/>
      <c r="D127" s="39"/>
      <c r="E127" s="20" t="s">
        <v>187</v>
      </c>
      <c r="F127" s="20"/>
      <c r="G127" s="20"/>
      <c r="H127" s="20"/>
      <c r="I127" s="20"/>
      <c r="J127" s="20"/>
      <c r="K127" s="20"/>
      <c r="L127" s="20"/>
      <c r="M127" s="20"/>
      <c r="N127" s="20"/>
      <c r="O127" s="20"/>
      <c r="P127" s="20"/>
      <c r="Q127" s="20"/>
      <c r="R127" s="20"/>
      <c r="S127" s="20"/>
      <c r="T127" s="20"/>
      <c r="U127" s="20"/>
      <c r="V127" s="20"/>
      <c r="W127" s="20"/>
    </row>
    <row r="128" spans="1:23" hidden="1">
      <c r="A128" s="109" t="s">
        <v>48</v>
      </c>
      <c r="B128" s="110">
        <v>700000</v>
      </c>
      <c r="C128" s="108"/>
      <c r="D128" s="39"/>
      <c r="E128" s="20" t="s">
        <v>195</v>
      </c>
      <c r="F128" s="20"/>
      <c r="G128" s="20"/>
      <c r="H128" s="20"/>
      <c r="I128" s="20"/>
      <c r="J128" s="20"/>
      <c r="K128" s="20"/>
      <c r="L128" s="20"/>
      <c r="M128" s="20"/>
      <c r="N128" s="20"/>
      <c r="O128" s="20"/>
      <c r="P128" s="20"/>
      <c r="Q128" s="20"/>
      <c r="R128" s="20"/>
      <c r="S128" s="20"/>
      <c r="T128" s="20"/>
      <c r="U128" s="20"/>
      <c r="V128" s="20"/>
      <c r="W128" s="20"/>
    </row>
    <row r="129" spans="1:23" hidden="1">
      <c r="A129" s="109" t="s">
        <v>52</v>
      </c>
      <c r="B129" s="110">
        <v>17500000</v>
      </c>
      <c r="C129" s="108"/>
      <c r="D129" s="39"/>
      <c r="E129" s="20" t="s">
        <v>196</v>
      </c>
      <c r="F129" s="20"/>
      <c r="G129" s="20"/>
      <c r="H129" s="20"/>
      <c r="I129" s="20"/>
      <c r="J129" s="20"/>
      <c r="K129" s="20"/>
      <c r="L129" s="20"/>
      <c r="M129" s="20"/>
      <c r="N129" s="20"/>
      <c r="O129" s="20"/>
      <c r="P129" s="20"/>
      <c r="Q129" s="20"/>
      <c r="R129" s="20"/>
      <c r="S129" s="20"/>
      <c r="T129" s="20"/>
      <c r="U129" s="20"/>
      <c r="V129" s="20"/>
      <c r="W129" s="20"/>
    </row>
    <row r="130" spans="1:23" hidden="1">
      <c r="A130" s="37" t="s">
        <v>65</v>
      </c>
      <c r="B130" s="54"/>
      <c r="C130" s="32">
        <f>SUM(B131:B133)</f>
        <v>198705000</v>
      </c>
      <c r="D130" s="39"/>
      <c r="E130" s="20"/>
      <c r="F130" s="20"/>
      <c r="G130" s="20"/>
      <c r="H130" s="20"/>
      <c r="I130" s="20"/>
      <c r="J130" s="20"/>
      <c r="K130" s="20"/>
      <c r="L130" s="20"/>
      <c r="M130" s="20"/>
      <c r="N130" s="20"/>
      <c r="O130" s="20"/>
      <c r="P130" s="20"/>
      <c r="Q130" s="20"/>
      <c r="R130" s="20"/>
      <c r="S130" s="20"/>
      <c r="T130" s="20"/>
      <c r="U130" s="20"/>
      <c r="V130" s="20"/>
      <c r="W130" s="20"/>
    </row>
    <row r="131" spans="1:23" hidden="1">
      <c r="A131" s="34" t="s">
        <v>46</v>
      </c>
      <c r="B131" s="71">
        <v>179205000</v>
      </c>
      <c r="C131" s="32"/>
      <c r="D131" s="39" t="e">
        <f>C131-(#REF!+#REF!+#REF!+#REF!)</f>
        <v>#REF!</v>
      </c>
      <c r="E131" s="20"/>
      <c r="F131" s="20"/>
      <c r="G131" s="20"/>
      <c r="H131" s="20"/>
      <c r="I131" s="20"/>
      <c r="J131" s="20"/>
      <c r="K131" s="20"/>
      <c r="L131" s="20"/>
      <c r="M131" s="20"/>
      <c r="N131" s="20"/>
      <c r="O131" s="20"/>
      <c r="P131" s="20"/>
      <c r="Q131" s="20"/>
      <c r="R131" s="20"/>
      <c r="S131" s="20"/>
      <c r="T131" s="20"/>
      <c r="U131" s="20"/>
      <c r="V131" s="20"/>
      <c r="W131" s="20"/>
    </row>
    <row r="132" spans="1:23" hidden="1">
      <c r="A132" s="109" t="s">
        <v>47</v>
      </c>
      <c r="B132" s="110">
        <v>6500000</v>
      </c>
      <c r="C132" s="108"/>
      <c r="D132" s="39"/>
      <c r="E132" s="20" t="s">
        <v>187</v>
      </c>
      <c r="F132" s="20"/>
      <c r="G132" s="20"/>
      <c r="H132" s="20"/>
      <c r="I132" s="20"/>
      <c r="J132" s="20"/>
      <c r="K132" s="20"/>
      <c r="L132" s="20"/>
      <c r="M132" s="20"/>
      <c r="N132" s="20"/>
      <c r="O132" s="20"/>
      <c r="P132" s="20"/>
      <c r="Q132" s="20"/>
      <c r="R132" s="20"/>
      <c r="S132" s="20"/>
      <c r="T132" s="20"/>
      <c r="U132" s="20"/>
      <c r="V132" s="20"/>
      <c r="W132" s="20"/>
    </row>
    <row r="133" spans="1:23" hidden="1">
      <c r="A133" s="109" t="s">
        <v>48</v>
      </c>
      <c r="B133" s="110">
        <v>13000000</v>
      </c>
      <c r="C133" s="108"/>
      <c r="D133" s="39"/>
      <c r="E133" s="20" t="s">
        <v>195</v>
      </c>
      <c r="F133" s="20"/>
      <c r="G133" s="20"/>
      <c r="H133" s="20"/>
      <c r="I133" s="20"/>
      <c r="J133" s="20"/>
      <c r="K133" s="20"/>
      <c r="L133" s="20"/>
      <c r="M133" s="20"/>
      <c r="N133" s="20"/>
      <c r="O133" s="20"/>
      <c r="P133" s="20"/>
      <c r="Q133" s="20"/>
      <c r="R133" s="20"/>
      <c r="S133" s="20"/>
      <c r="T133" s="20"/>
      <c r="U133" s="20"/>
      <c r="V133" s="20"/>
      <c r="W133" s="20"/>
    </row>
    <row r="134" spans="1:23" hidden="1">
      <c r="A134" s="37" t="s">
        <v>66</v>
      </c>
      <c r="B134" s="54"/>
      <c r="C134" s="32">
        <f>SUM(B135:B137)</f>
        <v>3015317495.9299998</v>
      </c>
      <c r="D134" s="39"/>
      <c r="E134" s="20"/>
      <c r="F134" s="20"/>
      <c r="G134" s="20"/>
      <c r="H134" s="20"/>
      <c r="I134" s="20"/>
      <c r="J134" s="20"/>
      <c r="K134" s="20"/>
      <c r="L134" s="20"/>
      <c r="M134" s="20"/>
      <c r="N134" s="20"/>
      <c r="O134" s="20"/>
      <c r="P134" s="20"/>
      <c r="Q134" s="20"/>
      <c r="R134" s="20"/>
      <c r="S134" s="20"/>
      <c r="T134" s="20"/>
      <c r="U134" s="20"/>
      <c r="V134" s="20"/>
      <c r="W134" s="20"/>
    </row>
    <row r="135" spans="1:23" hidden="1">
      <c r="A135" s="34" t="s">
        <v>46</v>
      </c>
      <c r="B135" s="71">
        <v>2475317495.9299998</v>
      </c>
      <c r="C135" s="32"/>
      <c r="D135" s="39" t="e">
        <f>C135-(#REF!+#REF!+#REF!+#REF!)</f>
        <v>#REF!</v>
      </c>
      <c r="E135" s="20"/>
      <c r="F135" s="20"/>
      <c r="G135" s="20"/>
      <c r="H135" s="20"/>
      <c r="I135" s="20"/>
      <c r="J135" s="20"/>
      <c r="K135" s="20"/>
      <c r="L135" s="20"/>
      <c r="M135" s="20"/>
      <c r="N135" s="20"/>
      <c r="O135" s="20"/>
      <c r="P135" s="20"/>
      <c r="Q135" s="20"/>
      <c r="R135" s="20"/>
      <c r="S135" s="20"/>
      <c r="T135" s="20"/>
      <c r="U135" s="20"/>
      <c r="V135" s="20"/>
      <c r="W135" s="20"/>
    </row>
    <row r="136" spans="1:23" hidden="1">
      <c r="A136" s="109" t="s">
        <v>47</v>
      </c>
      <c r="B136" s="110">
        <v>180000000</v>
      </c>
      <c r="C136" s="108"/>
      <c r="D136" s="39"/>
      <c r="E136" s="20" t="s">
        <v>187</v>
      </c>
      <c r="F136" s="20"/>
      <c r="G136" s="20"/>
      <c r="H136" s="20"/>
      <c r="I136" s="20"/>
      <c r="J136" s="20"/>
      <c r="K136" s="20"/>
      <c r="L136" s="20"/>
      <c r="M136" s="20"/>
      <c r="N136" s="20"/>
      <c r="O136" s="20"/>
      <c r="P136" s="20"/>
      <c r="Q136" s="20"/>
      <c r="R136" s="20"/>
      <c r="S136" s="20"/>
      <c r="T136" s="20"/>
      <c r="U136" s="20"/>
      <c r="V136" s="20"/>
      <c r="W136" s="20"/>
    </row>
    <row r="137" spans="1:23" hidden="1">
      <c r="A137" s="109" t="s">
        <v>48</v>
      </c>
      <c r="B137" s="110">
        <v>360000000</v>
      </c>
      <c r="C137" s="108"/>
      <c r="D137" s="39"/>
      <c r="E137" s="20" t="s">
        <v>195</v>
      </c>
      <c r="F137" s="20"/>
      <c r="G137" s="20"/>
      <c r="H137" s="20"/>
      <c r="I137" s="20"/>
      <c r="J137" s="20"/>
      <c r="K137" s="20"/>
      <c r="L137" s="20"/>
      <c r="M137" s="20"/>
      <c r="N137" s="20"/>
      <c r="O137" s="20"/>
      <c r="P137" s="20"/>
      <c r="Q137" s="20"/>
      <c r="R137" s="20"/>
      <c r="S137" s="20"/>
      <c r="T137" s="20"/>
      <c r="U137" s="20"/>
      <c r="V137" s="20"/>
      <c r="W137" s="20"/>
    </row>
    <row r="138" spans="1:23" hidden="1">
      <c r="A138" s="30" t="s">
        <v>67</v>
      </c>
      <c r="B138" s="55"/>
      <c r="C138" s="32">
        <f>B138</f>
        <v>0</v>
      </c>
      <c r="D138" s="39" t="e">
        <f>C138-(#REF!+#REF!+#REF!+#REF!)</f>
        <v>#REF!</v>
      </c>
      <c r="E138" s="20"/>
      <c r="F138" s="20"/>
      <c r="G138" s="20"/>
      <c r="H138" s="20"/>
      <c r="I138" s="20"/>
      <c r="J138" s="20"/>
      <c r="K138" s="20"/>
      <c r="L138" s="20"/>
      <c r="M138" s="20"/>
      <c r="N138" s="20"/>
      <c r="O138" s="20"/>
      <c r="P138" s="20"/>
      <c r="Q138" s="20"/>
      <c r="R138" s="20"/>
      <c r="S138" s="20"/>
      <c r="T138" s="20"/>
      <c r="U138" s="20"/>
      <c r="V138" s="20"/>
      <c r="W138" s="20"/>
    </row>
    <row r="139" spans="1:23" hidden="1">
      <c r="A139" s="30" t="s">
        <v>68</v>
      </c>
      <c r="B139" s="55"/>
      <c r="C139" s="32">
        <f>SUM(B140:B142)</f>
        <v>320700</v>
      </c>
      <c r="D139" s="39"/>
      <c r="E139" s="20"/>
      <c r="F139" s="20"/>
      <c r="G139" s="20"/>
      <c r="H139" s="20"/>
      <c r="I139" s="20"/>
      <c r="J139" s="20"/>
      <c r="K139" s="20"/>
      <c r="L139" s="20"/>
      <c r="M139" s="20"/>
      <c r="N139" s="20"/>
      <c r="O139" s="20"/>
      <c r="P139" s="20"/>
      <c r="Q139" s="20"/>
      <c r="R139" s="20"/>
      <c r="S139" s="20"/>
      <c r="T139" s="20"/>
      <c r="U139" s="20"/>
      <c r="V139" s="20"/>
      <c r="W139" s="20"/>
    </row>
    <row r="140" spans="1:23" hidden="1">
      <c r="A140" s="34" t="s">
        <v>46</v>
      </c>
      <c r="B140" s="71">
        <v>290700</v>
      </c>
      <c r="C140" s="32"/>
      <c r="D140" s="39" t="e">
        <f>C140-(#REF!+#REF!+#REF!+#REF!)</f>
        <v>#REF!</v>
      </c>
      <c r="E140" s="20"/>
      <c r="F140" s="20"/>
      <c r="G140" s="20"/>
      <c r="H140" s="20"/>
      <c r="I140" s="20"/>
      <c r="J140" s="20"/>
      <c r="K140" s="20"/>
      <c r="L140" s="20"/>
      <c r="M140" s="20"/>
      <c r="N140" s="20"/>
      <c r="O140" s="20"/>
      <c r="P140" s="20"/>
      <c r="Q140" s="20"/>
      <c r="R140" s="20"/>
      <c r="S140" s="20"/>
      <c r="T140" s="20"/>
      <c r="U140" s="20"/>
      <c r="V140" s="20"/>
      <c r="W140" s="20"/>
    </row>
    <row r="141" spans="1:23" hidden="1">
      <c r="A141" s="109" t="s">
        <v>47</v>
      </c>
      <c r="B141" s="110">
        <v>10000</v>
      </c>
      <c r="C141" s="108"/>
      <c r="D141" s="39"/>
      <c r="E141" s="20" t="s">
        <v>187</v>
      </c>
      <c r="F141" s="20"/>
      <c r="G141" s="20"/>
      <c r="H141" s="20"/>
      <c r="I141" s="20"/>
      <c r="J141" s="20"/>
      <c r="K141" s="20"/>
      <c r="L141" s="20"/>
      <c r="M141" s="20"/>
      <c r="N141" s="20"/>
      <c r="O141" s="20"/>
      <c r="P141" s="20"/>
      <c r="Q141" s="20"/>
      <c r="R141" s="20"/>
      <c r="S141" s="20"/>
      <c r="T141" s="20"/>
      <c r="U141" s="20"/>
      <c r="V141" s="20"/>
      <c r="W141" s="20"/>
    </row>
    <row r="142" spans="1:23" hidden="1">
      <c r="A142" s="109" t="s">
        <v>48</v>
      </c>
      <c r="B142" s="110">
        <v>20000</v>
      </c>
      <c r="C142" s="108"/>
      <c r="D142" s="39"/>
      <c r="E142" s="20" t="s">
        <v>195</v>
      </c>
      <c r="F142" s="20"/>
      <c r="G142" s="20"/>
      <c r="H142" s="20"/>
      <c r="I142" s="20"/>
      <c r="J142" s="20"/>
      <c r="K142" s="20"/>
      <c r="L142" s="20"/>
      <c r="M142" s="20"/>
      <c r="N142" s="20"/>
      <c r="O142" s="20"/>
      <c r="P142" s="20"/>
      <c r="Q142" s="20"/>
      <c r="R142" s="20"/>
      <c r="S142" s="20"/>
      <c r="T142" s="20"/>
      <c r="U142" s="20"/>
      <c r="V142" s="20"/>
      <c r="W142" s="20"/>
    </row>
    <row r="143" spans="1:23" ht="28" hidden="1">
      <c r="A143" s="37" t="s">
        <v>69</v>
      </c>
      <c r="B143" s="54"/>
      <c r="C143" s="32">
        <f>SUM(B144:B146)</f>
        <v>6993000</v>
      </c>
      <c r="D143" s="39"/>
      <c r="E143" s="20"/>
      <c r="F143" s="20"/>
      <c r="G143" s="20"/>
      <c r="H143" s="20"/>
      <c r="I143" s="20"/>
      <c r="J143" s="20"/>
      <c r="K143" s="20"/>
      <c r="L143" s="20"/>
      <c r="M143" s="20"/>
      <c r="N143" s="20"/>
      <c r="O143" s="20"/>
      <c r="P143" s="20"/>
      <c r="Q143" s="20"/>
      <c r="R143" s="20"/>
      <c r="S143" s="20"/>
      <c r="T143" s="20"/>
      <c r="U143" s="20"/>
      <c r="V143" s="20"/>
      <c r="W143" s="20"/>
    </row>
    <row r="144" spans="1:23" hidden="1">
      <c r="A144" s="109" t="s">
        <v>47</v>
      </c>
      <c r="B144" s="110">
        <v>70000</v>
      </c>
      <c r="C144" s="108"/>
      <c r="D144" s="39"/>
      <c r="E144" s="20" t="s">
        <v>187</v>
      </c>
      <c r="F144" s="20"/>
      <c r="G144" s="20"/>
      <c r="H144" s="20"/>
      <c r="I144" s="20"/>
      <c r="J144" s="20"/>
      <c r="K144" s="20"/>
      <c r="L144" s="20"/>
      <c r="M144" s="20"/>
      <c r="N144" s="20"/>
      <c r="O144" s="20"/>
      <c r="P144" s="20"/>
      <c r="Q144" s="20"/>
      <c r="R144" s="20"/>
      <c r="S144" s="20"/>
      <c r="T144" s="20"/>
      <c r="U144" s="20"/>
      <c r="V144" s="20"/>
      <c r="W144" s="20"/>
    </row>
    <row r="145" spans="1:23" hidden="1">
      <c r="A145" s="109" t="s">
        <v>48</v>
      </c>
      <c r="B145" s="110">
        <v>140000</v>
      </c>
      <c r="C145" s="108"/>
      <c r="D145" s="39"/>
      <c r="E145" s="20" t="s">
        <v>195</v>
      </c>
      <c r="F145" s="20"/>
      <c r="G145" s="20"/>
      <c r="H145" s="20"/>
      <c r="I145" s="20"/>
      <c r="J145" s="20"/>
      <c r="K145" s="20"/>
      <c r="L145" s="20"/>
      <c r="M145" s="20"/>
      <c r="N145" s="20"/>
      <c r="O145" s="20"/>
      <c r="P145" s="20"/>
      <c r="Q145" s="20"/>
      <c r="R145" s="20"/>
      <c r="S145" s="20"/>
      <c r="T145" s="20"/>
      <c r="U145" s="20"/>
      <c r="V145" s="20"/>
      <c r="W145" s="20"/>
    </row>
    <row r="146" spans="1:23" hidden="1">
      <c r="A146" s="109" t="s">
        <v>52</v>
      </c>
      <c r="B146" s="110">
        <v>6783000</v>
      </c>
      <c r="C146" s="108"/>
      <c r="D146" s="39"/>
      <c r="E146" s="20" t="s">
        <v>196</v>
      </c>
      <c r="F146" s="20"/>
      <c r="G146" s="20"/>
      <c r="H146" s="20"/>
      <c r="I146" s="20"/>
      <c r="J146" s="20"/>
      <c r="K146" s="20"/>
      <c r="L146" s="20"/>
      <c r="M146" s="20"/>
      <c r="N146" s="20"/>
      <c r="O146" s="20"/>
      <c r="P146" s="20"/>
      <c r="Q146" s="20"/>
      <c r="R146" s="20"/>
      <c r="S146" s="20"/>
      <c r="T146" s="20"/>
      <c r="U146" s="20"/>
      <c r="V146" s="20"/>
      <c r="W146" s="20"/>
    </row>
    <row r="147" spans="1:23" hidden="1">
      <c r="A147" s="37" t="s">
        <v>70</v>
      </c>
      <c r="B147" s="54"/>
      <c r="C147" s="32">
        <f>SUM(B148:B150)</f>
        <v>3848400</v>
      </c>
      <c r="D147" s="39"/>
      <c r="E147" s="20"/>
      <c r="F147" s="20"/>
      <c r="G147" s="20"/>
      <c r="H147" s="20"/>
      <c r="I147" s="20"/>
      <c r="J147" s="20"/>
      <c r="K147" s="20"/>
      <c r="L147" s="20"/>
      <c r="M147" s="20"/>
      <c r="N147" s="20"/>
      <c r="O147" s="20"/>
      <c r="P147" s="20"/>
      <c r="Q147" s="20"/>
      <c r="R147" s="20"/>
      <c r="S147" s="20"/>
      <c r="T147" s="20"/>
      <c r="U147" s="20"/>
      <c r="V147" s="20"/>
      <c r="W147" s="20"/>
    </row>
    <row r="148" spans="1:23" hidden="1">
      <c r="A148" s="34" t="s">
        <v>46</v>
      </c>
      <c r="B148" s="71">
        <v>3488400</v>
      </c>
      <c r="C148" s="32"/>
      <c r="D148" s="39" t="e">
        <f>C148-(#REF!+#REF!+#REF!+#REF!)</f>
        <v>#REF!</v>
      </c>
      <c r="E148" s="20"/>
      <c r="F148" s="20"/>
      <c r="G148" s="20"/>
      <c r="H148" s="20"/>
      <c r="I148" s="20"/>
      <c r="J148" s="20"/>
      <c r="K148" s="20"/>
      <c r="L148" s="20"/>
      <c r="M148" s="20"/>
      <c r="N148" s="20"/>
      <c r="O148" s="20"/>
      <c r="P148" s="20"/>
      <c r="Q148" s="20"/>
      <c r="R148" s="20"/>
      <c r="S148" s="20"/>
      <c r="T148" s="20"/>
      <c r="U148" s="20"/>
      <c r="V148" s="20"/>
      <c r="W148" s="20"/>
    </row>
    <row r="149" spans="1:23" hidden="1">
      <c r="A149" s="109" t="s">
        <v>47</v>
      </c>
      <c r="B149" s="110">
        <v>120000</v>
      </c>
      <c r="C149" s="108"/>
      <c r="D149" s="39"/>
      <c r="E149" s="20" t="s">
        <v>187</v>
      </c>
      <c r="F149" s="20"/>
      <c r="G149" s="20"/>
      <c r="H149" s="20"/>
      <c r="I149" s="20"/>
      <c r="J149" s="20"/>
      <c r="K149" s="20"/>
      <c r="L149" s="20"/>
      <c r="M149" s="20"/>
      <c r="N149" s="20"/>
      <c r="O149" s="20"/>
      <c r="P149" s="20"/>
      <c r="Q149" s="20"/>
      <c r="R149" s="20"/>
      <c r="S149" s="20"/>
      <c r="T149" s="20"/>
      <c r="U149" s="20"/>
      <c r="V149" s="20"/>
      <c r="W149" s="20"/>
    </row>
    <row r="150" spans="1:23" hidden="1">
      <c r="A150" s="109" t="s">
        <v>48</v>
      </c>
      <c r="B150" s="110">
        <v>240000</v>
      </c>
      <c r="C150" s="108"/>
      <c r="D150" s="39"/>
      <c r="E150" s="20" t="s">
        <v>195</v>
      </c>
      <c r="F150" s="20"/>
      <c r="G150" s="20"/>
      <c r="H150" s="20"/>
      <c r="I150" s="20"/>
      <c r="J150" s="20"/>
      <c r="K150" s="20"/>
      <c r="L150" s="20"/>
      <c r="M150" s="20"/>
      <c r="N150" s="20"/>
      <c r="O150" s="20"/>
      <c r="P150" s="20"/>
      <c r="Q150" s="20"/>
      <c r="R150" s="20"/>
      <c r="S150" s="20"/>
      <c r="T150" s="20"/>
      <c r="U150" s="20"/>
      <c r="V150" s="20"/>
      <c r="W150" s="20"/>
    </row>
    <row r="151" spans="1:23" hidden="1">
      <c r="A151" s="56" t="s">
        <v>71</v>
      </c>
      <c r="B151" s="57">
        <f>SUM(B152:B190)</f>
        <v>212934647196</v>
      </c>
      <c r="C151" s="57">
        <f>SUM(C152:C190)</f>
        <v>212934647196</v>
      </c>
      <c r="D151" s="57" t="e">
        <f>C151-(#REF!+#REF!+#REF!+#REF!)</f>
        <v>#REF!</v>
      </c>
      <c r="E151" s="69">
        <f>B151+B56+B46+B5</f>
        <v>230248453952.92999</v>
      </c>
      <c r="F151" s="20"/>
      <c r="G151" s="20"/>
      <c r="H151" s="20"/>
      <c r="I151" s="20"/>
      <c r="J151" s="20"/>
      <c r="K151" s="20"/>
      <c r="L151" s="20"/>
      <c r="M151" s="20"/>
      <c r="N151" s="20"/>
      <c r="O151" s="20"/>
      <c r="P151" s="20"/>
      <c r="Q151" s="20"/>
      <c r="R151" s="20"/>
      <c r="S151" s="20"/>
      <c r="T151" s="20"/>
      <c r="U151" s="20"/>
      <c r="V151" s="20"/>
      <c r="W151" s="20"/>
    </row>
    <row r="152" spans="1:23" ht="28" hidden="1">
      <c r="A152" s="34" t="s">
        <v>72</v>
      </c>
      <c r="B152" s="40">
        <v>10000000</v>
      </c>
      <c r="C152" s="32">
        <v>10000000</v>
      </c>
      <c r="D152" s="33" t="e">
        <f>C152-(#REF!+#REF!+#REF!+#REF!)</f>
        <v>#REF!</v>
      </c>
      <c r="E152" s="20" t="s">
        <v>191</v>
      </c>
      <c r="F152" s="20"/>
      <c r="G152" s="20"/>
      <c r="H152" s="20"/>
      <c r="I152" s="20"/>
      <c r="J152" s="20"/>
      <c r="K152" s="20"/>
      <c r="L152" s="20"/>
      <c r="M152" s="20"/>
      <c r="N152" s="20"/>
      <c r="O152" s="20"/>
      <c r="P152" s="20"/>
      <c r="Q152" s="20"/>
      <c r="R152" s="20"/>
      <c r="S152" s="20"/>
      <c r="T152" s="20"/>
      <c r="U152" s="20"/>
      <c r="V152" s="20"/>
      <c r="W152" s="20"/>
    </row>
    <row r="153" spans="1:23" ht="28" hidden="1">
      <c r="A153" s="49" t="s">
        <v>73</v>
      </c>
      <c r="B153" s="53"/>
      <c r="C153" s="32">
        <f>B154</f>
        <v>10000000</v>
      </c>
      <c r="D153" s="39" t="e">
        <f>C153-(#REF!+#REF!+#REF!+#REF!)</f>
        <v>#REF!</v>
      </c>
      <c r="E153" s="20"/>
      <c r="F153" s="20"/>
      <c r="G153" s="20"/>
      <c r="H153" s="20"/>
      <c r="I153" s="20"/>
      <c r="J153" s="20"/>
      <c r="K153" s="20"/>
      <c r="L153" s="20"/>
      <c r="M153" s="20"/>
      <c r="N153" s="20"/>
      <c r="O153" s="20"/>
      <c r="P153" s="20"/>
      <c r="Q153" s="20"/>
      <c r="R153" s="20"/>
      <c r="S153" s="20"/>
      <c r="T153" s="20"/>
      <c r="U153" s="20"/>
      <c r="V153" s="20"/>
      <c r="W153" s="20"/>
    </row>
    <row r="154" spans="1:23" hidden="1">
      <c r="A154" s="34" t="s">
        <v>74</v>
      </c>
      <c r="B154" s="58">
        <v>10000000</v>
      </c>
      <c r="C154" s="32"/>
      <c r="D154" s="39" t="e">
        <f>C154-(#REF!+#REF!+#REF!+#REF!)</f>
        <v>#REF!</v>
      </c>
      <c r="E154" s="20" t="s">
        <v>190</v>
      </c>
      <c r="F154" s="20"/>
      <c r="G154" s="20"/>
      <c r="H154" s="20"/>
      <c r="I154" s="20"/>
      <c r="J154" s="20"/>
      <c r="K154" s="20"/>
      <c r="L154" s="20"/>
      <c r="M154" s="20"/>
      <c r="N154" s="20"/>
      <c r="O154" s="20"/>
      <c r="P154" s="20"/>
      <c r="Q154" s="20"/>
      <c r="R154" s="20"/>
      <c r="S154" s="20"/>
      <c r="T154" s="20"/>
      <c r="U154" s="20"/>
      <c r="V154" s="20"/>
      <c r="W154" s="20"/>
    </row>
    <row r="155" spans="1:23" ht="28" hidden="1">
      <c r="A155" s="49" t="s">
        <v>75</v>
      </c>
      <c r="B155" s="53"/>
      <c r="C155" s="32">
        <f>B156</f>
        <v>180000000</v>
      </c>
      <c r="D155" s="39" t="e">
        <f>C155-(#REF!+#REF!+#REF!+#REF!)</f>
        <v>#REF!</v>
      </c>
      <c r="E155" s="20"/>
      <c r="F155" s="20"/>
      <c r="G155" s="20"/>
      <c r="H155" s="20"/>
      <c r="I155" s="20"/>
      <c r="J155" s="20"/>
      <c r="K155" s="20"/>
      <c r="L155" s="20"/>
      <c r="M155" s="20"/>
      <c r="N155" s="20"/>
      <c r="O155" s="20"/>
      <c r="P155" s="20"/>
      <c r="Q155" s="20"/>
      <c r="R155" s="20"/>
      <c r="S155" s="20"/>
      <c r="T155" s="20"/>
      <c r="U155" s="20"/>
      <c r="V155" s="20"/>
      <c r="W155" s="20"/>
    </row>
    <row r="156" spans="1:23" hidden="1">
      <c r="A156" s="34" t="s">
        <v>76</v>
      </c>
      <c r="B156" s="58">
        <v>180000000</v>
      </c>
      <c r="C156" s="32"/>
      <c r="D156" s="39" t="e">
        <f>C156-(#REF!+#REF!+#REF!+#REF!)</f>
        <v>#REF!</v>
      </c>
      <c r="E156" s="20" t="s">
        <v>197</v>
      </c>
      <c r="F156" s="20"/>
      <c r="G156" s="20"/>
      <c r="H156" s="20"/>
      <c r="I156" s="20"/>
      <c r="J156" s="20"/>
      <c r="K156" s="20"/>
      <c r="L156" s="20"/>
      <c r="M156" s="20"/>
      <c r="N156" s="20"/>
      <c r="O156" s="20"/>
      <c r="P156" s="20"/>
      <c r="Q156" s="20"/>
      <c r="R156" s="20"/>
      <c r="S156" s="20"/>
      <c r="T156" s="20"/>
      <c r="U156" s="20"/>
      <c r="V156" s="20"/>
      <c r="W156" s="20"/>
    </row>
    <row r="157" spans="1:23" ht="42" hidden="1">
      <c r="A157" s="49" t="s">
        <v>77</v>
      </c>
      <c r="B157" s="53"/>
      <c r="C157" s="32">
        <f>B158</f>
        <v>10000000</v>
      </c>
      <c r="D157" s="39" t="e">
        <f>C157-(#REF!+#REF!+#REF!+#REF!)</f>
        <v>#REF!</v>
      </c>
      <c r="E157" s="20"/>
      <c r="F157" s="20"/>
      <c r="G157" s="20"/>
      <c r="H157" s="20"/>
      <c r="I157" s="20"/>
      <c r="J157" s="20"/>
      <c r="K157" s="20"/>
      <c r="L157" s="20"/>
      <c r="M157" s="20"/>
      <c r="N157" s="20"/>
      <c r="O157" s="20"/>
      <c r="P157" s="20"/>
      <c r="Q157" s="20"/>
      <c r="R157" s="20"/>
      <c r="S157" s="20"/>
      <c r="T157" s="20"/>
      <c r="U157" s="20"/>
      <c r="V157" s="20"/>
      <c r="W157" s="20"/>
    </row>
    <row r="158" spans="1:23" hidden="1">
      <c r="A158" s="59" t="s">
        <v>111</v>
      </c>
      <c r="B158" s="53">
        <v>10000000</v>
      </c>
      <c r="C158" s="32"/>
      <c r="D158" s="39"/>
      <c r="E158" s="20" t="s">
        <v>195</v>
      </c>
      <c r="F158" s="20"/>
      <c r="G158" s="20"/>
      <c r="H158" s="20"/>
      <c r="I158" s="20"/>
      <c r="J158" s="20"/>
      <c r="K158" s="20"/>
      <c r="L158" s="20"/>
      <c r="M158" s="20"/>
      <c r="N158" s="20"/>
      <c r="O158" s="20"/>
      <c r="P158" s="20"/>
      <c r="Q158" s="20"/>
      <c r="R158" s="20"/>
      <c r="S158" s="20"/>
      <c r="T158" s="20"/>
      <c r="U158" s="20"/>
      <c r="V158" s="20"/>
      <c r="W158" s="20"/>
    </row>
    <row r="159" spans="1:23" ht="42" hidden="1">
      <c r="A159" s="49" t="s">
        <v>78</v>
      </c>
      <c r="B159" s="53"/>
      <c r="C159" s="32">
        <f>B160</f>
        <v>10000</v>
      </c>
      <c r="D159" s="39" t="e">
        <f>C159-(#REF!+#REF!+#REF!+#REF!)</f>
        <v>#REF!</v>
      </c>
      <c r="E159" s="20"/>
      <c r="F159" s="20"/>
      <c r="G159" s="20"/>
      <c r="H159" s="20"/>
      <c r="I159" s="20"/>
      <c r="J159" s="20"/>
      <c r="K159" s="20"/>
      <c r="L159" s="20"/>
      <c r="M159" s="20"/>
      <c r="N159" s="20"/>
      <c r="O159" s="20"/>
      <c r="P159" s="20"/>
      <c r="Q159" s="20"/>
      <c r="R159" s="20"/>
      <c r="S159" s="20"/>
      <c r="T159" s="20"/>
      <c r="U159" s="20"/>
      <c r="V159" s="20"/>
      <c r="W159" s="20"/>
    </row>
    <row r="160" spans="1:23" hidden="1">
      <c r="A160" s="59" t="s">
        <v>112</v>
      </c>
      <c r="B160" s="53">
        <v>10000</v>
      </c>
      <c r="C160" s="32"/>
      <c r="D160" s="39"/>
      <c r="E160" s="20" t="s">
        <v>159</v>
      </c>
      <c r="F160" s="20"/>
      <c r="G160" s="20"/>
      <c r="H160" s="20"/>
      <c r="I160" s="20"/>
      <c r="J160" s="20"/>
      <c r="K160" s="20"/>
      <c r="L160" s="20"/>
      <c r="M160" s="20"/>
      <c r="N160" s="20"/>
      <c r="O160" s="20"/>
      <c r="P160" s="20"/>
      <c r="Q160" s="20"/>
      <c r="R160" s="20"/>
      <c r="S160" s="20"/>
      <c r="T160" s="20"/>
      <c r="U160" s="20"/>
      <c r="V160" s="20"/>
      <c r="W160" s="20"/>
    </row>
    <row r="161" spans="1:23" ht="56" hidden="1">
      <c r="A161" s="49" t="s">
        <v>79</v>
      </c>
      <c r="B161" s="53"/>
      <c r="C161" s="32">
        <f>B162</f>
        <v>1000000</v>
      </c>
      <c r="D161" s="39" t="e">
        <f>C161-(#REF!+#REF!+#REF!+#REF!)</f>
        <v>#REF!</v>
      </c>
      <c r="E161" s="20"/>
      <c r="F161" s="20"/>
      <c r="G161" s="20"/>
      <c r="H161" s="20"/>
      <c r="I161" s="20"/>
      <c r="J161" s="20"/>
      <c r="K161" s="20"/>
      <c r="L161" s="20"/>
      <c r="M161" s="20"/>
      <c r="N161" s="20"/>
      <c r="O161" s="20"/>
      <c r="P161" s="20"/>
      <c r="Q161" s="20"/>
      <c r="R161" s="20"/>
      <c r="S161" s="20"/>
      <c r="T161" s="20"/>
      <c r="U161" s="20"/>
      <c r="V161" s="20"/>
      <c r="W161" s="20"/>
    </row>
    <row r="162" spans="1:23" hidden="1">
      <c r="A162" s="34" t="s">
        <v>113</v>
      </c>
      <c r="B162" s="53">
        <v>1000000</v>
      </c>
      <c r="C162" s="32"/>
      <c r="D162" s="39"/>
      <c r="E162" s="20" t="s">
        <v>187</v>
      </c>
      <c r="F162" s="20"/>
      <c r="G162" s="20"/>
      <c r="H162" s="20"/>
      <c r="I162" s="20"/>
      <c r="J162" s="20"/>
      <c r="K162" s="20"/>
      <c r="L162" s="20"/>
      <c r="M162" s="20"/>
      <c r="N162" s="20"/>
      <c r="O162" s="20"/>
      <c r="P162" s="20"/>
      <c r="Q162" s="20"/>
      <c r="R162" s="20"/>
      <c r="S162" s="20"/>
      <c r="T162" s="20"/>
      <c r="U162" s="20"/>
      <c r="V162" s="20"/>
      <c r="W162" s="20"/>
    </row>
    <row r="163" spans="1:23" ht="84" hidden="1">
      <c r="A163" s="49" t="s">
        <v>80</v>
      </c>
      <c r="B163" s="53"/>
      <c r="C163" s="32">
        <f>B164</f>
        <v>1000000</v>
      </c>
      <c r="D163" s="39" t="e">
        <f>C163-(#REF!+#REF!+#REF!+#REF!)</f>
        <v>#REF!</v>
      </c>
      <c r="E163" s="20"/>
      <c r="F163" s="20"/>
      <c r="G163" s="20"/>
      <c r="H163" s="20"/>
      <c r="I163" s="20"/>
      <c r="J163" s="20"/>
      <c r="K163" s="20"/>
      <c r="L163" s="20"/>
      <c r="M163" s="20"/>
      <c r="N163" s="20"/>
      <c r="O163" s="20"/>
      <c r="P163" s="20"/>
      <c r="Q163" s="20"/>
      <c r="R163" s="20"/>
      <c r="S163" s="20"/>
      <c r="T163" s="20"/>
      <c r="U163" s="20"/>
      <c r="V163" s="20"/>
      <c r="W163" s="20"/>
    </row>
    <row r="164" spans="1:23" hidden="1">
      <c r="A164" s="34" t="s">
        <v>81</v>
      </c>
      <c r="B164" s="53">
        <v>1000000</v>
      </c>
      <c r="C164" s="32"/>
      <c r="D164" s="39" t="e">
        <f>C164-(#REF!+#REF!+#REF!+#REF!)</f>
        <v>#REF!</v>
      </c>
      <c r="E164" s="20" t="s">
        <v>186</v>
      </c>
      <c r="F164" s="20"/>
      <c r="G164" s="20"/>
      <c r="H164" s="20"/>
      <c r="I164" s="20"/>
      <c r="J164" s="20"/>
      <c r="K164" s="20"/>
      <c r="L164" s="20"/>
      <c r="M164" s="20"/>
      <c r="N164" s="20"/>
      <c r="O164" s="20"/>
      <c r="P164" s="20"/>
      <c r="Q164" s="20"/>
      <c r="R164" s="20"/>
      <c r="S164" s="20"/>
      <c r="T164" s="20"/>
      <c r="U164" s="20"/>
      <c r="V164" s="20"/>
      <c r="W164" s="20"/>
    </row>
    <row r="165" spans="1:23" hidden="1">
      <c r="A165" s="30" t="s">
        <v>82</v>
      </c>
      <c r="B165" s="36"/>
      <c r="C165" s="32">
        <f>SUM(B166)</f>
        <v>800000000</v>
      </c>
      <c r="D165" s="39" t="e">
        <f>C165-(#REF!+#REF!+#REF!+#REF!)</f>
        <v>#REF!</v>
      </c>
      <c r="E165" s="20"/>
      <c r="F165" s="20"/>
      <c r="G165" s="20"/>
      <c r="H165" s="20"/>
      <c r="I165" s="20"/>
      <c r="J165" s="20"/>
      <c r="K165" s="20"/>
      <c r="L165" s="20"/>
      <c r="M165" s="20"/>
      <c r="N165" s="20"/>
      <c r="O165" s="20"/>
      <c r="P165" s="20"/>
      <c r="Q165" s="20"/>
      <c r="R165" s="20"/>
      <c r="S165" s="20"/>
      <c r="T165" s="20"/>
      <c r="U165" s="20"/>
      <c r="V165" s="20"/>
      <c r="W165" s="20"/>
    </row>
    <row r="166" spans="1:23" ht="28">
      <c r="A166" s="34" t="s">
        <v>83</v>
      </c>
      <c r="B166" s="111">
        <v>800000000</v>
      </c>
      <c r="C166" s="36"/>
      <c r="D166" s="39" t="e">
        <f>C166-(#REF!+#REF!+#REF!+#REF!)</f>
        <v>#REF!</v>
      </c>
      <c r="E166" s="20" t="s">
        <v>190</v>
      </c>
      <c r="F166" s="20"/>
      <c r="G166" s="20"/>
      <c r="H166" s="20"/>
      <c r="I166" s="20"/>
      <c r="J166" s="20"/>
      <c r="K166" s="20"/>
      <c r="L166" s="20"/>
      <c r="M166" s="20"/>
      <c r="N166" s="20"/>
      <c r="O166" s="20"/>
      <c r="P166" s="20"/>
      <c r="Q166" s="20"/>
      <c r="R166" s="20"/>
      <c r="S166" s="20"/>
      <c r="T166" s="20"/>
      <c r="U166" s="20"/>
      <c r="V166" s="20"/>
      <c r="W166" s="20"/>
    </row>
    <row r="167" spans="1:23" ht="42" hidden="1">
      <c r="A167" s="49" t="s">
        <v>117</v>
      </c>
      <c r="B167" s="32"/>
      <c r="C167" s="32">
        <f>SUM(B168:B168)</f>
        <v>113000000</v>
      </c>
      <c r="D167" s="39" t="e">
        <f>C167-(#REF!+#REF!+#REF!+#REF!)</f>
        <v>#REF!</v>
      </c>
      <c r="E167" s="20"/>
      <c r="F167" s="20"/>
      <c r="G167" s="20"/>
      <c r="H167" s="20"/>
      <c r="I167" s="20"/>
      <c r="J167" s="20"/>
      <c r="K167" s="20"/>
      <c r="L167" s="20"/>
      <c r="M167" s="20"/>
      <c r="N167" s="20"/>
      <c r="O167" s="20"/>
      <c r="P167" s="20"/>
      <c r="Q167" s="20"/>
      <c r="R167" s="20"/>
      <c r="S167" s="20"/>
      <c r="T167" s="20"/>
      <c r="U167" s="20"/>
      <c r="V167" s="20"/>
      <c r="W167" s="20"/>
    </row>
    <row r="168" spans="1:23">
      <c r="A168" s="34" t="s">
        <v>84</v>
      </c>
      <c r="B168" s="111">
        <v>113000000</v>
      </c>
      <c r="C168" s="36"/>
      <c r="D168" s="39" t="e">
        <f>C168-(#REF!+#REF!+#REF!+#REF!)</f>
        <v>#REF!</v>
      </c>
      <c r="E168" s="20" t="s">
        <v>156</v>
      </c>
      <c r="F168" s="20"/>
      <c r="G168" s="20"/>
      <c r="H168" s="20"/>
      <c r="I168" s="20"/>
      <c r="J168" s="20"/>
      <c r="K168" s="20"/>
      <c r="L168" s="20"/>
      <c r="M168" s="20"/>
      <c r="N168" s="20"/>
      <c r="O168" s="20"/>
      <c r="P168" s="20"/>
      <c r="Q168" s="20"/>
      <c r="R168" s="20"/>
      <c r="S168" s="20"/>
      <c r="T168" s="20"/>
      <c r="U168" s="20"/>
      <c r="V168" s="20"/>
      <c r="W168" s="20"/>
    </row>
    <row r="169" spans="1:23" ht="42" hidden="1">
      <c r="A169" s="30" t="s">
        <v>118</v>
      </c>
      <c r="B169" s="32"/>
      <c r="C169" s="32">
        <f>SUM(B170)</f>
        <v>11000000</v>
      </c>
      <c r="D169" s="39" t="e">
        <f>C169-(#REF!+#REF!+#REF!+#REF!)</f>
        <v>#REF!</v>
      </c>
      <c r="E169" s="20"/>
      <c r="F169" s="20"/>
      <c r="G169" s="20"/>
      <c r="H169" s="20"/>
      <c r="I169" s="20"/>
      <c r="J169" s="20"/>
      <c r="K169" s="20"/>
      <c r="L169" s="20"/>
      <c r="M169" s="20"/>
      <c r="N169" s="20"/>
      <c r="O169" s="20"/>
      <c r="P169" s="20"/>
      <c r="Q169" s="20"/>
      <c r="R169" s="20"/>
      <c r="S169" s="20"/>
      <c r="T169" s="20"/>
      <c r="U169" s="20"/>
      <c r="V169" s="20"/>
      <c r="W169" s="20"/>
    </row>
    <row r="170" spans="1:23">
      <c r="A170" s="34" t="s">
        <v>57</v>
      </c>
      <c r="B170" s="111">
        <v>11000000</v>
      </c>
      <c r="C170" s="36"/>
      <c r="D170" s="39" t="e">
        <f>C170-(#REF!+#REF!+#REF!+#REF!)</f>
        <v>#REF!</v>
      </c>
      <c r="E170" s="20" t="s">
        <v>188</v>
      </c>
      <c r="F170" s="20"/>
      <c r="G170" s="20"/>
      <c r="H170" s="20"/>
      <c r="I170" s="20"/>
      <c r="J170" s="20"/>
      <c r="K170" s="20"/>
      <c r="L170" s="20"/>
      <c r="M170" s="20"/>
      <c r="N170" s="20"/>
      <c r="O170" s="20"/>
      <c r="P170" s="20"/>
      <c r="Q170" s="20"/>
      <c r="R170" s="20"/>
      <c r="S170" s="20"/>
      <c r="T170" s="20"/>
      <c r="U170" s="20"/>
      <c r="V170" s="20"/>
      <c r="W170" s="20"/>
    </row>
    <row r="171" spans="1:23" ht="42" hidden="1">
      <c r="A171" s="30" t="s">
        <v>119</v>
      </c>
      <c r="B171" s="32"/>
      <c r="C171" s="32">
        <f>SUM(B172)</f>
        <v>15000000</v>
      </c>
      <c r="D171" s="39" t="e">
        <f>C171-(#REF!+#REF!+#REF!+#REF!)</f>
        <v>#REF!</v>
      </c>
      <c r="E171" s="20"/>
      <c r="F171" s="20"/>
      <c r="G171" s="20"/>
      <c r="H171" s="20"/>
      <c r="I171" s="20"/>
      <c r="J171" s="20"/>
      <c r="K171" s="20"/>
      <c r="L171" s="20"/>
      <c r="M171" s="20"/>
      <c r="N171" s="20"/>
      <c r="O171" s="20"/>
      <c r="P171" s="20"/>
      <c r="Q171" s="20"/>
      <c r="R171" s="20"/>
      <c r="S171" s="20"/>
      <c r="T171" s="20"/>
      <c r="U171" s="20"/>
      <c r="V171" s="20"/>
      <c r="W171" s="20"/>
    </row>
    <row r="172" spans="1:23">
      <c r="A172" s="34" t="s">
        <v>57</v>
      </c>
      <c r="B172" s="111">
        <v>15000000</v>
      </c>
      <c r="C172" s="36"/>
      <c r="D172" s="39" t="e">
        <f>C172-(#REF!+#REF!+#REF!+#REF!)</f>
        <v>#REF!</v>
      </c>
      <c r="E172" s="20" t="s">
        <v>188</v>
      </c>
      <c r="F172" s="20"/>
      <c r="G172" s="20"/>
      <c r="H172" s="20"/>
      <c r="I172" s="20"/>
      <c r="J172" s="20"/>
      <c r="K172" s="20"/>
      <c r="L172" s="20"/>
      <c r="M172" s="20"/>
      <c r="N172" s="20"/>
      <c r="O172" s="20"/>
      <c r="P172" s="20"/>
      <c r="Q172" s="20"/>
      <c r="R172" s="20"/>
      <c r="S172" s="20"/>
      <c r="T172" s="20"/>
      <c r="U172" s="20"/>
      <c r="V172" s="20"/>
      <c r="W172" s="20"/>
    </row>
    <row r="173" spans="1:23" hidden="1">
      <c r="A173" s="30" t="s">
        <v>85</v>
      </c>
      <c r="B173" s="32"/>
      <c r="C173" s="32">
        <f>SUM(B174)</f>
        <v>5000000000</v>
      </c>
      <c r="D173" s="39" t="e">
        <f>C173-(#REF!+#REF!+#REF!+#REF!)</f>
        <v>#REF!</v>
      </c>
      <c r="E173" s="20"/>
      <c r="F173" s="20"/>
      <c r="G173" s="20"/>
      <c r="H173" s="20"/>
      <c r="I173" s="20"/>
      <c r="J173" s="20"/>
      <c r="K173" s="20"/>
      <c r="L173" s="20"/>
      <c r="M173" s="20"/>
      <c r="N173" s="20"/>
      <c r="O173" s="20"/>
      <c r="P173" s="20"/>
      <c r="Q173" s="20"/>
      <c r="R173" s="20"/>
      <c r="S173" s="20"/>
      <c r="T173" s="20"/>
      <c r="U173" s="20"/>
      <c r="V173" s="20"/>
      <c r="W173" s="20"/>
    </row>
    <row r="174" spans="1:23" ht="42">
      <c r="A174" s="34" t="s">
        <v>86</v>
      </c>
      <c r="B174" s="111">
        <v>5000000000</v>
      </c>
      <c r="C174" s="36"/>
      <c r="D174" s="39" t="e">
        <f>C174-(#REF!+#REF!+#REF!+#REF!)</f>
        <v>#REF!</v>
      </c>
      <c r="E174" s="20" t="s">
        <v>197</v>
      </c>
      <c r="F174" s="20"/>
      <c r="G174" s="20"/>
      <c r="H174" s="20"/>
      <c r="I174" s="20"/>
      <c r="J174" s="20"/>
      <c r="K174" s="20"/>
      <c r="L174" s="20"/>
      <c r="M174" s="20"/>
      <c r="N174" s="20"/>
      <c r="O174" s="20"/>
      <c r="P174" s="20"/>
      <c r="Q174" s="20"/>
      <c r="R174" s="20"/>
      <c r="S174" s="20"/>
      <c r="T174" s="20"/>
      <c r="U174" s="20"/>
      <c r="V174" s="20"/>
      <c r="W174" s="20"/>
    </row>
    <row r="175" spans="1:23" ht="42" hidden="1">
      <c r="A175" s="30" t="s">
        <v>120</v>
      </c>
      <c r="B175" s="32"/>
      <c r="C175" s="32">
        <f>SUM(B176)</f>
        <v>2600000000</v>
      </c>
      <c r="D175" s="39" t="e">
        <f>C175-(#REF!+#REF!+#REF!+#REF!)</f>
        <v>#REF!</v>
      </c>
      <c r="E175" s="20"/>
      <c r="F175" s="20"/>
      <c r="G175" s="20"/>
      <c r="H175" s="20"/>
      <c r="I175" s="20"/>
      <c r="J175" s="20"/>
      <c r="K175" s="20"/>
      <c r="L175" s="20"/>
      <c r="M175" s="20"/>
      <c r="N175" s="20"/>
      <c r="O175" s="20"/>
      <c r="P175" s="20"/>
      <c r="Q175" s="20"/>
      <c r="R175" s="20"/>
      <c r="S175" s="20"/>
      <c r="T175" s="20"/>
      <c r="U175" s="20"/>
      <c r="V175" s="20"/>
      <c r="W175" s="20"/>
    </row>
    <row r="176" spans="1:23" ht="28">
      <c r="A176" s="41" t="s">
        <v>87</v>
      </c>
      <c r="B176" s="111">
        <v>2600000000</v>
      </c>
      <c r="C176" s="36"/>
      <c r="D176" s="39" t="e">
        <f>C176-(#REF!+#REF!+#REF!+#REF!)</f>
        <v>#REF!</v>
      </c>
      <c r="E176" s="20" t="s">
        <v>187</v>
      </c>
      <c r="F176" s="20"/>
      <c r="G176" s="20"/>
      <c r="H176" s="20"/>
      <c r="I176" s="20"/>
      <c r="J176" s="20"/>
      <c r="K176" s="20"/>
      <c r="L176" s="20"/>
      <c r="M176" s="20"/>
      <c r="N176" s="20"/>
      <c r="O176" s="20"/>
      <c r="P176" s="20"/>
      <c r="Q176" s="20"/>
      <c r="R176" s="20"/>
      <c r="S176" s="20"/>
      <c r="T176" s="20"/>
      <c r="U176" s="20"/>
      <c r="V176" s="20"/>
      <c r="W176" s="20"/>
    </row>
    <row r="177" spans="1:23" ht="42" hidden="1">
      <c r="A177" s="30" t="s">
        <v>121</v>
      </c>
      <c r="B177" s="32"/>
      <c r="C177" s="32">
        <f>SUM(B178)</f>
        <v>250000000</v>
      </c>
      <c r="D177" s="39" t="e">
        <f>C177-(#REF!+#REF!+#REF!+#REF!)</f>
        <v>#REF!</v>
      </c>
      <c r="E177" s="20"/>
      <c r="F177" s="20"/>
      <c r="G177" s="20"/>
      <c r="H177" s="20"/>
      <c r="I177" s="20"/>
      <c r="J177" s="20"/>
      <c r="K177" s="20"/>
      <c r="L177" s="20"/>
      <c r="M177" s="20"/>
      <c r="N177" s="20"/>
      <c r="O177" s="20"/>
      <c r="P177" s="20"/>
      <c r="Q177" s="20"/>
      <c r="R177" s="20"/>
      <c r="S177" s="20"/>
      <c r="T177" s="20"/>
      <c r="U177" s="20"/>
      <c r="V177" s="20"/>
      <c r="W177" s="20"/>
    </row>
    <row r="178" spans="1:23" ht="28">
      <c r="A178" s="41" t="s">
        <v>87</v>
      </c>
      <c r="B178" s="111">
        <v>250000000</v>
      </c>
      <c r="C178" s="32"/>
      <c r="D178" s="39" t="e">
        <f>C178-(#REF!+#REF!+#REF!+#REF!)</f>
        <v>#REF!</v>
      </c>
      <c r="E178" s="20" t="s">
        <v>187</v>
      </c>
      <c r="F178" s="20"/>
      <c r="G178" s="20"/>
      <c r="H178" s="20"/>
      <c r="I178" s="20"/>
      <c r="J178" s="20"/>
      <c r="K178" s="20"/>
      <c r="L178" s="20"/>
      <c r="M178" s="20"/>
      <c r="N178" s="20"/>
      <c r="O178" s="20"/>
      <c r="P178" s="20"/>
      <c r="Q178" s="20"/>
      <c r="R178" s="20"/>
      <c r="S178" s="20"/>
      <c r="T178" s="20"/>
      <c r="U178" s="20"/>
      <c r="V178" s="20"/>
      <c r="W178" s="20"/>
    </row>
    <row r="179" spans="1:23" hidden="1">
      <c r="A179" s="30" t="s">
        <v>88</v>
      </c>
      <c r="B179" s="36"/>
      <c r="C179" s="32">
        <f>SUM(B180:B185)</f>
        <v>187933637196</v>
      </c>
      <c r="D179" s="39" t="e">
        <f>C179-(#REF!+#REF!+#REF!+#REF!)</f>
        <v>#REF!</v>
      </c>
      <c r="E179" s="20"/>
      <c r="F179" s="20"/>
      <c r="G179" s="20"/>
      <c r="H179" s="20"/>
      <c r="I179" s="20"/>
      <c r="J179" s="20"/>
      <c r="K179" s="20"/>
      <c r="L179" s="20"/>
      <c r="M179" s="20"/>
      <c r="N179" s="20"/>
      <c r="O179" s="20"/>
      <c r="P179" s="20"/>
      <c r="Q179" s="20"/>
      <c r="R179" s="20"/>
      <c r="S179" s="20"/>
      <c r="T179" s="20"/>
      <c r="U179" s="20"/>
      <c r="V179" s="20"/>
      <c r="W179" s="20"/>
    </row>
    <row r="180" spans="1:23" ht="28">
      <c r="A180" s="145" t="s">
        <v>411</v>
      </c>
      <c r="B180" s="111">
        <v>158208464711</v>
      </c>
      <c r="C180" s="32"/>
      <c r="D180" s="39"/>
      <c r="E180" s="20"/>
      <c r="F180" s="20"/>
      <c r="G180" s="20"/>
      <c r="H180" s="20"/>
      <c r="I180" s="20"/>
      <c r="J180" s="20"/>
      <c r="K180" s="20"/>
      <c r="L180" s="20"/>
      <c r="M180" s="20"/>
      <c r="N180" s="20"/>
      <c r="O180" s="20"/>
      <c r="P180" s="20"/>
      <c r="Q180" s="20"/>
      <c r="R180" s="20"/>
      <c r="S180" s="20"/>
      <c r="T180" s="20"/>
      <c r="U180" s="20"/>
      <c r="V180" s="20"/>
      <c r="W180" s="20"/>
    </row>
    <row r="181" spans="1:23" ht="42">
      <c r="A181" s="145" t="s">
        <v>412</v>
      </c>
      <c r="B181" s="111">
        <v>8840160070</v>
      </c>
      <c r="C181" s="32"/>
      <c r="D181" s="39"/>
      <c r="E181" s="20"/>
      <c r="F181" s="20"/>
      <c r="G181" s="20"/>
      <c r="H181" s="20"/>
      <c r="I181" s="20"/>
      <c r="J181" s="20"/>
      <c r="K181" s="20"/>
      <c r="L181" s="20"/>
      <c r="M181" s="20"/>
      <c r="N181" s="20"/>
      <c r="O181" s="20"/>
      <c r="P181" s="20"/>
      <c r="Q181" s="20"/>
      <c r="R181" s="20"/>
      <c r="S181" s="20"/>
      <c r="T181" s="20"/>
      <c r="U181" s="20"/>
      <c r="V181" s="20"/>
      <c r="W181" s="20"/>
    </row>
    <row r="182" spans="1:23" ht="28">
      <c r="A182" s="145" t="s">
        <v>413</v>
      </c>
      <c r="B182" s="111">
        <v>20299014033</v>
      </c>
      <c r="C182" s="32"/>
      <c r="D182" s="39"/>
      <c r="E182" s="20"/>
      <c r="F182" s="20"/>
      <c r="G182" s="20"/>
      <c r="H182" s="20"/>
      <c r="I182" s="20"/>
      <c r="J182" s="20"/>
      <c r="K182" s="20"/>
      <c r="L182" s="20"/>
      <c r="M182" s="20"/>
      <c r="N182" s="20"/>
      <c r="O182" s="20"/>
      <c r="P182" s="20"/>
      <c r="Q182" s="20"/>
      <c r="R182" s="20"/>
      <c r="S182" s="20"/>
      <c r="T182" s="20"/>
      <c r="U182" s="20"/>
      <c r="V182" s="20"/>
      <c r="W182" s="20"/>
    </row>
    <row r="183" spans="1:23">
      <c r="A183" s="145" t="s">
        <v>414</v>
      </c>
      <c r="B183" s="111">
        <v>484998382</v>
      </c>
      <c r="C183" s="32"/>
      <c r="D183" s="39"/>
      <c r="E183" s="20"/>
      <c r="F183" s="20"/>
      <c r="G183" s="20"/>
      <c r="H183" s="20"/>
      <c r="I183" s="20"/>
      <c r="J183" s="20"/>
      <c r="K183" s="20"/>
      <c r="L183" s="20"/>
      <c r="M183" s="20"/>
      <c r="N183" s="20"/>
      <c r="O183" s="20"/>
      <c r="P183" s="20"/>
      <c r="Q183" s="20"/>
      <c r="R183" s="20"/>
      <c r="S183" s="20"/>
      <c r="T183" s="20"/>
      <c r="U183" s="20"/>
      <c r="V183" s="20"/>
      <c r="W183" s="20"/>
    </row>
    <row r="184" spans="1:23" ht="46.5" hidden="1" customHeight="1">
      <c r="A184" s="41" t="s">
        <v>410</v>
      </c>
      <c r="B184" s="45">
        <v>100000000</v>
      </c>
      <c r="C184" s="36"/>
      <c r="D184" s="39" t="e">
        <f>C184-(#REF!+#REF!+#REF!+#REF!)</f>
        <v>#REF!</v>
      </c>
      <c r="E184" s="20" t="s">
        <v>186</v>
      </c>
      <c r="F184" s="20"/>
      <c r="G184" s="20"/>
      <c r="H184" s="20"/>
      <c r="I184" s="20"/>
      <c r="J184" s="20"/>
      <c r="K184" s="20"/>
      <c r="L184" s="20"/>
      <c r="M184" s="20"/>
      <c r="N184" s="20"/>
      <c r="O184" s="20"/>
      <c r="P184" s="20"/>
      <c r="Q184" s="20"/>
      <c r="R184" s="20"/>
      <c r="S184" s="20"/>
      <c r="T184" s="20"/>
      <c r="U184" s="20"/>
      <c r="V184" s="20"/>
      <c r="W184" s="20"/>
    </row>
    <row r="185" spans="1:23" ht="28" hidden="1">
      <c r="A185" s="41" t="s">
        <v>110</v>
      </c>
      <c r="B185" s="45">
        <v>1000000</v>
      </c>
      <c r="C185" s="36"/>
      <c r="D185" s="39" t="e">
        <f>C185-(#REF!+#REF!+#REF!+#REF!)</f>
        <v>#REF!</v>
      </c>
      <c r="E185" s="20" t="s">
        <v>186</v>
      </c>
      <c r="F185" s="20"/>
      <c r="G185" s="20"/>
      <c r="H185" s="20"/>
      <c r="I185" s="20"/>
      <c r="J185" s="20"/>
      <c r="K185" s="20"/>
      <c r="L185" s="20"/>
      <c r="M185" s="20"/>
      <c r="N185" s="20"/>
      <c r="O185" s="20"/>
      <c r="P185" s="20"/>
      <c r="Q185" s="20"/>
      <c r="R185" s="20"/>
      <c r="S185" s="20"/>
      <c r="T185" s="20"/>
      <c r="U185" s="20"/>
      <c r="V185" s="20"/>
      <c r="W185" s="20"/>
    </row>
    <row r="186" spans="1:23" ht="42" hidden="1">
      <c r="A186" s="30" t="s">
        <v>122</v>
      </c>
      <c r="B186" s="36"/>
      <c r="C186" s="32">
        <f>SUM(B187)</f>
        <v>8000000000</v>
      </c>
      <c r="D186" s="39" t="e">
        <f>C186-(#REF!+#REF!+#REF!+#REF!)</f>
        <v>#REF!</v>
      </c>
      <c r="E186" s="20"/>
      <c r="F186" s="20"/>
      <c r="G186" s="20"/>
      <c r="H186" s="20"/>
      <c r="I186" s="20"/>
      <c r="J186" s="20"/>
      <c r="K186" s="20"/>
      <c r="L186" s="20"/>
      <c r="M186" s="20"/>
      <c r="N186" s="20"/>
      <c r="O186" s="20"/>
      <c r="P186" s="20"/>
      <c r="Q186" s="20"/>
      <c r="R186" s="20"/>
      <c r="S186" s="20"/>
      <c r="T186" s="20"/>
      <c r="U186" s="20"/>
      <c r="V186" s="20"/>
      <c r="W186" s="20"/>
    </row>
    <row r="187" spans="1:23">
      <c r="A187" s="41" t="s">
        <v>90</v>
      </c>
      <c r="B187" s="111">
        <v>8000000000</v>
      </c>
      <c r="C187" s="36"/>
      <c r="D187" s="39" t="e">
        <f>C187-(#REF!+#REF!+#REF!+#REF!)</f>
        <v>#REF!</v>
      </c>
      <c r="E187" s="20" t="s">
        <v>186</v>
      </c>
      <c r="F187" s="20"/>
      <c r="G187" s="20"/>
      <c r="H187" s="20"/>
      <c r="I187" s="20"/>
      <c r="J187" s="20"/>
      <c r="K187" s="20"/>
      <c r="L187" s="20"/>
      <c r="M187" s="20"/>
      <c r="N187" s="20"/>
      <c r="O187" s="20"/>
      <c r="P187" s="20"/>
      <c r="Q187" s="20"/>
      <c r="R187" s="20"/>
      <c r="S187" s="20"/>
      <c r="T187" s="20"/>
      <c r="U187" s="20"/>
      <c r="V187" s="20"/>
      <c r="W187" s="20"/>
    </row>
    <row r="188" spans="1:23" ht="42" hidden="1">
      <c r="A188" s="30" t="s">
        <v>89</v>
      </c>
      <c r="B188" s="36"/>
      <c r="C188" s="32">
        <f>SUM(B189)</f>
        <v>8000000000</v>
      </c>
      <c r="D188" s="39" t="e">
        <f>C188-(#REF!+#REF!+#REF!+#REF!)</f>
        <v>#REF!</v>
      </c>
      <c r="E188" s="20"/>
      <c r="F188" s="20"/>
      <c r="G188" s="20"/>
      <c r="H188" s="20"/>
      <c r="I188" s="20"/>
      <c r="J188" s="20"/>
      <c r="K188" s="20"/>
      <c r="L188" s="20"/>
      <c r="M188" s="20"/>
      <c r="N188" s="20"/>
      <c r="O188" s="20"/>
      <c r="P188" s="20"/>
      <c r="Q188" s="20"/>
      <c r="R188" s="20"/>
      <c r="S188" s="20"/>
      <c r="T188" s="20"/>
      <c r="U188" s="20"/>
      <c r="V188" s="20"/>
      <c r="W188" s="20"/>
    </row>
    <row r="189" spans="1:23">
      <c r="A189" s="41" t="s">
        <v>90</v>
      </c>
      <c r="B189" s="111">
        <v>8000000000</v>
      </c>
      <c r="C189" s="36"/>
      <c r="D189" s="39" t="e">
        <f>C189-(#REF!+#REF!+#REF!+#REF!)</f>
        <v>#REF!</v>
      </c>
      <c r="E189" s="20" t="s">
        <v>186</v>
      </c>
      <c r="F189" s="20"/>
      <c r="G189" s="20"/>
      <c r="H189" s="20"/>
      <c r="I189" s="20"/>
      <c r="J189" s="20"/>
      <c r="K189" s="20"/>
      <c r="L189" s="20"/>
      <c r="M189" s="20"/>
      <c r="N189" s="20"/>
      <c r="O189" s="20"/>
      <c r="P189" s="20"/>
      <c r="Q189" s="20"/>
      <c r="R189" s="20"/>
      <c r="S189" s="20"/>
      <c r="T189" s="20"/>
      <c r="U189" s="20"/>
      <c r="V189" s="20"/>
      <c r="W189" s="20"/>
    </row>
    <row r="190" spans="1:23" hidden="1">
      <c r="A190" s="61"/>
      <c r="B190" s="36"/>
      <c r="C190" s="36"/>
      <c r="D190" s="39" t="e">
        <f>C190-(#REF!+#REF!+#REF!+#REF!)</f>
        <v>#REF!</v>
      </c>
      <c r="E190" s="20"/>
      <c r="F190" s="20"/>
      <c r="G190" s="20"/>
      <c r="H190" s="20"/>
      <c r="I190" s="20"/>
      <c r="J190" s="20"/>
      <c r="K190" s="20"/>
      <c r="L190" s="20"/>
      <c r="M190" s="20"/>
      <c r="N190" s="20"/>
      <c r="O190" s="20"/>
      <c r="P190" s="20"/>
      <c r="Q190" s="20"/>
      <c r="R190" s="20"/>
      <c r="S190" s="20"/>
      <c r="T190" s="20"/>
      <c r="U190" s="20"/>
      <c r="V190" s="20"/>
      <c r="W190" s="20"/>
    </row>
    <row r="191" spans="1:23" ht="36" hidden="1">
      <c r="A191" s="62" t="s">
        <v>91</v>
      </c>
      <c r="B191" s="63">
        <f>B151+B56+B46+B5</f>
        <v>230248453952.92999</v>
      </c>
      <c r="C191" s="63">
        <f>C151+C56+C46+C5</f>
        <v>230248453952.92999</v>
      </c>
      <c r="D191" s="63" t="e">
        <f>D151+#REF!+D46+D5</f>
        <v>#REF!</v>
      </c>
      <c r="E191" s="20"/>
      <c r="F191" s="20"/>
      <c r="G191" s="20"/>
      <c r="H191" s="20"/>
      <c r="I191" s="20"/>
      <c r="J191" s="20"/>
      <c r="K191" s="20"/>
      <c r="L191" s="20"/>
      <c r="M191" s="20"/>
      <c r="N191" s="20"/>
      <c r="O191" s="20"/>
      <c r="P191" s="20"/>
      <c r="Q191" s="20"/>
      <c r="R191" s="20"/>
      <c r="S191" s="20"/>
      <c r="T191" s="20"/>
      <c r="U191" s="20"/>
      <c r="V191" s="20"/>
      <c r="W191" s="20"/>
    </row>
    <row r="192" spans="1:23" hidden="1">
      <c r="B192" s="22"/>
      <c r="C192" s="22"/>
      <c r="D192" s="22"/>
      <c r="E192" s="20"/>
      <c r="F192" s="20"/>
      <c r="G192" s="20"/>
      <c r="H192" s="20"/>
      <c r="I192" s="20"/>
      <c r="J192" s="20"/>
      <c r="K192" s="20"/>
      <c r="L192" s="20"/>
      <c r="M192" s="20"/>
      <c r="N192" s="20"/>
      <c r="O192" s="20"/>
      <c r="P192" s="20"/>
      <c r="Q192" s="20"/>
      <c r="R192" s="20"/>
      <c r="S192" s="20"/>
      <c r="T192" s="20"/>
      <c r="U192" s="20"/>
      <c r="V192" s="20"/>
      <c r="W192" s="20"/>
    </row>
    <row r="193" spans="1:23" hidden="1">
      <c r="B193" s="22"/>
      <c r="C193" s="22"/>
      <c r="D193" s="22"/>
      <c r="E193" s="20"/>
      <c r="F193" s="20"/>
      <c r="G193" s="20"/>
      <c r="H193" s="20"/>
      <c r="I193" s="20"/>
      <c r="J193" s="20"/>
      <c r="K193" s="20"/>
      <c r="L193" s="20"/>
      <c r="M193" s="20"/>
      <c r="N193" s="20"/>
      <c r="O193" s="20"/>
      <c r="P193" s="20"/>
      <c r="Q193" s="20"/>
      <c r="R193" s="20"/>
      <c r="S193" s="20"/>
      <c r="T193" s="20"/>
      <c r="U193" s="20"/>
      <c r="V193" s="20"/>
      <c r="W193" s="20"/>
    </row>
    <row r="194" spans="1:23" hidden="1">
      <c r="A194" s="64" t="s">
        <v>92</v>
      </c>
      <c r="B194" s="65">
        <v>7708000000</v>
      </c>
      <c r="C194" s="22"/>
      <c r="D194" s="22"/>
      <c r="E194" s="20"/>
      <c r="F194" s="20"/>
      <c r="G194" s="20"/>
      <c r="H194" s="20"/>
      <c r="I194" s="20"/>
      <c r="J194" s="20"/>
      <c r="K194" s="20"/>
      <c r="L194" s="20"/>
      <c r="M194" s="20"/>
      <c r="N194" s="20"/>
      <c r="O194" s="20"/>
      <c r="P194" s="20"/>
      <c r="Q194" s="20"/>
      <c r="R194" s="20"/>
      <c r="S194" s="20"/>
      <c r="T194" s="20"/>
      <c r="U194" s="20"/>
      <c r="V194" s="20"/>
      <c r="W194" s="20"/>
    </row>
    <row r="195" spans="1:23" hidden="1">
      <c r="A195" s="60" t="s">
        <v>93</v>
      </c>
      <c r="B195" s="65">
        <v>26201508000</v>
      </c>
      <c r="C195" s="22"/>
      <c r="D195" s="22"/>
      <c r="E195" s="20"/>
      <c r="F195" s="20"/>
      <c r="G195" s="20"/>
      <c r="H195" s="20"/>
      <c r="I195" s="20"/>
      <c r="J195" s="20"/>
      <c r="K195" s="20"/>
      <c r="L195" s="20"/>
      <c r="M195" s="20"/>
      <c r="N195" s="20"/>
      <c r="O195" s="20"/>
      <c r="P195" s="20"/>
      <c r="Q195" s="20"/>
      <c r="R195" s="20"/>
      <c r="S195" s="20"/>
      <c r="T195" s="20"/>
      <c r="U195" s="20"/>
      <c r="V195" s="20"/>
      <c r="W195" s="20"/>
    </row>
    <row r="196" spans="1:23" hidden="1">
      <c r="A196" s="54" t="s">
        <v>137</v>
      </c>
      <c r="B196" s="65">
        <v>6311997756.9300003</v>
      </c>
      <c r="C196" s="22"/>
      <c r="D196" s="22"/>
      <c r="E196" s="20"/>
      <c r="F196" s="20"/>
      <c r="G196" s="20"/>
      <c r="H196" s="20"/>
      <c r="I196" s="20"/>
      <c r="J196" s="20"/>
      <c r="K196" s="20"/>
      <c r="L196" s="20"/>
      <c r="M196" s="20"/>
      <c r="N196" s="20"/>
      <c r="O196" s="20"/>
      <c r="P196" s="20"/>
      <c r="Q196" s="20"/>
      <c r="R196" s="20"/>
      <c r="S196" s="20"/>
      <c r="T196" s="20"/>
      <c r="U196" s="20"/>
      <c r="V196" s="20"/>
      <c r="W196" s="20"/>
    </row>
    <row r="197" spans="1:23" hidden="1">
      <c r="A197" s="66" t="s">
        <v>94</v>
      </c>
      <c r="B197" s="22">
        <v>2163511000</v>
      </c>
      <c r="C197" s="22"/>
      <c r="D197" s="22"/>
      <c r="E197" s="20"/>
      <c r="F197" s="20"/>
      <c r="G197" s="20"/>
      <c r="H197" s="20"/>
      <c r="I197" s="20"/>
      <c r="J197" s="20"/>
      <c r="K197" s="20"/>
      <c r="L197" s="20"/>
      <c r="M197" s="20"/>
      <c r="N197" s="20"/>
      <c r="O197" s="20"/>
      <c r="P197" s="20"/>
      <c r="Q197" s="20"/>
      <c r="R197" s="20"/>
      <c r="S197" s="20"/>
      <c r="T197" s="20"/>
      <c r="U197" s="20"/>
      <c r="V197" s="20"/>
      <c r="W197" s="20"/>
    </row>
    <row r="198" spans="1:23" hidden="1">
      <c r="A198" s="67" t="s">
        <v>95</v>
      </c>
      <c r="B198" s="68">
        <f>SUM(B194:B197)</f>
        <v>42385016756.93</v>
      </c>
      <c r="C198" s="22"/>
      <c r="D198" s="22"/>
      <c r="E198" s="20"/>
      <c r="F198" s="20"/>
      <c r="G198" s="20"/>
      <c r="H198" s="20"/>
      <c r="I198" s="20"/>
      <c r="J198" s="20"/>
      <c r="K198" s="20"/>
      <c r="L198" s="20"/>
      <c r="M198" s="20"/>
      <c r="N198" s="20"/>
      <c r="O198" s="20"/>
      <c r="P198" s="20"/>
      <c r="Q198" s="20"/>
      <c r="R198" s="20"/>
      <c r="S198" s="20"/>
      <c r="T198" s="20"/>
      <c r="U198" s="20"/>
      <c r="V198" s="20"/>
      <c r="W198" s="20"/>
    </row>
    <row r="199" spans="1:23" hidden="1">
      <c r="B199" s="22"/>
      <c r="C199" s="22">
        <v>1756301000</v>
      </c>
      <c r="D199" s="22"/>
      <c r="E199" s="20"/>
      <c r="F199" s="20"/>
      <c r="G199" s="20"/>
      <c r="H199" s="20"/>
      <c r="I199" s="20"/>
      <c r="J199" s="20"/>
      <c r="K199" s="20"/>
      <c r="L199" s="20"/>
      <c r="M199" s="20"/>
      <c r="N199" s="20"/>
      <c r="O199" s="20"/>
      <c r="P199" s="20"/>
      <c r="Q199" s="20"/>
      <c r="R199" s="20"/>
      <c r="S199" s="20"/>
      <c r="T199" s="20"/>
      <c r="U199" s="20"/>
      <c r="V199" s="20"/>
      <c r="W199" s="20"/>
    </row>
    <row r="200" spans="1:23">
      <c r="B200" s="22"/>
      <c r="C200" s="22"/>
      <c r="D200" s="22"/>
      <c r="E200" s="20"/>
      <c r="F200" s="20"/>
      <c r="G200" s="20"/>
      <c r="H200" s="20"/>
      <c r="I200" s="20"/>
      <c r="J200" s="20"/>
      <c r="K200" s="20"/>
      <c r="L200" s="20"/>
      <c r="M200" s="20"/>
      <c r="N200" s="20"/>
      <c r="O200" s="20"/>
      <c r="P200" s="20"/>
      <c r="Q200" s="20"/>
      <c r="R200" s="20"/>
      <c r="S200" s="20"/>
      <c r="T200" s="20"/>
      <c r="U200" s="20"/>
      <c r="V200" s="20"/>
      <c r="W200" s="20"/>
    </row>
    <row r="201" spans="1:23">
      <c r="B201" s="22"/>
      <c r="C201" s="22"/>
      <c r="D201" s="22"/>
      <c r="E201" s="20"/>
      <c r="F201" s="20"/>
      <c r="G201" s="20"/>
      <c r="H201" s="20"/>
      <c r="I201" s="20"/>
      <c r="J201" s="20"/>
      <c r="K201" s="20"/>
      <c r="L201" s="20"/>
      <c r="M201" s="20"/>
      <c r="N201" s="20"/>
      <c r="O201" s="20"/>
      <c r="P201" s="20"/>
      <c r="Q201" s="20"/>
      <c r="R201" s="20"/>
      <c r="S201" s="20"/>
      <c r="T201" s="20"/>
      <c r="U201" s="20"/>
      <c r="V201" s="20"/>
      <c r="W201" s="20"/>
    </row>
    <row r="202" spans="1:23">
      <c r="B202" s="20"/>
      <c r="C202" s="69"/>
      <c r="D202" s="20"/>
      <c r="E202" s="20"/>
      <c r="F202" s="20"/>
      <c r="G202" s="20"/>
      <c r="H202" s="20"/>
      <c r="I202" s="20"/>
      <c r="J202" s="20"/>
      <c r="K202" s="20"/>
      <c r="L202" s="20"/>
      <c r="M202" s="20"/>
      <c r="N202" s="20"/>
      <c r="O202" s="20"/>
      <c r="P202" s="20"/>
      <c r="Q202" s="20"/>
      <c r="R202" s="20"/>
      <c r="S202" s="20"/>
      <c r="T202" s="20"/>
      <c r="U202" s="20"/>
      <c r="V202" s="20"/>
      <c r="W202" s="20"/>
    </row>
    <row r="203" spans="1:23">
      <c r="B203" s="20"/>
      <c r="C203" s="70"/>
      <c r="D203" s="20"/>
      <c r="E203" s="20"/>
      <c r="F203" s="20"/>
      <c r="G203" s="20"/>
      <c r="H203" s="20"/>
      <c r="I203" s="20"/>
      <c r="J203" s="20"/>
      <c r="K203" s="20"/>
      <c r="L203" s="20"/>
      <c r="M203" s="20"/>
      <c r="N203" s="20"/>
      <c r="O203" s="20"/>
      <c r="P203" s="20"/>
      <c r="Q203" s="20"/>
      <c r="R203" s="20"/>
      <c r="S203" s="20"/>
      <c r="T203" s="20"/>
      <c r="U203" s="20"/>
      <c r="V203" s="20"/>
      <c r="W203" s="20"/>
    </row>
    <row r="204" spans="1:23">
      <c r="B204" s="20"/>
      <c r="C204" s="22"/>
      <c r="D204" s="20"/>
      <c r="E204" s="20"/>
      <c r="F204" s="20"/>
      <c r="G204" s="20"/>
      <c r="H204" s="20"/>
      <c r="I204" s="20"/>
      <c r="J204" s="20"/>
      <c r="K204" s="20"/>
      <c r="L204" s="20"/>
      <c r="M204" s="20"/>
      <c r="N204" s="20"/>
      <c r="O204" s="20"/>
      <c r="P204" s="20"/>
      <c r="Q204" s="20"/>
      <c r="R204" s="20"/>
      <c r="S204" s="20"/>
      <c r="T204" s="20"/>
      <c r="U204" s="20"/>
      <c r="V204" s="20"/>
      <c r="W204" s="20"/>
    </row>
    <row r="205" spans="1:23">
      <c r="B205" s="20"/>
      <c r="C205" s="22"/>
      <c r="D205" s="20"/>
      <c r="E205" s="20"/>
      <c r="F205" s="20"/>
      <c r="G205" s="20"/>
      <c r="H205" s="20"/>
      <c r="I205" s="20"/>
      <c r="J205" s="20"/>
      <c r="K205" s="20"/>
      <c r="L205" s="20"/>
      <c r="M205" s="20"/>
      <c r="N205" s="20"/>
      <c r="O205" s="20"/>
      <c r="P205" s="20"/>
      <c r="Q205" s="20"/>
      <c r="R205" s="20"/>
      <c r="S205" s="20"/>
      <c r="T205" s="20"/>
      <c r="U205" s="20"/>
      <c r="V205" s="20"/>
      <c r="W205" s="20"/>
    </row>
    <row r="206" spans="1:23">
      <c r="B206" s="20"/>
      <c r="C206" s="20"/>
      <c r="D206" s="20"/>
      <c r="E206" s="20"/>
      <c r="F206" s="20"/>
      <c r="G206" s="20"/>
      <c r="H206" s="20"/>
      <c r="I206" s="20"/>
      <c r="J206" s="20"/>
      <c r="K206" s="20"/>
      <c r="L206" s="20"/>
      <c r="M206" s="20"/>
      <c r="N206" s="20"/>
      <c r="O206" s="20"/>
      <c r="P206" s="20"/>
      <c r="Q206" s="20"/>
      <c r="R206" s="20"/>
      <c r="S206" s="20"/>
      <c r="T206" s="20"/>
      <c r="U206" s="20"/>
      <c r="V206" s="20"/>
      <c r="W206" s="20"/>
    </row>
    <row r="207" spans="1:23">
      <c r="B207" s="20"/>
      <c r="C207" s="20"/>
      <c r="D207" s="20"/>
      <c r="E207" s="20"/>
      <c r="F207" s="20"/>
      <c r="G207" s="20"/>
      <c r="H207" s="20"/>
      <c r="I207" s="20"/>
      <c r="J207" s="20"/>
      <c r="K207" s="20"/>
      <c r="L207" s="20"/>
      <c r="M207" s="20"/>
      <c r="N207" s="20"/>
      <c r="O207" s="20"/>
      <c r="P207" s="20"/>
      <c r="Q207" s="20"/>
      <c r="R207" s="20"/>
      <c r="S207" s="20"/>
      <c r="T207" s="20"/>
      <c r="U207" s="20"/>
      <c r="V207" s="20"/>
      <c r="W207" s="20"/>
    </row>
    <row r="208" spans="1:23">
      <c r="B208" s="20"/>
      <c r="C208" s="20"/>
      <c r="D208" s="20"/>
      <c r="E208" s="20"/>
      <c r="F208" s="20"/>
      <c r="G208" s="20"/>
      <c r="H208" s="20"/>
      <c r="I208" s="20"/>
      <c r="J208" s="20"/>
      <c r="K208" s="20"/>
      <c r="L208" s="20"/>
      <c r="M208" s="20"/>
      <c r="N208" s="20"/>
      <c r="O208" s="20"/>
      <c r="P208" s="20"/>
      <c r="Q208" s="20"/>
      <c r="R208" s="20"/>
      <c r="S208" s="20"/>
      <c r="T208" s="20"/>
      <c r="U208" s="20"/>
      <c r="V208" s="20"/>
      <c r="W208" s="20"/>
    </row>
    <row r="209" spans="2:23">
      <c r="B209" s="20"/>
      <c r="C209" s="20"/>
      <c r="D209" s="20"/>
      <c r="E209" s="20"/>
      <c r="F209" s="20"/>
      <c r="G209" s="20"/>
      <c r="H209" s="20"/>
      <c r="I209" s="20"/>
      <c r="J209" s="20"/>
      <c r="K209" s="20"/>
      <c r="L209" s="20"/>
      <c r="M209" s="20"/>
      <c r="N209" s="20"/>
      <c r="O209" s="20"/>
      <c r="P209" s="20"/>
      <c r="Q209" s="20"/>
      <c r="R209" s="20"/>
      <c r="S209" s="20"/>
      <c r="T209" s="20"/>
      <c r="U209" s="20"/>
      <c r="V209" s="20"/>
      <c r="W209" s="20"/>
    </row>
    <row r="210" spans="2:23">
      <c r="B210" s="20"/>
      <c r="C210" s="20"/>
      <c r="D210" s="20"/>
      <c r="E210" s="20"/>
      <c r="F210" s="20"/>
      <c r="G210" s="20"/>
      <c r="H210" s="20"/>
      <c r="I210" s="20"/>
      <c r="J210" s="20"/>
      <c r="K210" s="20"/>
      <c r="L210" s="20"/>
      <c r="M210" s="20"/>
      <c r="N210" s="20"/>
      <c r="O210" s="20"/>
      <c r="P210" s="20"/>
      <c r="Q210" s="20"/>
      <c r="R210" s="20"/>
      <c r="S210" s="20"/>
      <c r="T210" s="20"/>
      <c r="U210" s="20"/>
      <c r="V210" s="20"/>
      <c r="W210" s="20"/>
    </row>
    <row r="211" spans="2:23">
      <c r="B211" s="20"/>
      <c r="C211" s="20"/>
      <c r="D211" s="20"/>
      <c r="E211" s="20"/>
      <c r="F211" s="20"/>
      <c r="G211" s="20"/>
      <c r="H211" s="20"/>
      <c r="I211" s="20"/>
      <c r="J211" s="20"/>
      <c r="K211" s="20"/>
      <c r="L211" s="20"/>
      <c r="M211" s="20"/>
      <c r="N211" s="20"/>
      <c r="O211" s="20"/>
      <c r="P211" s="20"/>
      <c r="Q211" s="20"/>
      <c r="R211" s="20"/>
      <c r="S211" s="20"/>
      <c r="T211" s="20"/>
      <c r="U211" s="20"/>
      <c r="V211" s="20"/>
      <c r="W211" s="20"/>
    </row>
    <row r="212" spans="2:23">
      <c r="B212" s="20"/>
      <c r="C212" s="20"/>
      <c r="D212" s="20"/>
      <c r="E212" s="20"/>
      <c r="F212" s="20"/>
      <c r="G212" s="20"/>
      <c r="H212" s="20"/>
      <c r="I212" s="20"/>
      <c r="J212" s="20"/>
      <c r="K212" s="20"/>
      <c r="L212" s="20"/>
      <c r="M212" s="20"/>
      <c r="N212" s="20"/>
      <c r="O212" s="20"/>
      <c r="P212" s="20"/>
      <c r="Q212" s="20"/>
      <c r="R212" s="20"/>
      <c r="S212" s="20"/>
      <c r="T212" s="20"/>
      <c r="U212" s="20"/>
      <c r="V212" s="20"/>
      <c r="W212" s="20"/>
    </row>
    <row r="213" spans="2:23">
      <c r="B213" s="20"/>
      <c r="C213" s="20"/>
      <c r="D213" s="20"/>
      <c r="E213" s="20"/>
      <c r="F213" s="20"/>
      <c r="G213" s="20"/>
      <c r="H213" s="20"/>
      <c r="I213" s="20"/>
      <c r="J213" s="20"/>
      <c r="K213" s="20"/>
      <c r="L213" s="20"/>
      <c r="M213" s="20"/>
      <c r="N213" s="20"/>
      <c r="O213" s="20"/>
      <c r="P213" s="20"/>
      <c r="Q213" s="20"/>
      <c r="R213" s="20"/>
      <c r="S213" s="20"/>
      <c r="T213" s="20"/>
      <c r="U213" s="20"/>
      <c r="V213" s="20"/>
      <c r="W213" s="20"/>
    </row>
    <row r="214" spans="2:23">
      <c r="B214" s="20"/>
      <c r="C214" s="20"/>
      <c r="D214" s="20"/>
      <c r="E214" s="20"/>
      <c r="F214" s="20"/>
      <c r="G214" s="20"/>
      <c r="H214" s="20"/>
      <c r="I214" s="20"/>
      <c r="J214" s="20"/>
      <c r="K214" s="20"/>
      <c r="L214" s="20"/>
      <c r="M214" s="20"/>
      <c r="N214" s="20"/>
      <c r="O214" s="20"/>
      <c r="P214" s="20"/>
      <c r="Q214" s="20"/>
      <c r="R214" s="20"/>
      <c r="S214" s="20"/>
      <c r="T214" s="20"/>
      <c r="U214" s="20"/>
      <c r="V214" s="20"/>
      <c r="W214" s="20"/>
    </row>
    <row r="215" spans="2:23">
      <c r="B215" s="20"/>
      <c r="C215" s="20"/>
      <c r="D215" s="20"/>
      <c r="E215" s="20"/>
      <c r="F215" s="20"/>
      <c r="G215" s="20"/>
      <c r="H215" s="20"/>
      <c r="I215" s="20"/>
      <c r="J215" s="20"/>
      <c r="K215" s="20"/>
      <c r="L215" s="20"/>
      <c r="M215" s="20"/>
      <c r="N215" s="20"/>
      <c r="O215" s="20"/>
      <c r="P215" s="20"/>
      <c r="Q215" s="20"/>
      <c r="R215" s="20"/>
      <c r="S215" s="20"/>
      <c r="T215" s="20"/>
      <c r="U215" s="20"/>
      <c r="V215" s="20"/>
      <c r="W215" s="20"/>
    </row>
    <row r="216" spans="2:23">
      <c r="B216" s="20"/>
      <c r="C216" s="20"/>
      <c r="D216" s="20"/>
      <c r="E216" s="20"/>
      <c r="F216" s="20"/>
      <c r="G216" s="20"/>
      <c r="H216" s="20"/>
      <c r="I216" s="20"/>
      <c r="J216" s="20"/>
      <c r="K216" s="20"/>
      <c r="L216" s="20"/>
      <c r="M216" s="20"/>
      <c r="N216" s="20"/>
      <c r="O216" s="20"/>
      <c r="P216" s="20"/>
      <c r="Q216" s="20"/>
      <c r="R216" s="20"/>
      <c r="S216" s="20"/>
      <c r="T216" s="20"/>
      <c r="U216" s="20"/>
      <c r="V216" s="20"/>
      <c r="W216" s="20"/>
    </row>
    <row r="217" spans="2:23">
      <c r="B217" s="20"/>
      <c r="C217" s="20"/>
      <c r="D217" s="20"/>
      <c r="E217" s="20"/>
      <c r="F217" s="20"/>
      <c r="G217" s="20"/>
      <c r="H217" s="20"/>
      <c r="I217" s="20"/>
      <c r="J217" s="20"/>
      <c r="K217" s="20"/>
      <c r="L217" s="20"/>
      <c r="M217" s="20"/>
      <c r="N217" s="20"/>
      <c r="O217" s="20"/>
      <c r="P217" s="20"/>
      <c r="Q217" s="20"/>
      <c r="R217" s="20"/>
      <c r="S217" s="20"/>
      <c r="T217" s="20"/>
      <c r="U217" s="20"/>
      <c r="V217" s="20"/>
      <c r="W217" s="20"/>
    </row>
    <row r="218" spans="2:23">
      <c r="B218" s="20"/>
      <c r="C218" s="20"/>
      <c r="D218" s="20"/>
      <c r="E218" s="20"/>
      <c r="F218" s="20"/>
      <c r="G218" s="20"/>
      <c r="H218" s="20"/>
      <c r="I218" s="20"/>
      <c r="J218" s="20"/>
      <c r="K218" s="20"/>
      <c r="L218" s="20"/>
      <c r="M218" s="20"/>
      <c r="N218" s="20"/>
      <c r="O218" s="20"/>
      <c r="P218" s="20"/>
      <c r="Q218" s="20"/>
      <c r="R218" s="20"/>
      <c r="S218" s="20"/>
      <c r="T218" s="20"/>
      <c r="U218" s="20"/>
      <c r="V218" s="20"/>
      <c r="W218" s="20"/>
    </row>
    <row r="219" spans="2:23">
      <c r="B219" s="20"/>
      <c r="C219" s="20"/>
      <c r="D219" s="20"/>
      <c r="E219" s="20"/>
      <c r="F219" s="20"/>
      <c r="G219" s="20"/>
      <c r="H219" s="20"/>
      <c r="I219" s="20"/>
      <c r="J219" s="20"/>
      <c r="K219" s="20"/>
      <c r="L219" s="20"/>
      <c r="M219" s="20"/>
      <c r="N219" s="20"/>
      <c r="O219" s="20"/>
      <c r="P219" s="20"/>
      <c r="Q219" s="20"/>
      <c r="R219" s="20"/>
      <c r="S219" s="20"/>
      <c r="T219" s="20"/>
      <c r="U219" s="20"/>
      <c r="V219" s="20"/>
      <c r="W219" s="20"/>
    </row>
    <row r="220" spans="2:23">
      <c r="B220" s="20"/>
      <c r="C220" s="20"/>
      <c r="D220" s="20"/>
      <c r="E220" s="20"/>
      <c r="F220" s="20"/>
      <c r="G220" s="20"/>
      <c r="H220" s="20"/>
      <c r="I220" s="20"/>
      <c r="J220" s="20"/>
      <c r="K220" s="20"/>
      <c r="L220" s="20"/>
      <c r="M220" s="20"/>
      <c r="N220" s="20"/>
      <c r="O220" s="20"/>
      <c r="P220" s="20"/>
      <c r="Q220" s="20"/>
      <c r="R220" s="20"/>
      <c r="S220" s="20"/>
      <c r="T220" s="20"/>
      <c r="U220" s="20"/>
      <c r="V220" s="20"/>
      <c r="W220" s="20"/>
    </row>
    <row r="221" spans="2:23">
      <c r="B221" s="20"/>
      <c r="C221" s="20"/>
      <c r="D221" s="20"/>
      <c r="E221" s="20"/>
      <c r="F221" s="20"/>
      <c r="G221" s="20"/>
      <c r="H221" s="20"/>
      <c r="I221" s="20"/>
      <c r="J221" s="20"/>
      <c r="K221" s="20"/>
      <c r="L221" s="20"/>
      <c r="M221" s="20"/>
      <c r="N221" s="20"/>
      <c r="O221" s="20"/>
      <c r="P221" s="20"/>
      <c r="Q221" s="20"/>
      <c r="R221" s="20"/>
      <c r="S221" s="20"/>
      <c r="T221" s="20"/>
      <c r="U221" s="20"/>
      <c r="V221" s="20"/>
      <c r="W221" s="20"/>
    </row>
    <row r="222" spans="2:23">
      <c r="B222" s="20"/>
      <c r="C222" s="20"/>
      <c r="D222" s="20"/>
      <c r="E222" s="20"/>
      <c r="F222" s="20"/>
      <c r="G222" s="20"/>
      <c r="H222" s="20"/>
      <c r="I222" s="20"/>
      <c r="J222" s="20"/>
      <c r="K222" s="20"/>
      <c r="L222" s="20"/>
      <c r="M222" s="20"/>
      <c r="N222" s="20"/>
      <c r="O222" s="20"/>
      <c r="P222" s="20"/>
      <c r="Q222" s="20"/>
      <c r="R222" s="20"/>
      <c r="S222" s="20"/>
      <c r="T222" s="20"/>
      <c r="U222" s="20"/>
      <c r="V222" s="20"/>
      <c r="W222" s="20"/>
    </row>
    <row r="223" spans="2:23">
      <c r="B223" s="20"/>
      <c r="C223" s="20"/>
      <c r="D223" s="20"/>
      <c r="E223" s="20"/>
      <c r="F223" s="20"/>
      <c r="G223" s="20"/>
      <c r="H223" s="20"/>
      <c r="I223" s="20"/>
      <c r="J223" s="20"/>
      <c r="K223" s="20"/>
      <c r="L223" s="20"/>
      <c r="M223" s="20"/>
      <c r="N223" s="20"/>
      <c r="O223" s="20"/>
      <c r="P223" s="20"/>
      <c r="Q223" s="20"/>
      <c r="R223" s="20"/>
      <c r="S223" s="20"/>
      <c r="T223" s="20"/>
      <c r="U223" s="20"/>
      <c r="V223" s="20"/>
      <c r="W223" s="20"/>
    </row>
    <row r="224" spans="2:23">
      <c r="B224" s="20"/>
      <c r="C224" s="20"/>
      <c r="D224" s="20"/>
      <c r="E224" s="20"/>
      <c r="F224" s="20"/>
      <c r="G224" s="20"/>
      <c r="H224" s="20"/>
      <c r="I224" s="20"/>
      <c r="J224" s="20"/>
      <c r="K224" s="20"/>
      <c r="L224" s="20"/>
      <c r="M224" s="20"/>
      <c r="N224" s="20"/>
      <c r="O224" s="20"/>
      <c r="P224" s="20"/>
      <c r="Q224" s="20"/>
      <c r="R224" s="20"/>
      <c r="S224" s="20"/>
      <c r="T224" s="20"/>
      <c r="U224" s="20"/>
      <c r="V224" s="20"/>
      <c r="W224" s="20"/>
    </row>
    <row r="225" spans="2:23">
      <c r="B225" s="20"/>
      <c r="C225" s="20"/>
      <c r="D225" s="20"/>
      <c r="E225" s="20"/>
      <c r="F225" s="20"/>
      <c r="G225" s="20"/>
      <c r="H225" s="20"/>
      <c r="I225" s="20"/>
      <c r="J225" s="20"/>
      <c r="K225" s="20"/>
      <c r="L225" s="20"/>
      <c r="M225" s="20"/>
      <c r="N225" s="20"/>
      <c r="O225" s="20"/>
      <c r="P225" s="20"/>
      <c r="Q225" s="20"/>
      <c r="R225" s="20"/>
      <c r="S225" s="20"/>
      <c r="T225" s="20"/>
      <c r="U225" s="20"/>
      <c r="V225" s="20"/>
      <c r="W225" s="20"/>
    </row>
    <row r="226" spans="2:23">
      <c r="B226" s="20"/>
      <c r="C226" s="20"/>
      <c r="D226" s="20"/>
      <c r="E226" s="20"/>
      <c r="F226" s="20"/>
      <c r="G226" s="20"/>
      <c r="H226" s="20"/>
      <c r="I226" s="20"/>
      <c r="J226" s="20"/>
      <c r="K226" s="20"/>
      <c r="L226" s="20"/>
      <c r="M226" s="20"/>
      <c r="N226" s="20"/>
      <c r="O226" s="20"/>
      <c r="P226" s="20"/>
      <c r="Q226" s="20"/>
      <c r="R226" s="20"/>
      <c r="S226" s="20"/>
      <c r="T226" s="20"/>
      <c r="U226" s="20"/>
      <c r="V226" s="20"/>
      <c r="W226" s="20"/>
    </row>
    <row r="227" spans="2:23">
      <c r="B227" s="20"/>
      <c r="C227" s="20"/>
      <c r="D227" s="20"/>
      <c r="E227" s="20"/>
      <c r="F227" s="20"/>
      <c r="G227" s="20"/>
      <c r="H227" s="20"/>
      <c r="I227" s="20"/>
      <c r="J227" s="20"/>
      <c r="K227" s="20"/>
      <c r="L227" s="20"/>
      <c r="M227" s="20"/>
      <c r="N227" s="20"/>
      <c r="O227" s="20"/>
      <c r="P227" s="20"/>
      <c r="Q227" s="20"/>
      <c r="R227" s="20"/>
      <c r="S227" s="20"/>
      <c r="T227" s="20"/>
      <c r="U227" s="20"/>
      <c r="V227" s="20"/>
      <c r="W227" s="20"/>
    </row>
    <row r="228" spans="2:23">
      <c r="B228" s="20"/>
      <c r="C228" s="20"/>
      <c r="D228" s="20"/>
      <c r="E228" s="20"/>
      <c r="F228" s="20"/>
      <c r="G228" s="20"/>
      <c r="H228" s="20"/>
      <c r="I228" s="20"/>
      <c r="J228" s="20"/>
      <c r="K228" s="20"/>
      <c r="L228" s="20"/>
      <c r="M228" s="20"/>
      <c r="N228" s="20"/>
      <c r="O228" s="20"/>
      <c r="P228" s="20"/>
      <c r="Q228" s="20"/>
      <c r="R228" s="20"/>
      <c r="S228" s="20"/>
      <c r="T228" s="20"/>
      <c r="U228" s="20"/>
      <c r="V228" s="20"/>
      <c r="W228" s="20"/>
    </row>
    <row r="229" spans="2:23">
      <c r="B229" s="20"/>
      <c r="C229" s="20"/>
      <c r="D229" s="20"/>
      <c r="E229" s="20"/>
      <c r="F229" s="20"/>
      <c r="G229" s="20"/>
      <c r="H229" s="20"/>
      <c r="I229" s="20"/>
      <c r="J229" s="20"/>
      <c r="K229" s="20"/>
      <c r="L229" s="20"/>
      <c r="M229" s="20"/>
      <c r="N229" s="20"/>
      <c r="O229" s="20"/>
      <c r="P229" s="20"/>
      <c r="Q229" s="20"/>
      <c r="R229" s="20"/>
      <c r="S229" s="20"/>
      <c r="T229" s="20"/>
      <c r="U229" s="20"/>
      <c r="V229" s="20"/>
      <c r="W229" s="20"/>
    </row>
    <row r="230" spans="2:23">
      <c r="B230" s="20"/>
      <c r="C230" s="20"/>
      <c r="D230" s="20"/>
      <c r="E230" s="20"/>
      <c r="F230" s="20"/>
      <c r="G230" s="20"/>
      <c r="H230" s="20"/>
      <c r="I230" s="20"/>
      <c r="J230" s="20"/>
      <c r="K230" s="20"/>
      <c r="L230" s="20"/>
      <c r="M230" s="20"/>
      <c r="N230" s="20"/>
      <c r="O230" s="20"/>
      <c r="P230" s="20"/>
      <c r="Q230" s="20"/>
      <c r="R230" s="20"/>
      <c r="S230" s="20"/>
      <c r="T230" s="20"/>
      <c r="U230" s="20"/>
      <c r="V230" s="20"/>
      <c r="W230" s="20"/>
    </row>
    <row r="231" spans="2:23">
      <c r="B231" s="20"/>
      <c r="C231" s="20"/>
      <c r="D231" s="20"/>
      <c r="E231" s="20"/>
      <c r="F231" s="20"/>
      <c r="G231" s="20"/>
      <c r="H231" s="20"/>
      <c r="I231" s="20"/>
      <c r="J231" s="20"/>
      <c r="K231" s="20"/>
      <c r="L231" s="20"/>
      <c r="M231" s="20"/>
      <c r="N231" s="20"/>
      <c r="O231" s="20"/>
      <c r="P231" s="20"/>
      <c r="Q231" s="20"/>
      <c r="R231" s="20"/>
      <c r="S231" s="20"/>
      <c r="T231" s="20"/>
      <c r="U231" s="20"/>
      <c r="V231" s="20"/>
      <c r="W231" s="20"/>
    </row>
    <row r="232" spans="2:23">
      <c r="B232" s="20"/>
      <c r="C232" s="20"/>
      <c r="D232" s="20"/>
      <c r="E232" s="20"/>
      <c r="F232" s="20"/>
      <c r="G232" s="20"/>
      <c r="H232" s="20"/>
      <c r="I232" s="20"/>
      <c r="J232" s="20"/>
      <c r="K232" s="20"/>
      <c r="L232" s="20"/>
      <c r="M232" s="20"/>
      <c r="N232" s="20"/>
      <c r="O232" s="20"/>
      <c r="P232" s="20"/>
      <c r="Q232" s="20"/>
      <c r="R232" s="20"/>
      <c r="S232" s="20"/>
      <c r="T232" s="20"/>
      <c r="U232" s="20"/>
      <c r="V232" s="20"/>
      <c r="W232" s="20"/>
    </row>
    <row r="233" spans="2:23">
      <c r="B233" s="20"/>
      <c r="C233" s="20"/>
      <c r="D233" s="20"/>
      <c r="E233" s="20"/>
      <c r="F233" s="20"/>
      <c r="G233" s="20"/>
      <c r="H233" s="20"/>
      <c r="I233" s="20"/>
      <c r="J233" s="20"/>
      <c r="K233" s="20"/>
      <c r="L233" s="20"/>
      <c r="M233" s="20"/>
      <c r="N233" s="20"/>
      <c r="O233" s="20"/>
      <c r="P233" s="20"/>
      <c r="Q233" s="20"/>
      <c r="R233" s="20"/>
      <c r="S233" s="20"/>
      <c r="T233" s="20"/>
      <c r="U233" s="20"/>
      <c r="V233" s="20"/>
      <c r="W233" s="20"/>
    </row>
    <row r="234" spans="2:23">
      <c r="B234" s="20"/>
      <c r="C234" s="20"/>
      <c r="D234" s="20"/>
      <c r="E234" s="20"/>
      <c r="F234" s="20"/>
      <c r="G234" s="20"/>
      <c r="H234" s="20"/>
      <c r="I234" s="20"/>
      <c r="J234" s="20"/>
      <c r="K234" s="20"/>
      <c r="L234" s="20"/>
      <c r="M234" s="20"/>
      <c r="N234" s="20"/>
      <c r="O234" s="20"/>
      <c r="P234" s="20"/>
      <c r="Q234" s="20"/>
      <c r="R234" s="20"/>
      <c r="S234" s="20"/>
      <c r="T234" s="20"/>
      <c r="U234" s="20"/>
      <c r="V234" s="20"/>
      <c r="W234" s="20"/>
    </row>
    <row r="235" spans="2:23">
      <c r="B235" s="20"/>
      <c r="C235" s="20"/>
      <c r="D235" s="20"/>
      <c r="E235" s="20"/>
      <c r="F235" s="20"/>
      <c r="G235" s="20"/>
      <c r="H235" s="20"/>
      <c r="I235" s="20"/>
      <c r="J235" s="20"/>
      <c r="K235" s="20"/>
      <c r="L235" s="20"/>
      <c r="M235" s="20"/>
      <c r="N235" s="20"/>
      <c r="O235" s="20"/>
      <c r="P235" s="20"/>
      <c r="Q235" s="20"/>
      <c r="R235" s="20"/>
      <c r="S235" s="20"/>
      <c r="T235" s="20"/>
      <c r="U235" s="20"/>
      <c r="V235" s="20"/>
      <c r="W235" s="20"/>
    </row>
    <row r="236" spans="2:23">
      <c r="B236" s="20"/>
      <c r="C236" s="20"/>
      <c r="D236" s="20"/>
      <c r="E236" s="20"/>
      <c r="F236" s="20"/>
      <c r="G236" s="20"/>
      <c r="H236" s="20"/>
      <c r="I236" s="20"/>
      <c r="J236" s="20"/>
      <c r="K236" s="20"/>
      <c r="L236" s="20"/>
      <c r="M236" s="20"/>
      <c r="N236" s="20"/>
      <c r="O236" s="20"/>
      <c r="P236" s="20"/>
      <c r="Q236" s="20"/>
      <c r="R236" s="20"/>
      <c r="S236" s="20"/>
      <c r="T236" s="20"/>
      <c r="U236" s="20"/>
      <c r="V236" s="20"/>
      <c r="W236" s="20"/>
    </row>
    <row r="237" spans="2:23">
      <c r="B237" s="20"/>
      <c r="C237" s="20"/>
      <c r="D237" s="20"/>
      <c r="E237" s="20"/>
      <c r="F237" s="20"/>
      <c r="G237" s="20"/>
      <c r="H237" s="20"/>
      <c r="I237" s="20"/>
      <c r="J237" s="20"/>
      <c r="K237" s="20"/>
      <c r="L237" s="20"/>
      <c r="M237" s="20"/>
      <c r="N237" s="20"/>
      <c r="O237" s="20"/>
      <c r="P237" s="20"/>
      <c r="Q237" s="20"/>
      <c r="R237" s="20"/>
      <c r="S237" s="20"/>
      <c r="T237" s="20"/>
      <c r="U237" s="20"/>
      <c r="V237" s="20"/>
      <c r="W237" s="20"/>
    </row>
    <row r="238" spans="2:23">
      <c r="B238" s="20"/>
      <c r="C238" s="20"/>
      <c r="D238" s="20"/>
      <c r="E238" s="20"/>
      <c r="F238" s="20"/>
      <c r="G238" s="20"/>
      <c r="H238" s="20"/>
      <c r="I238" s="20"/>
      <c r="J238" s="20"/>
      <c r="K238" s="20"/>
      <c r="L238" s="20"/>
      <c r="M238" s="20"/>
      <c r="N238" s="20"/>
      <c r="O238" s="20"/>
      <c r="P238" s="20"/>
      <c r="Q238" s="20"/>
      <c r="R238" s="20"/>
      <c r="S238" s="20"/>
      <c r="T238" s="20"/>
      <c r="U238" s="20"/>
      <c r="V238" s="20"/>
      <c r="W238" s="20"/>
    </row>
    <row r="239" spans="2:23">
      <c r="B239" s="20"/>
      <c r="C239" s="20"/>
      <c r="D239" s="20"/>
      <c r="E239" s="20"/>
      <c r="F239" s="20"/>
      <c r="G239" s="20"/>
      <c r="H239" s="20"/>
      <c r="I239" s="20"/>
      <c r="J239" s="20"/>
      <c r="K239" s="20"/>
      <c r="L239" s="20"/>
      <c r="M239" s="20"/>
      <c r="N239" s="20"/>
      <c r="O239" s="20"/>
      <c r="P239" s="20"/>
      <c r="Q239" s="20"/>
      <c r="R239" s="20"/>
      <c r="S239" s="20"/>
      <c r="T239" s="20"/>
      <c r="U239" s="20"/>
      <c r="V239" s="20"/>
      <c r="W239" s="20"/>
    </row>
    <row r="240" spans="2:23">
      <c r="B240" s="20"/>
      <c r="C240" s="20"/>
      <c r="D240" s="20"/>
      <c r="E240" s="20"/>
      <c r="F240" s="20"/>
      <c r="G240" s="20"/>
      <c r="H240" s="20"/>
      <c r="I240" s="20"/>
      <c r="J240" s="20"/>
      <c r="K240" s="20"/>
      <c r="L240" s="20"/>
      <c r="M240" s="20"/>
      <c r="N240" s="20"/>
      <c r="O240" s="20"/>
      <c r="P240" s="20"/>
      <c r="Q240" s="20"/>
      <c r="R240" s="20"/>
      <c r="S240" s="20"/>
      <c r="T240" s="20"/>
      <c r="U240" s="20"/>
      <c r="V240" s="20"/>
      <c r="W240" s="20"/>
    </row>
    <row r="241" spans="2:23">
      <c r="B241" s="20"/>
      <c r="C241" s="20"/>
      <c r="D241" s="20"/>
      <c r="E241" s="20"/>
      <c r="F241" s="20"/>
      <c r="G241" s="20"/>
      <c r="H241" s="20"/>
      <c r="I241" s="20"/>
      <c r="J241" s="20"/>
      <c r="K241" s="20"/>
      <c r="L241" s="20"/>
      <c r="M241" s="20"/>
      <c r="N241" s="20"/>
      <c r="O241" s="20"/>
      <c r="P241" s="20"/>
      <c r="Q241" s="20"/>
      <c r="R241" s="20"/>
      <c r="S241" s="20"/>
      <c r="T241" s="20"/>
      <c r="U241" s="20"/>
      <c r="V241" s="20"/>
      <c r="W241" s="20"/>
    </row>
    <row r="242" spans="2:23">
      <c r="B242" s="20"/>
      <c r="C242" s="20"/>
      <c r="D242" s="20"/>
      <c r="E242" s="20"/>
      <c r="F242" s="20"/>
      <c r="G242" s="20"/>
      <c r="H242" s="20"/>
      <c r="I242" s="20"/>
      <c r="J242" s="20"/>
      <c r="K242" s="20"/>
      <c r="L242" s="20"/>
      <c r="M242" s="20"/>
      <c r="N242" s="20"/>
      <c r="O242" s="20"/>
      <c r="P242" s="20"/>
      <c r="Q242" s="20"/>
      <c r="R242" s="20"/>
      <c r="S242" s="20"/>
      <c r="T242" s="20"/>
      <c r="U242" s="20"/>
      <c r="V242" s="20"/>
      <c r="W242" s="20"/>
    </row>
    <row r="243" spans="2:23">
      <c r="B243" s="20"/>
      <c r="C243" s="20"/>
      <c r="D243" s="20"/>
      <c r="E243" s="20"/>
      <c r="F243" s="20"/>
      <c r="G243" s="20"/>
      <c r="H243" s="20"/>
      <c r="I243" s="20"/>
      <c r="J243" s="20"/>
      <c r="K243" s="20"/>
      <c r="L243" s="20"/>
      <c r="M243" s="20"/>
      <c r="N243" s="20"/>
      <c r="O243" s="20"/>
      <c r="P243" s="20"/>
      <c r="Q243" s="20"/>
      <c r="R243" s="20"/>
      <c r="S243" s="20"/>
      <c r="T243" s="20"/>
      <c r="U243" s="20"/>
      <c r="V243" s="20"/>
      <c r="W243" s="20"/>
    </row>
    <row r="244" spans="2:23">
      <c r="B244" s="20"/>
      <c r="C244" s="20"/>
      <c r="D244" s="20"/>
      <c r="E244" s="20"/>
      <c r="F244" s="20"/>
      <c r="G244" s="20"/>
      <c r="H244" s="20"/>
      <c r="I244" s="20"/>
      <c r="J244" s="20"/>
      <c r="K244" s="20"/>
      <c r="L244" s="20"/>
      <c r="M244" s="20"/>
      <c r="N244" s="20"/>
      <c r="O244" s="20"/>
      <c r="P244" s="20"/>
      <c r="Q244" s="20"/>
      <c r="R244" s="20"/>
      <c r="S244" s="20"/>
      <c r="T244" s="20"/>
      <c r="U244" s="20"/>
      <c r="V244" s="20"/>
      <c r="W244" s="20"/>
    </row>
    <row r="245" spans="2:23">
      <c r="B245" s="20"/>
      <c r="C245" s="20"/>
      <c r="D245" s="20"/>
      <c r="E245" s="20"/>
      <c r="F245" s="20"/>
      <c r="G245" s="20"/>
      <c r="H245" s="20"/>
      <c r="I245" s="20"/>
      <c r="J245" s="20"/>
      <c r="K245" s="20"/>
      <c r="L245" s="20"/>
      <c r="M245" s="20"/>
      <c r="N245" s="20"/>
      <c r="O245" s="20"/>
      <c r="P245" s="20"/>
      <c r="Q245" s="20"/>
      <c r="R245" s="20"/>
      <c r="S245" s="20"/>
      <c r="T245" s="20"/>
      <c r="U245" s="20"/>
      <c r="V245" s="20"/>
      <c r="W245" s="20"/>
    </row>
    <row r="246" spans="2:23">
      <c r="B246" s="20"/>
      <c r="C246" s="20"/>
      <c r="D246" s="20"/>
      <c r="E246" s="20"/>
      <c r="F246" s="20"/>
      <c r="G246" s="20"/>
      <c r="H246" s="20"/>
      <c r="I246" s="20"/>
      <c r="J246" s="20"/>
      <c r="K246" s="20"/>
      <c r="L246" s="20"/>
      <c r="M246" s="20"/>
      <c r="N246" s="20"/>
      <c r="O246" s="20"/>
      <c r="P246" s="20"/>
      <c r="Q246" s="20"/>
      <c r="R246" s="20"/>
      <c r="S246" s="20"/>
      <c r="T246" s="20"/>
      <c r="U246" s="20"/>
      <c r="V246" s="20"/>
      <c r="W246" s="20"/>
    </row>
    <row r="247" spans="2:23">
      <c r="B247" s="20"/>
      <c r="C247" s="20"/>
      <c r="D247" s="20"/>
      <c r="E247" s="20"/>
      <c r="F247" s="20"/>
      <c r="G247" s="20"/>
      <c r="H247" s="20"/>
      <c r="I247" s="20"/>
      <c r="J247" s="20"/>
      <c r="K247" s="20"/>
      <c r="L247" s="20"/>
      <c r="M247" s="20"/>
      <c r="N247" s="20"/>
      <c r="O247" s="20"/>
      <c r="P247" s="20"/>
      <c r="Q247" s="20"/>
      <c r="R247" s="20"/>
      <c r="S247" s="20"/>
      <c r="T247" s="20"/>
      <c r="U247" s="20"/>
      <c r="V247" s="20"/>
      <c r="W247" s="20"/>
    </row>
    <row r="248" spans="2:23">
      <c r="B248" s="20"/>
      <c r="C248" s="20"/>
      <c r="D248" s="20"/>
      <c r="E248" s="20"/>
      <c r="F248" s="20"/>
      <c r="G248" s="20"/>
      <c r="H248" s="20"/>
      <c r="I248" s="20"/>
      <c r="J248" s="20"/>
      <c r="K248" s="20"/>
      <c r="L248" s="20"/>
      <c r="M248" s="20"/>
      <c r="N248" s="20"/>
      <c r="O248" s="20"/>
      <c r="P248" s="20"/>
      <c r="Q248" s="20"/>
      <c r="R248" s="20"/>
      <c r="S248" s="20"/>
      <c r="T248" s="20"/>
      <c r="U248" s="20"/>
      <c r="V248" s="20"/>
      <c r="W248" s="20"/>
    </row>
    <row r="249" spans="2:23">
      <c r="B249" s="20"/>
      <c r="C249" s="20"/>
      <c r="D249" s="20"/>
      <c r="E249" s="20"/>
      <c r="F249" s="20"/>
      <c r="G249" s="20"/>
      <c r="H249" s="20"/>
      <c r="I249" s="20"/>
      <c r="J249" s="20"/>
      <c r="K249" s="20"/>
      <c r="L249" s="20"/>
      <c r="M249" s="20"/>
      <c r="N249" s="20"/>
      <c r="O249" s="20"/>
      <c r="P249" s="20"/>
      <c r="Q249" s="20"/>
      <c r="R249" s="20"/>
      <c r="S249" s="20"/>
      <c r="T249" s="20"/>
      <c r="U249" s="20"/>
      <c r="V249" s="20"/>
      <c r="W249" s="20"/>
    </row>
    <row r="250" spans="2:23">
      <c r="B250" s="20"/>
      <c r="C250" s="20"/>
      <c r="D250" s="20"/>
      <c r="E250" s="20"/>
      <c r="F250" s="20"/>
      <c r="G250" s="20"/>
      <c r="H250" s="20"/>
      <c r="I250" s="20"/>
      <c r="J250" s="20"/>
      <c r="K250" s="20"/>
      <c r="L250" s="20"/>
      <c r="M250" s="20"/>
      <c r="N250" s="20"/>
      <c r="O250" s="20"/>
      <c r="P250" s="20"/>
      <c r="Q250" s="20"/>
      <c r="R250" s="20"/>
      <c r="S250" s="20"/>
      <c r="T250" s="20"/>
      <c r="U250" s="20"/>
      <c r="V250" s="20"/>
      <c r="W250" s="20"/>
    </row>
    <row r="251" spans="2:23">
      <c r="B251" s="20"/>
      <c r="C251" s="20"/>
      <c r="D251" s="20"/>
      <c r="E251" s="20"/>
      <c r="F251" s="20"/>
      <c r="G251" s="20"/>
      <c r="H251" s="20"/>
      <c r="I251" s="20"/>
      <c r="J251" s="20"/>
      <c r="K251" s="20"/>
      <c r="L251" s="20"/>
      <c r="M251" s="20"/>
      <c r="N251" s="20"/>
      <c r="O251" s="20"/>
      <c r="P251" s="20"/>
      <c r="Q251" s="20"/>
      <c r="R251" s="20"/>
      <c r="S251" s="20"/>
      <c r="T251" s="20"/>
      <c r="U251" s="20"/>
      <c r="V251" s="20"/>
      <c r="W251" s="20"/>
    </row>
    <row r="252" spans="2:23">
      <c r="B252" s="20"/>
      <c r="C252" s="20"/>
      <c r="D252" s="20"/>
      <c r="E252" s="20"/>
      <c r="F252" s="20"/>
      <c r="G252" s="20"/>
      <c r="H252" s="20"/>
      <c r="I252" s="20"/>
      <c r="J252" s="20"/>
      <c r="K252" s="20"/>
      <c r="L252" s="20"/>
      <c r="M252" s="20"/>
      <c r="N252" s="20"/>
      <c r="O252" s="20"/>
      <c r="P252" s="20"/>
      <c r="Q252" s="20"/>
      <c r="R252" s="20"/>
      <c r="S252" s="20"/>
      <c r="T252" s="20"/>
      <c r="U252" s="20"/>
      <c r="V252" s="20"/>
      <c r="W252" s="20"/>
    </row>
    <row r="253" spans="2:23">
      <c r="B253" s="20"/>
      <c r="C253" s="20"/>
      <c r="D253" s="20"/>
      <c r="E253" s="20"/>
      <c r="F253" s="20"/>
      <c r="G253" s="20"/>
      <c r="H253" s="20"/>
      <c r="I253" s="20"/>
      <c r="J253" s="20"/>
      <c r="K253" s="20"/>
      <c r="L253" s="20"/>
      <c r="M253" s="20"/>
      <c r="N253" s="20"/>
      <c r="O253" s="20"/>
      <c r="P253" s="20"/>
      <c r="Q253" s="20"/>
      <c r="R253" s="20"/>
      <c r="S253" s="20"/>
      <c r="T253" s="20"/>
      <c r="U253" s="20"/>
      <c r="V253" s="20"/>
      <c r="W253" s="20"/>
    </row>
    <row r="254" spans="2:23">
      <c r="B254" s="20"/>
      <c r="C254" s="20"/>
      <c r="D254" s="20"/>
      <c r="E254" s="20"/>
      <c r="F254" s="20"/>
      <c r="G254" s="20"/>
      <c r="H254" s="20"/>
      <c r="I254" s="20"/>
      <c r="J254" s="20"/>
      <c r="K254" s="20"/>
      <c r="L254" s="20"/>
      <c r="M254" s="20"/>
      <c r="N254" s="20"/>
      <c r="O254" s="20"/>
      <c r="P254" s="20"/>
      <c r="Q254" s="20"/>
      <c r="R254" s="20"/>
      <c r="S254" s="20"/>
      <c r="T254" s="20"/>
      <c r="U254" s="20"/>
      <c r="V254" s="20"/>
      <c r="W254" s="20"/>
    </row>
    <row r="255" spans="2:23">
      <c r="B255" s="20"/>
      <c r="C255" s="20"/>
      <c r="D255" s="20"/>
      <c r="E255" s="20"/>
      <c r="F255" s="20"/>
      <c r="G255" s="20"/>
      <c r="H255" s="20"/>
      <c r="I255" s="20"/>
      <c r="J255" s="20"/>
      <c r="K255" s="20"/>
      <c r="L255" s="20"/>
      <c r="M255" s="20"/>
      <c r="N255" s="20"/>
      <c r="O255" s="20"/>
      <c r="P255" s="20"/>
      <c r="Q255" s="20"/>
      <c r="R255" s="20"/>
      <c r="S255" s="20"/>
      <c r="T255" s="20"/>
      <c r="U255" s="20"/>
      <c r="V255" s="20"/>
      <c r="W255" s="20"/>
    </row>
    <row r="256" spans="2:23">
      <c r="B256" s="20"/>
      <c r="C256" s="20"/>
      <c r="D256" s="20"/>
      <c r="E256" s="20"/>
      <c r="F256" s="20"/>
      <c r="G256" s="20"/>
      <c r="H256" s="20"/>
      <c r="I256" s="20"/>
      <c r="J256" s="20"/>
      <c r="K256" s="20"/>
      <c r="L256" s="20"/>
      <c r="M256" s="20"/>
      <c r="N256" s="20"/>
      <c r="O256" s="20"/>
      <c r="P256" s="20"/>
      <c r="Q256" s="20"/>
      <c r="R256" s="20"/>
      <c r="S256" s="20"/>
      <c r="T256" s="20"/>
      <c r="U256" s="20"/>
      <c r="V256" s="20"/>
      <c r="W256" s="20"/>
    </row>
    <row r="257" spans="2:23">
      <c r="B257" s="20"/>
      <c r="C257" s="20"/>
      <c r="D257" s="20"/>
      <c r="E257" s="20"/>
      <c r="F257" s="20"/>
      <c r="G257" s="20"/>
      <c r="H257" s="20"/>
      <c r="I257" s="20"/>
      <c r="J257" s="20"/>
      <c r="K257" s="20"/>
      <c r="L257" s="20"/>
      <c r="M257" s="20"/>
      <c r="N257" s="20"/>
      <c r="O257" s="20"/>
      <c r="P257" s="20"/>
      <c r="Q257" s="20"/>
      <c r="R257" s="20"/>
      <c r="S257" s="20"/>
      <c r="T257" s="20"/>
      <c r="U257" s="20"/>
      <c r="V257" s="20"/>
      <c r="W257" s="20"/>
    </row>
    <row r="258" spans="2:23">
      <c r="B258" s="20"/>
      <c r="C258" s="20"/>
      <c r="D258" s="20"/>
      <c r="E258" s="20"/>
      <c r="F258" s="20"/>
      <c r="G258" s="20"/>
      <c r="H258" s="20"/>
      <c r="I258" s="20"/>
      <c r="J258" s="20"/>
      <c r="K258" s="20"/>
      <c r="L258" s="20"/>
      <c r="M258" s="20"/>
      <c r="N258" s="20"/>
      <c r="O258" s="20"/>
      <c r="P258" s="20"/>
      <c r="Q258" s="20"/>
      <c r="R258" s="20"/>
      <c r="S258" s="20"/>
      <c r="T258" s="20"/>
      <c r="U258" s="20"/>
      <c r="V258" s="20"/>
      <c r="W258" s="20"/>
    </row>
    <row r="259" spans="2:23">
      <c r="B259" s="20"/>
      <c r="C259" s="20"/>
      <c r="D259" s="20"/>
      <c r="E259" s="20"/>
      <c r="F259" s="20"/>
      <c r="G259" s="20"/>
      <c r="H259" s="20"/>
      <c r="I259" s="20"/>
      <c r="J259" s="20"/>
      <c r="K259" s="20"/>
      <c r="L259" s="20"/>
      <c r="M259" s="20"/>
      <c r="N259" s="20"/>
      <c r="O259" s="20"/>
      <c r="P259" s="20"/>
      <c r="Q259" s="20"/>
      <c r="R259" s="20"/>
      <c r="S259" s="20"/>
      <c r="T259" s="20"/>
      <c r="U259" s="20"/>
      <c r="V259" s="20"/>
      <c r="W259" s="20"/>
    </row>
    <row r="260" spans="2:23">
      <c r="B260" s="20"/>
      <c r="C260" s="20"/>
      <c r="D260" s="20"/>
      <c r="E260" s="20"/>
      <c r="F260" s="20"/>
      <c r="G260" s="20"/>
      <c r="H260" s="20"/>
      <c r="I260" s="20"/>
      <c r="J260" s="20"/>
      <c r="K260" s="20"/>
      <c r="L260" s="20"/>
      <c r="M260" s="20"/>
      <c r="N260" s="20"/>
      <c r="O260" s="20"/>
      <c r="P260" s="20"/>
      <c r="Q260" s="20"/>
      <c r="R260" s="20"/>
      <c r="S260" s="20"/>
      <c r="T260" s="20"/>
      <c r="U260" s="20"/>
      <c r="V260" s="20"/>
      <c r="W260" s="20"/>
    </row>
    <row r="261" spans="2:23">
      <c r="B261" s="20"/>
      <c r="C261" s="20"/>
      <c r="D261" s="20"/>
      <c r="E261" s="20"/>
      <c r="F261" s="20"/>
      <c r="G261" s="20"/>
      <c r="H261" s="20"/>
      <c r="I261" s="20"/>
      <c r="J261" s="20"/>
      <c r="K261" s="20"/>
      <c r="L261" s="20"/>
      <c r="M261" s="20"/>
      <c r="N261" s="20"/>
      <c r="O261" s="20"/>
      <c r="P261" s="20"/>
      <c r="Q261" s="20"/>
      <c r="R261" s="20"/>
      <c r="S261" s="20"/>
      <c r="T261" s="20"/>
      <c r="U261" s="20"/>
      <c r="V261" s="20"/>
      <c r="W261" s="20"/>
    </row>
    <row r="262" spans="2:23">
      <c r="B262" s="20"/>
      <c r="C262" s="20"/>
      <c r="D262" s="20"/>
      <c r="E262" s="20"/>
      <c r="F262" s="20"/>
      <c r="G262" s="20"/>
      <c r="H262" s="20"/>
      <c r="I262" s="20"/>
      <c r="J262" s="20"/>
      <c r="K262" s="20"/>
      <c r="L262" s="20"/>
      <c r="M262" s="20"/>
      <c r="N262" s="20"/>
      <c r="O262" s="20"/>
      <c r="P262" s="20"/>
      <c r="Q262" s="20"/>
      <c r="R262" s="20"/>
      <c r="S262" s="20"/>
      <c r="T262" s="20"/>
      <c r="U262" s="20"/>
      <c r="V262" s="20"/>
      <c r="W262" s="20"/>
    </row>
    <row r="263" spans="2:23">
      <c r="B263" s="20"/>
      <c r="C263" s="20"/>
      <c r="D263" s="20"/>
      <c r="E263" s="20"/>
      <c r="F263" s="20"/>
      <c r="G263" s="20"/>
      <c r="H263" s="20"/>
      <c r="I263" s="20"/>
      <c r="J263" s="20"/>
      <c r="K263" s="20"/>
      <c r="L263" s="20"/>
      <c r="M263" s="20"/>
      <c r="N263" s="20"/>
      <c r="O263" s="20"/>
      <c r="P263" s="20"/>
      <c r="Q263" s="20"/>
      <c r="R263" s="20"/>
      <c r="S263" s="20"/>
      <c r="T263" s="20"/>
      <c r="U263" s="20"/>
      <c r="V263" s="20"/>
      <c r="W263" s="20"/>
    </row>
    <row r="264" spans="2:23">
      <c r="B264" s="20"/>
      <c r="C264" s="20"/>
      <c r="D264" s="20"/>
      <c r="E264" s="20"/>
      <c r="F264" s="20"/>
      <c r="G264" s="20"/>
      <c r="H264" s="20"/>
      <c r="I264" s="20"/>
      <c r="J264" s="20"/>
      <c r="K264" s="20"/>
      <c r="L264" s="20"/>
      <c r="M264" s="20"/>
      <c r="N264" s="20"/>
      <c r="O264" s="20"/>
      <c r="P264" s="20"/>
      <c r="Q264" s="20"/>
      <c r="R264" s="20"/>
      <c r="S264" s="20"/>
      <c r="T264" s="20"/>
      <c r="U264" s="20"/>
      <c r="V264" s="20"/>
      <c r="W264" s="20"/>
    </row>
    <row r="265" spans="2:23">
      <c r="B265" s="20"/>
      <c r="C265" s="20"/>
      <c r="D265" s="20"/>
      <c r="E265" s="20"/>
      <c r="F265" s="20"/>
      <c r="G265" s="20"/>
      <c r="H265" s="20"/>
      <c r="I265" s="20"/>
      <c r="J265" s="20"/>
      <c r="K265" s="20"/>
      <c r="L265" s="20"/>
      <c r="M265" s="20"/>
      <c r="N265" s="20"/>
      <c r="O265" s="20"/>
      <c r="P265" s="20"/>
      <c r="Q265" s="20"/>
      <c r="R265" s="20"/>
      <c r="S265" s="20"/>
      <c r="T265" s="20"/>
      <c r="U265" s="20"/>
      <c r="V265" s="20"/>
      <c r="W265" s="20"/>
    </row>
    <row r="266" spans="2:23">
      <c r="B266" s="20"/>
      <c r="C266" s="20"/>
      <c r="D266" s="20"/>
      <c r="E266" s="20"/>
      <c r="F266" s="20"/>
      <c r="G266" s="20"/>
      <c r="H266" s="20"/>
      <c r="I266" s="20"/>
      <c r="J266" s="20"/>
      <c r="K266" s="20"/>
      <c r="L266" s="20"/>
      <c r="M266" s="20"/>
      <c r="N266" s="20"/>
      <c r="O266" s="20"/>
      <c r="P266" s="20"/>
      <c r="Q266" s="20"/>
      <c r="R266" s="20"/>
      <c r="S266" s="20"/>
      <c r="T266" s="20"/>
      <c r="U266" s="20"/>
      <c r="V266" s="20"/>
      <c r="W266" s="20"/>
    </row>
    <row r="267" spans="2:23">
      <c r="B267" s="20"/>
      <c r="C267" s="20"/>
      <c r="D267" s="20"/>
      <c r="E267" s="20"/>
      <c r="F267" s="20"/>
      <c r="G267" s="20"/>
      <c r="H267" s="20"/>
      <c r="I267" s="20"/>
      <c r="J267" s="20"/>
      <c r="K267" s="20"/>
      <c r="L267" s="20"/>
      <c r="M267" s="20"/>
      <c r="N267" s="20"/>
      <c r="O267" s="20"/>
      <c r="P267" s="20"/>
      <c r="Q267" s="20"/>
      <c r="R267" s="20"/>
      <c r="S267" s="20"/>
      <c r="T267" s="20"/>
      <c r="U267" s="20"/>
      <c r="V267" s="20"/>
      <c r="W267" s="20"/>
    </row>
    <row r="268" spans="2:23">
      <c r="B268" s="20"/>
      <c r="C268" s="20"/>
      <c r="D268" s="20"/>
      <c r="E268" s="20"/>
      <c r="F268" s="20"/>
      <c r="G268" s="20"/>
      <c r="H268" s="20"/>
      <c r="I268" s="20"/>
      <c r="J268" s="20"/>
      <c r="K268" s="20"/>
      <c r="L268" s="20"/>
      <c r="M268" s="20"/>
      <c r="N268" s="20"/>
      <c r="O268" s="20"/>
      <c r="P268" s="20"/>
      <c r="Q268" s="20"/>
      <c r="R268" s="20"/>
      <c r="S268" s="20"/>
      <c r="T268" s="20"/>
      <c r="U268" s="20"/>
      <c r="V268" s="20"/>
      <c r="W268" s="20"/>
    </row>
    <row r="269" spans="2:23">
      <c r="B269" s="20"/>
      <c r="C269" s="20"/>
      <c r="D269" s="20"/>
      <c r="E269" s="20"/>
      <c r="F269" s="20"/>
      <c r="G269" s="20"/>
      <c r="H269" s="20"/>
      <c r="I269" s="20"/>
      <c r="J269" s="20"/>
      <c r="K269" s="20"/>
      <c r="L269" s="20"/>
      <c r="M269" s="20"/>
      <c r="N269" s="20"/>
      <c r="O269" s="20"/>
      <c r="P269" s="20"/>
      <c r="Q269" s="20"/>
      <c r="R269" s="20"/>
      <c r="S269" s="20"/>
      <c r="T269" s="20"/>
      <c r="U269" s="20"/>
      <c r="V269" s="20"/>
      <c r="W269" s="20"/>
    </row>
    <row r="270" spans="2:23">
      <c r="B270" s="20"/>
      <c r="C270" s="20"/>
      <c r="D270" s="20"/>
      <c r="E270" s="20"/>
      <c r="F270" s="20"/>
      <c r="G270" s="20"/>
      <c r="H270" s="20"/>
      <c r="I270" s="20"/>
      <c r="J270" s="20"/>
      <c r="K270" s="20"/>
      <c r="L270" s="20"/>
      <c r="M270" s="20"/>
      <c r="N270" s="20"/>
      <c r="O270" s="20"/>
      <c r="P270" s="20"/>
      <c r="Q270" s="20"/>
      <c r="R270" s="20"/>
      <c r="S270" s="20"/>
      <c r="T270" s="20"/>
      <c r="U270" s="20"/>
      <c r="V270" s="20"/>
      <c r="W270" s="20"/>
    </row>
    <row r="271" spans="2:23">
      <c r="B271" s="20"/>
      <c r="C271" s="20"/>
      <c r="D271" s="20"/>
      <c r="E271" s="20"/>
      <c r="F271" s="20"/>
      <c r="G271" s="20"/>
      <c r="H271" s="20"/>
      <c r="I271" s="20"/>
      <c r="J271" s="20"/>
      <c r="K271" s="20"/>
      <c r="L271" s="20"/>
      <c r="M271" s="20"/>
      <c r="N271" s="20"/>
      <c r="O271" s="20"/>
      <c r="P271" s="20"/>
      <c r="Q271" s="20"/>
      <c r="R271" s="20"/>
      <c r="S271" s="20"/>
      <c r="T271" s="20"/>
      <c r="U271" s="20"/>
      <c r="V271" s="20"/>
      <c r="W271" s="20"/>
    </row>
    <row r="272" spans="2:23">
      <c r="B272" s="20"/>
      <c r="C272" s="20"/>
      <c r="D272" s="20"/>
      <c r="E272" s="20"/>
      <c r="F272" s="20"/>
      <c r="G272" s="20"/>
      <c r="H272" s="20"/>
      <c r="I272" s="20"/>
      <c r="J272" s="20"/>
      <c r="K272" s="20"/>
      <c r="L272" s="20"/>
      <c r="M272" s="20"/>
      <c r="N272" s="20"/>
      <c r="O272" s="20"/>
      <c r="P272" s="20"/>
      <c r="Q272" s="20"/>
      <c r="R272" s="20"/>
      <c r="S272" s="20"/>
      <c r="T272" s="20"/>
      <c r="U272" s="20"/>
      <c r="V272" s="20"/>
      <c r="W272" s="20"/>
    </row>
    <row r="273" spans="2:23">
      <c r="B273" s="20"/>
      <c r="C273" s="20"/>
      <c r="D273" s="20"/>
      <c r="E273" s="20"/>
      <c r="F273" s="20"/>
      <c r="G273" s="20"/>
      <c r="H273" s="20"/>
      <c r="I273" s="20"/>
      <c r="J273" s="20"/>
      <c r="K273" s="20"/>
      <c r="L273" s="20"/>
      <c r="M273" s="20"/>
      <c r="N273" s="20"/>
      <c r="O273" s="20"/>
      <c r="P273" s="20"/>
      <c r="Q273" s="20"/>
      <c r="R273" s="20"/>
      <c r="S273" s="20"/>
      <c r="T273" s="20"/>
      <c r="U273" s="20"/>
      <c r="V273" s="20"/>
      <c r="W273" s="20"/>
    </row>
    <row r="274" spans="2:23">
      <c r="B274" s="20"/>
      <c r="C274" s="20"/>
      <c r="D274" s="20"/>
      <c r="E274" s="20"/>
      <c r="F274" s="20"/>
      <c r="G274" s="20"/>
      <c r="H274" s="20"/>
      <c r="I274" s="20"/>
      <c r="J274" s="20"/>
      <c r="K274" s="20"/>
      <c r="L274" s="20"/>
      <c r="M274" s="20"/>
      <c r="N274" s="20"/>
      <c r="O274" s="20"/>
      <c r="P274" s="20"/>
      <c r="Q274" s="20"/>
      <c r="R274" s="20"/>
      <c r="S274" s="20"/>
      <c r="T274" s="20"/>
      <c r="U274" s="20"/>
      <c r="V274" s="20"/>
      <c r="W274" s="20"/>
    </row>
    <row r="275" spans="2:23">
      <c r="B275" s="20"/>
      <c r="C275" s="20"/>
      <c r="D275" s="20"/>
      <c r="E275" s="20"/>
      <c r="F275" s="20"/>
      <c r="G275" s="20"/>
      <c r="H275" s="20"/>
      <c r="I275" s="20"/>
      <c r="J275" s="20"/>
      <c r="K275" s="20"/>
      <c r="L275" s="20"/>
      <c r="M275" s="20"/>
      <c r="N275" s="20"/>
      <c r="O275" s="20"/>
      <c r="P275" s="20"/>
      <c r="Q275" s="20"/>
      <c r="R275" s="20"/>
      <c r="S275" s="20"/>
      <c r="T275" s="20"/>
      <c r="U275" s="20"/>
      <c r="V275" s="20"/>
      <c r="W275" s="20"/>
    </row>
    <row r="276" spans="2:23">
      <c r="B276" s="20"/>
      <c r="C276" s="20"/>
      <c r="D276" s="20"/>
      <c r="E276" s="20"/>
      <c r="F276" s="20"/>
      <c r="G276" s="20"/>
      <c r="H276" s="20"/>
      <c r="I276" s="20"/>
      <c r="J276" s="20"/>
      <c r="K276" s="20"/>
      <c r="L276" s="20"/>
      <c r="M276" s="20"/>
      <c r="N276" s="20"/>
      <c r="O276" s="20"/>
      <c r="P276" s="20"/>
      <c r="Q276" s="20"/>
      <c r="R276" s="20"/>
      <c r="S276" s="20"/>
      <c r="T276" s="20"/>
      <c r="U276" s="20"/>
      <c r="V276" s="20"/>
      <c r="W276" s="20"/>
    </row>
    <row r="277" spans="2:23">
      <c r="B277" s="20"/>
      <c r="C277" s="20"/>
      <c r="D277" s="20"/>
      <c r="E277" s="20"/>
      <c r="F277" s="20"/>
      <c r="G277" s="20"/>
      <c r="H277" s="20"/>
      <c r="I277" s="20"/>
      <c r="J277" s="20"/>
      <c r="K277" s="20"/>
      <c r="L277" s="20"/>
      <c r="M277" s="20"/>
      <c r="N277" s="20"/>
      <c r="O277" s="20"/>
      <c r="P277" s="20"/>
      <c r="Q277" s="20"/>
      <c r="R277" s="20"/>
      <c r="S277" s="20"/>
      <c r="T277" s="20"/>
      <c r="U277" s="20"/>
      <c r="V277" s="20"/>
      <c r="W277" s="20"/>
    </row>
    <row r="278" spans="2:23">
      <c r="B278" s="20"/>
      <c r="C278" s="20"/>
      <c r="D278" s="20"/>
      <c r="E278" s="20"/>
      <c r="F278" s="20"/>
      <c r="G278" s="20"/>
      <c r="H278" s="20"/>
      <c r="I278" s="20"/>
      <c r="J278" s="20"/>
      <c r="K278" s="20"/>
      <c r="L278" s="20"/>
      <c r="M278" s="20"/>
      <c r="N278" s="20"/>
      <c r="O278" s="20"/>
      <c r="P278" s="20"/>
      <c r="Q278" s="20"/>
      <c r="R278" s="20"/>
      <c r="S278" s="20"/>
      <c r="T278" s="20"/>
      <c r="U278" s="20"/>
      <c r="V278" s="20"/>
      <c r="W278" s="20"/>
    </row>
    <row r="279" spans="2:23">
      <c r="B279" s="20"/>
      <c r="C279" s="20"/>
      <c r="D279" s="20"/>
      <c r="E279" s="20"/>
      <c r="F279" s="20"/>
      <c r="G279" s="20"/>
      <c r="H279" s="20"/>
      <c r="I279" s="20"/>
      <c r="J279" s="20"/>
      <c r="K279" s="20"/>
      <c r="L279" s="20"/>
      <c r="M279" s="20"/>
      <c r="N279" s="20"/>
      <c r="O279" s="20"/>
      <c r="P279" s="20"/>
      <c r="Q279" s="20"/>
      <c r="R279" s="20"/>
      <c r="S279" s="20"/>
      <c r="T279" s="20"/>
      <c r="U279" s="20"/>
      <c r="V279" s="20"/>
      <c r="W279" s="20"/>
    </row>
    <row r="280" spans="2:23">
      <c r="B280" s="20"/>
      <c r="C280" s="20"/>
      <c r="D280" s="20"/>
      <c r="E280" s="20"/>
      <c r="F280" s="20"/>
      <c r="G280" s="20"/>
      <c r="H280" s="20"/>
      <c r="I280" s="20"/>
      <c r="J280" s="20"/>
      <c r="K280" s="20"/>
      <c r="L280" s="20"/>
      <c r="M280" s="20"/>
      <c r="N280" s="20"/>
      <c r="O280" s="20"/>
      <c r="P280" s="20"/>
      <c r="Q280" s="20"/>
      <c r="R280" s="20"/>
      <c r="S280" s="20"/>
      <c r="T280" s="20"/>
      <c r="U280" s="20"/>
      <c r="V280" s="20"/>
      <c r="W280" s="20"/>
    </row>
    <row r="281" spans="2:23">
      <c r="B281" s="20"/>
      <c r="C281" s="20"/>
      <c r="D281" s="20"/>
      <c r="E281" s="20"/>
      <c r="F281" s="20"/>
      <c r="G281" s="20"/>
      <c r="H281" s="20"/>
      <c r="I281" s="20"/>
      <c r="J281" s="20"/>
      <c r="K281" s="20"/>
      <c r="L281" s="20"/>
      <c r="M281" s="20"/>
      <c r="N281" s="20"/>
      <c r="O281" s="20"/>
      <c r="P281" s="20"/>
      <c r="Q281" s="20"/>
      <c r="R281" s="20"/>
      <c r="S281" s="20"/>
      <c r="T281" s="20"/>
      <c r="U281" s="20"/>
      <c r="V281" s="20"/>
      <c r="W281" s="20"/>
    </row>
    <row r="282" spans="2:23">
      <c r="B282" s="20"/>
      <c r="C282" s="20"/>
      <c r="D282" s="20"/>
      <c r="E282" s="20"/>
      <c r="F282" s="20"/>
      <c r="G282" s="20"/>
      <c r="H282" s="20"/>
      <c r="I282" s="20"/>
      <c r="J282" s="20"/>
      <c r="K282" s="20"/>
      <c r="L282" s="20"/>
      <c r="M282" s="20"/>
      <c r="N282" s="20"/>
      <c r="O282" s="20"/>
      <c r="P282" s="20"/>
      <c r="Q282" s="20"/>
      <c r="R282" s="20"/>
      <c r="S282" s="20"/>
      <c r="T282" s="20"/>
      <c r="U282" s="20"/>
      <c r="V282" s="20"/>
      <c r="W282" s="20"/>
    </row>
    <row r="283" spans="2:23">
      <c r="B283" s="20"/>
      <c r="C283" s="20"/>
      <c r="D283" s="20"/>
      <c r="E283" s="20"/>
      <c r="F283" s="20"/>
      <c r="G283" s="20"/>
      <c r="H283" s="20"/>
      <c r="I283" s="20"/>
      <c r="J283" s="20"/>
      <c r="K283" s="20"/>
      <c r="L283" s="20"/>
      <c r="M283" s="20"/>
      <c r="N283" s="20"/>
      <c r="O283" s="20"/>
      <c r="P283" s="20"/>
      <c r="Q283" s="20"/>
      <c r="R283" s="20"/>
      <c r="S283" s="20"/>
      <c r="T283" s="20"/>
      <c r="U283" s="20"/>
      <c r="V283" s="20"/>
      <c r="W283" s="20"/>
    </row>
    <row r="284" spans="2:23">
      <c r="B284" s="20"/>
      <c r="C284" s="20"/>
      <c r="D284" s="20"/>
      <c r="E284" s="20"/>
      <c r="F284" s="20"/>
      <c r="G284" s="20"/>
      <c r="H284" s="20"/>
      <c r="I284" s="20"/>
      <c r="J284" s="20"/>
      <c r="K284" s="20"/>
      <c r="L284" s="20"/>
      <c r="M284" s="20"/>
      <c r="N284" s="20"/>
      <c r="O284" s="20"/>
      <c r="P284" s="20"/>
      <c r="Q284" s="20"/>
      <c r="R284" s="20"/>
      <c r="S284" s="20"/>
      <c r="T284" s="20"/>
      <c r="U284" s="20"/>
      <c r="V284" s="20"/>
      <c r="W284" s="20"/>
    </row>
    <row r="285" spans="2:23">
      <c r="B285" s="20"/>
      <c r="C285" s="20"/>
      <c r="D285" s="20"/>
      <c r="E285" s="20"/>
      <c r="F285" s="20"/>
      <c r="G285" s="20"/>
      <c r="H285" s="20"/>
      <c r="I285" s="20"/>
      <c r="J285" s="20"/>
      <c r="K285" s="20"/>
      <c r="L285" s="20"/>
      <c r="M285" s="20"/>
      <c r="N285" s="20"/>
      <c r="O285" s="20"/>
      <c r="P285" s="20"/>
      <c r="Q285" s="20"/>
      <c r="R285" s="20"/>
      <c r="S285" s="20"/>
      <c r="T285" s="20"/>
      <c r="U285" s="20"/>
      <c r="V285" s="20"/>
      <c r="W285" s="20"/>
    </row>
    <row r="286" spans="2:23">
      <c r="B286" s="20"/>
      <c r="C286" s="20"/>
      <c r="D286" s="20"/>
      <c r="E286" s="20"/>
      <c r="F286" s="20"/>
      <c r="G286" s="20"/>
      <c r="H286" s="20"/>
      <c r="I286" s="20"/>
      <c r="J286" s="20"/>
      <c r="K286" s="20"/>
      <c r="L286" s="20"/>
      <c r="M286" s="20"/>
      <c r="N286" s="20"/>
      <c r="O286" s="20"/>
      <c r="P286" s="20"/>
      <c r="Q286" s="20"/>
      <c r="R286" s="20"/>
      <c r="S286" s="20"/>
      <c r="T286" s="20"/>
      <c r="U286" s="20"/>
      <c r="V286" s="20"/>
      <c r="W286" s="20"/>
    </row>
    <row r="287" spans="2:23">
      <c r="B287" s="20"/>
      <c r="C287" s="20"/>
      <c r="D287" s="20"/>
      <c r="E287" s="20"/>
      <c r="F287" s="20"/>
      <c r="G287" s="20"/>
      <c r="H287" s="20"/>
      <c r="I287" s="20"/>
      <c r="J287" s="20"/>
      <c r="K287" s="20"/>
      <c r="L287" s="20"/>
      <c r="M287" s="20"/>
      <c r="N287" s="20"/>
      <c r="O287" s="20"/>
      <c r="P287" s="20"/>
      <c r="Q287" s="20"/>
      <c r="R287" s="20"/>
      <c r="S287" s="20"/>
      <c r="T287" s="20"/>
      <c r="U287" s="20"/>
      <c r="V287" s="20"/>
      <c r="W287" s="20"/>
    </row>
    <row r="288" spans="2:23">
      <c r="B288" s="20"/>
      <c r="C288" s="20"/>
      <c r="D288" s="20"/>
      <c r="E288" s="20"/>
      <c r="F288" s="20"/>
      <c r="G288" s="20"/>
      <c r="H288" s="20"/>
      <c r="I288" s="20"/>
      <c r="J288" s="20"/>
      <c r="K288" s="20"/>
      <c r="L288" s="20"/>
      <c r="M288" s="20"/>
      <c r="N288" s="20"/>
      <c r="O288" s="20"/>
      <c r="P288" s="20"/>
      <c r="Q288" s="20"/>
      <c r="R288" s="20"/>
      <c r="S288" s="20"/>
      <c r="T288" s="20"/>
      <c r="U288" s="20"/>
      <c r="V288" s="20"/>
      <c r="W288" s="20"/>
    </row>
    <row r="289" spans="2:23">
      <c r="B289" s="20"/>
      <c r="C289" s="20"/>
      <c r="D289" s="20"/>
      <c r="E289" s="20"/>
      <c r="F289" s="20"/>
      <c r="G289" s="20"/>
      <c r="H289" s="20"/>
      <c r="I289" s="20"/>
      <c r="J289" s="20"/>
      <c r="K289" s="20"/>
      <c r="L289" s="20"/>
      <c r="M289" s="20"/>
      <c r="N289" s="20"/>
      <c r="O289" s="20"/>
      <c r="P289" s="20"/>
      <c r="Q289" s="20"/>
      <c r="R289" s="20"/>
      <c r="S289" s="20"/>
      <c r="T289" s="20"/>
      <c r="U289" s="20"/>
      <c r="V289" s="20"/>
      <c r="W289" s="20"/>
    </row>
    <row r="290" spans="2:23">
      <c r="B290" s="20"/>
      <c r="C290" s="20"/>
      <c r="D290" s="20"/>
      <c r="E290" s="20"/>
      <c r="F290" s="20"/>
      <c r="G290" s="20"/>
      <c r="H290" s="20"/>
      <c r="I290" s="20"/>
      <c r="J290" s="20"/>
      <c r="K290" s="20"/>
      <c r="L290" s="20"/>
      <c r="M290" s="20"/>
      <c r="N290" s="20"/>
      <c r="O290" s="20"/>
      <c r="P290" s="20"/>
      <c r="Q290" s="20"/>
      <c r="R290" s="20"/>
      <c r="S290" s="20"/>
      <c r="T290" s="20"/>
      <c r="U290" s="20"/>
      <c r="V290" s="20"/>
      <c r="W290" s="20"/>
    </row>
    <row r="291" spans="2:23">
      <c r="B291" s="20"/>
      <c r="C291" s="20"/>
      <c r="D291" s="20"/>
      <c r="E291" s="20"/>
      <c r="F291" s="20"/>
      <c r="G291" s="20"/>
      <c r="H291" s="20"/>
      <c r="I291" s="20"/>
      <c r="J291" s="20"/>
      <c r="K291" s="20"/>
      <c r="L291" s="20"/>
      <c r="M291" s="20"/>
      <c r="N291" s="20"/>
      <c r="O291" s="20"/>
      <c r="P291" s="20"/>
      <c r="Q291" s="20"/>
      <c r="R291" s="20"/>
      <c r="S291" s="20"/>
      <c r="T291" s="20"/>
      <c r="U291" s="20"/>
      <c r="V291" s="20"/>
      <c r="W291" s="20"/>
    </row>
    <row r="292" spans="2:23">
      <c r="B292" s="20"/>
      <c r="C292" s="20"/>
      <c r="D292" s="20"/>
      <c r="E292" s="20"/>
      <c r="F292" s="20"/>
      <c r="G292" s="20"/>
      <c r="H292" s="20"/>
      <c r="I292" s="20"/>
      <c r="J292" s="20"/>
      <c r="K292" s="20"/>
      <c r="L292" s="20"/>
      <c r="M292" s="20"/>
      <c r="N292" s="20"/>
      <c r="O292" s="20"/>
      <c r="P292" s="20"/>
      <c r="Q292" s="20"/>
      <c r="R292" s="20"/>
      <c r="S292" s="20"/>
      <c r="T292" s="20"/>
      <c r="U292" s="20"/>
      <c r="V292" s="20"/>
      <c r="W292" s="20"/>
    </row>
    <row r="293" spans="2:23">
      <c r="B293" s="20"/>
      <c r="C293" s="20"/>
      <c r="D293" s="20"/>
      <c r="E293" s="20"/>
      <c r="F293" s="20"/>
      <c r="G293" s="20"/>
      <c r="H293" s="20"/>
      <c r="I293" s="20"/>
      <c r="J293" s="20"/>
      <c r="K293" s="20"/>
      <c r="L293" s="20"/>
      <c r="M293" s="20"/>
      <c r="N293" s="20"/>
      <c r="O293" s="20"/>
      <c r="P293" s="20"/>
      <c r="Q293" s="20"/>
      <c r="R293" s="20"/>
      <c r="S293" s="20"/>
      <c r="T293" s="20"/>
      <c r="U293" s="20"/>
      <c r="V293" s="20"/>
      <c r="W293" s="20"/>
    </row>
    <row r="294" spans="2:23">
      <c r="B294" s="20"/>
      <c r="C294" s="20"/>
      <c r="D294" s="20"/>
      <c r="E294" s="20"/>
      <c r="F294" s="20"/>
      <c r="G294" s="20"/>
      <c r="H294" s="20"/>
      <c r="I294" s="20"/>
      <c r="J294" s="20"/>
      <c r="K294" s="20"/>
      <c r="L294" s="20"/>
      <c r="M294" s="20"/>
      <c r="N294" s="20"/>
      <c r="O294" s="20"/>
      <c r="P294" s="20"/>
      <c r="Q294" s="20"/>
      <c r="R294" s="20"/>
      <c r="S294" s="20"/>
      <c r="T294" s="20"/>
      <c r="U294" s="20"/>
      <c r="V294" s="20"/>
      <c r="W294" s="20"/>
    </row>
    <row r="295" spans="2:23">
      <c r="B295" s="20"/>
      <c r="C295" s="20"/>
      <c r="D295" s="20"/>
      <c r="E295" s="20"/>
      <c r="F295" s="20"/>
      <c r="G295" s="20"/>
      <c r="H295" s="20"/>
      <c r="I295" s="20"/>
      <c r="J295" s="20"/>
      <c r="K295" s="20"/>
      <c r="L295" s="20"/>
      <c r="M295" s="20"/>
      <c r="N295" s="20"/>
      <c r="O295" s="20"/>
      <c r="P295" s="20"/>
      <c r="Q295" s="20"/>
      <c r="R295" s="20"/>
      <c r="S295" s="20"/>
      <c r="T295" s="20"/>
      <c r="U295" s="20"/>
      <c r="V295" s="20"/>
      <c r="W295" s="20"/>
    </row>
    <row r="296" spans="2:23">
      <c r="B296" s="20"/>
      <c r="C296" s="20"/>
      <c r="D296" s="20"/>
      <c r="E296" s="20"/>
      <c r="F296" s="20"/>
      <c r="G296" s="20"/>
      <c r="H296" s="20"/>
      <c r="I296" s="20"/>
      <c r="J296" s="20"/>
      <c r="K296" s="20"/>
      <c r="L296" s="20"/>
      <c r="M296" s="20"/>
      <c r="N296" s="20"/>
      <c r="O296" s="20"/>
      <c r="P296" s="20"/>
      <c r="Q296" s="20"/>
      <c r="R296" s="20"/>
      <c r="S296" s="20"/>
      <c r="T296" s="20"/>
      <c r="U296" s="20"/>
      <c r="V296" s="20"/>
      <c r="W296" s="20"/>
    </row>
    <row r="297" spans="2:23">
      <c r="B297" s="20"/>
      <c r="C297" s="20"/>
      <c r="D297" s="20"/>
      <c r="E297" s="20"/>
      <c r="F297" s="20"/>
      <c r="G297" s="20"/>
      <c r="H297" s="20"/>
      <c r="I297" s="20"/>
      <c r="J297" s="20"/>
      <c r="K297" s="20"/>
      <c r="L297" s="20"/>
      <c r="M297" s="20"/>
      <c r="N297" s="20"/>
      <c r="O297" s="20"/>
      <c r="P297" s="20"/>
      <c r="Q297" s="20"/>
      <c r="R297" s="20"/>
      <c r="S297" s="20"/>
      <c r="T297" s="20"/>
      <c r="U297" s="20"/>
      <c r="V297" s="20"/>
      <c r="W297" s="20"/>
    </row>
    <row r="298" spans="2:23">
      <c r="B298" s="20"/>
      <c r="C298" s="20"/>
      <c r="D298" s="20"/>
      <c r="E298" s="20"/>
      <c r="F298" s="20"/>
      <c r="G298" s="20"/>
      <c r="H298" s="20"/>
      <c r="I298" s="20"/>
      <c r="J298" s="20"/>
      <c r="K298" s="20"/>
      <c r="L298" s="20"/>
      <c r="M298" s="20"/>
      <c r="N298" s="20"/>
      <c r="O298" s="20"/>
      <c r="P298" s="20"/>
      <c r="Q298" s="20"/>
      <c r="R298" s="20"/>
      <c r="S298" s="20"/>
      <c r="T298" s="20"/>
      <c r="U298" s="20"/>
      <c r="V298" s="20"/>
      <c r="W298" s="20"/>
    </row>
    <row r="299" spans="2:23">
      <c r="B299" s="20"/>
      <c r="C299" s="20"/>
      <c r="D299" s="20"/>
      <c r="E299" s="20"/>
      <c r="F299" s="20"/>
      <c r="G299" s="20"/>
      <c r="H299" s="20"/>
      <c r="I299" s="20"/>
      <c r="J299" s="20"/>
      <c r="K299" s="20"/>
      <c r="L299" s="20"/>
      <c r="M299" s="20"/>
      <c r="N299" s="20"/>
      <c r="O299" s="20"/>
      <c r="P299" s="20"/>
      <c r="Q299" s="20"/>
      <c r="R299" s="20"/>
      <c r="S299" s="20"/>
      <c r="T299" s="20"/>
      <c r="U299" s="20"/>
      <c r="V299" s="20"/>
      <c r="W299" s="20"/>
    </row>
    <row r="300" spans="2:23">
      <c r="B300" s="20"/>
      <c r="C300" s="20"/>
      <c r="D300" s="20"/>
      <c r="E300" s="20"/>
      <c r="F300" s="20"/>
      <c r="G300" s="20"/>
      <c r="H300" s="20"/>
      <c r="I300" s="20"/>
      <c r="J300" s="20"/>
      <c r="K300" s="20"/>
      <c r="L300" s="20"/>
      <c r="M300" s="20"/>
      <c r="N300" s="20"/>
      <c r="O300" s="20"/>
      <c r="P300" s="20"/>
      <c r="Q300" s="20"/>
      <c r="R300" s="20"/>
      <c r="S300" s="20"/>
      <c r="T300" s="20"/>
      <c r="U300" s="20"/>
      <c r="V300" s="20"/>
      <c r="W300" s="20"/>
    </row>
    <row r="301" spans="2:23">
      <c r="B301" s="20"/>
      <c r="C301" s="20"/>
      <c r="D301" s="20"/>
      <c r="E301" s="20"/>
      <c r="F301" s="20"/>
      <c r="G301" s="20"/>
      <c r="H301" s="20"/>
      <c r="I301" s="20"/>
      <c r="J301" s="20"/>
      <c r="K301" s="20"/>
      <c r="L301" s="20"/>
      <c r="M301" s="20"/>
      <c r="N301" s="20"/>
      <c r="O301" s="20"/>
      <c r="P301" s="20"/>
      <c r="Q301" s="20"/>
      <c r="R301" s="20"/>
      <c r="S301" s="20"/>
      <c r="T301" s="20"/>
      <c r="U301" s="20"/>
      <c r="V301" s="20"/>
      <c r="W301" s="20"/>
    </row>
    <row r="302" spans="2:23">
      <c r="B302" s="20"/>
      <c r="C302" s="20"/>
      <c r="D302" s="20"/>
      <c r="E302" s="20"/>
      <c r="F302" s="20"/>
      <c r="G302" s="20"/>
      <c r="H302" s="20"/>
      <c r="I302" s="20"/>
      <c r="J302" s="20"/>
      <c r="K302" s="20"/>
      <c r="L302" s="20"/>
      <c r="M302" s="20"/>
      <c r="N302" s="20"/>
      <c r="O302" s="20"/>
      <c r="P302" s="20"/>
      <c r="Q302" s="20"/>
      <c r="R302" s="20"/>
      <c r="S302" s="20"/>
      <c r="T302" s="20"/>
      <c r="U302" s="20"/>
      <c r="V302" s="20"/>
      <c r="W302" s="20"/>
    </row>
    <row r="303" spans="2:23">
      <c r="B303" s="20"/>
      <c r="C303" s="20"/>
      <c r="D303" s="20"/>
      <c r="E303" s="20"/>
      <c r="F303" s="20"/>
      <c r="G303" s="20"/>
      <c r="H303" s="20"/>
      <c r="I303" s="20"/>
      <c r="J303" s="20"/>
      <c r="K303" s="20"/>
      <c r="L303" s="20"/>
      <c r="M303" s="20"/>
      <c r="N303" s="20"/>
      <c r="O303" s="20"/>
      <c r="P303" s="20"/>
      <c r="Q303" s="20"/>
      <c r="R303" s="20"/>
      <c r="S303" s="20"/>
      <c r="T303" s="20"/>
      <c r="U303" s="20"/>
      <c r="V303" s="20"/>
      <c r="W303" s="20"/>
    </row>
    <row r="304" spans="2:23">
      <c r="B304" s="20"/>
      <c r="C304" s="20"/>
      <c r="D304" s="20"/>
      <c r="E304" s="20"/>
      <c r="F304" s="20"/>
      <c r="G304" s="20"/>
      <c r="H304" s="20"/>
      <c r="I304" s="20"/>
      <c r="J304" s="20"/>
      <c r="K304" s="20"/>
      <c r="L304" s="20"/>
      <c r="M304" s="20"/>
      <c r="N304" s="20"/>
      <c r="O304" s="20"/>
      <c r="P304" s="20"/>
      <c r="Q304" s="20"/>
      <c r="R304" s="20"/>
      <c r="S304" s="20"/>
      <c r="T304" s="20"/>
      <c r="U304" s="20"/>
      <c r="V304" s="20"/>
      <c r="W304" s="20"/>
    </row>
    <row r="305" spans="2:23">
      <c r="B305" s="20"/>
      <c r="C305" s="20"/>
      <c r="D305" s="20"/>
      <c r="E305" s="20"/>
      <c r="F305" s="20"/>
      <c r="G305" s="20"/>
      <c r="H305" s="20"/>
      <c r="I305" s="20"/>
      <c r="J305" s="20"/>
      <c r="K305" s="20"/>
      <c r="L305" s="20"/>
      <c r="M305" s="20"/>
      <c r="N305" s="20"/>
      <c r="O305" s="20"/>
      <c r="P305" s="20"/>
      <c r="Q305" s="20"/>
      <c r="R305" s="20"/>
      <c r="S305" s="20"/>
      <c r="T305" s="20"/>
      <c r="U305" s="20"/>
      <c r="V305" s="20"/>
      <c r="W305" s="20"/>
    </row>
    <row r="306" spans="2:23">
      <c r="B306" s="20"/>
      <c r="C306" s="20"/>
      <c r="D306" s="20"/>
      <c r="E306" s="20"/>
      <c r="F306" s="20"/>
      <c r="G306" s="20"/>
      <c r="H306" s="20"/>
      <c r="I306" s="20"/>
      <c r="J306" s="20"/>
      <c r="K306" s="20"/>
      <c r="L306" s="20"/>
      <c r="M306" s="20"/>
      <c r="N306" s="20"/>
      <c r="O306" s="20"/>
      <c r="P306" s="20"/>
      <c r="Q306" s="20"/>
      <c r="R306" s="20"/>
      <c r="S306" s="20"/>
      <c r="T306" s="20"/>
      <c r="U306" s="20"/>
      <c r="V306" s="20"/>
      <c r="W306" s="20"/>
    </row>
    <row r="307" spans="2:23">
      <c r="B307" s="20"/>
      <c r="C307" s="20"/>
      <c r="D307" s="20"/>
      <c r="E307" s="20"/>
      <c r="F307" s="20"/>
      <c r="G307" s="20"/>
      <c r="H307" s="20"/>
      <c r="I307" s="20"/>
      <c r="J307" s="20"/>
      <c r="K307" s="20"/>
      <c r="L307" s="20"/>
      <c r="M307" s="20"/>
      <c r="N307" s="20"/>
      <c r="O307" s="20"/>
      <c r="P307" s="20"/>
      <c r="Q307" s="20"/>
      <c r="R307" s="20"/>
      <c r="S307" s="20"/>
      <c r="T307" s="20"/>
      <c r="U307" s="20"/>
      <c r="V307" s="20"/>
      <c r="W307" s="20"/>
    </row>
    <row r="308" spans="2:23">
      <c r="B308" s="20"/>
      <c r="C308" s="20"/>
      <c r="D308" s="20"/>
      <c r="E308" s="20"/>
      <c r="F308" s="20"/>
      <c r="G308" s="20"/>
      <c r="H308" s="20"/>
      <c r="I308" s="20"/>
      <c r="J308" s="20"/>
      <c r="K308" s="20"/>
      <c r="L308" s="20"/>
      <c r="M308" s="20"/>
      <c r="N308" s="20"/>
      <c r="O308" s="20"/>
      <c r="P308" s="20"/>
      <c r="Q308" s="20"/>
      <c r="R308" s="20"/>
      <c r="S308" s="20"/>
      <c r="T308" s="20"/>
      <c r="U308" s="20"/>
      <c r="V308" s="20"/>
      <c r="W308" s="20"/>
    </row>
    <row r="309" spans="2:23">
      <c r="B309" s="20"/>
      <c r="C309" s="20"/>
      <c r="D309" s="20"/>
      <c r="E309" s="20"/>
      <c r="F309" s="20"/>
      <c r="G309" s="20"/>
      <c r="H309" s="20"/>
      <c r="I309" s="20"/>
      <c r="J309" s="20"/>
      <c r="K309" s="20"/>
      <c r="L309" s="20"/>
      <c r="M309" s="20"/>
      <c r="N309" s="20"/>
      <c r="O309" s="20"/>
      <c r="P309" s="20"/>
      <c r="Q309" s="20"/>
      <c r="R309" s="20"/>
      <c r="S309" s="20"/>
      <c r="T309" s="20"/>
      <c r="U309" s="20"/>
      <c r="V309" s="20"/>
      <c r="W309" s="20"/>
    </row>
    <row r="310" spans="2:23">
      <c r="B310" s="20"/>
      <c r="C310" s="20"/>
      <c r="D310" s="20"/>
      <c r="E310" s="20"/>
      <c r="F310" s="20"/>
      <c r="G310" s="20"/>
      <c r="H310" s="20"/>
      <c r="I310" s="20"/>
      <c r="J310" s="20"/>
      <c r="K310" s="20"/>
      <c r="L310" s="20"/>
      <c r="M310" s="20"/>
      <c r="N310" s="20"/>
      <c r="O310" s="20"/>
      <c r="P310" s="20"/>
      <c r="Q310" s="20"/>
      <c r="R310" s="20"/>
      <c r="S310" s="20"/>
      <c r="T310" s="20"/>
      <c r="U310" s="20"/>
      <c r="V310" s="20"/>
      <c r="W310" s="20"/>
    </row>
    <row r="311" spans="2:23">
      <c r="B311" s="20"/>
      <c r="C311" s="20"/>
      <c r="D311" s="20"/>
      <c r="E311" s="20"/>
      <c r="F311" s="20"/>
      <c r="G311" s="20"/>
      <c r="H311" s="20"/>
      <c r="I311" s="20"/>
      <c r="J311" s="20"/>
      <c r="K311" s="20"/>
      <c r="L311" s="20"/>
      <c r="M311" s="20"/>
      <c r="N311" s="20"/>
      <c r="O311" s="20"/>
      <c r="P311" s="20"/>
      <c r="Q311" s="20"/>
      <c r="R311" s="20"/>
      <c r="S311" s="20"/>
      <c r="T311" s="20"/>
      <c r="U311" s="20"/>
      <c r="V311" s="20"/>
      <c r="W311" s="20"/>
    </row>
    <row r="312" spans="2:23">
      <c r="B312" s="20"/>
      <c r="C312" s="20"/>
      <c r="D312" s="20"/>
      <c r="E312" s="20"/>
      <c r="F312" s="20"/>
      <c r="G312" s="20"/>
      <c r="H312" s="20"/>
      <c r="I312" s="20"/>
      <c r="J312" s="20"/>
      <c r="K312" s="20"/>
      <c r="L312" s="20"/>
      <c r="M312" s="20"/>
      <c r="N312" s="20"/>
      <c r="O312" s="20"/>
      <c r="P312" s="20"/>
      <c r="Q312" s="20"/>
      <c r="R312" s="20"/>
      <c r="S312" s="20"/>
      <c r="T312" s="20"/>
      <c r="U312" s="20"/>
      <c r="V312" s="20"/>
      <c r="W312" s="20"/>
    </row>
    <row r="313" spans="2:23">
      <c r="B313" s="20"/>
      <c r="C313" s="20"/>
      <c r="D313" s="20"/>
      <c r="E313" s="20"/>
      <c r="F313" s="20"/>
      <c r="G313" s="20"/>
      <c r="H313" s="20"/>
      <c r="I313" s="20"/>
      <c r="J313" s="20"/>
      <c r="K313" s="20"/>
      <c r="L313" s="20"/>
      <c r="M313" s="20"/>
      <c r="N313" s="20"/>
      <c r="O313" s="20"/>
      <c r="P313" s="20"/>
      <c r="Q313" s="20"/>
      <c r="R313" s="20"/>
      <c r="S313" s="20"/>
      <c r="T313" s="20"/>
      <c r="U313" s="20"/>
      <c r="V313" s="20"/>
      <c r="W313" s="20"/>
    </row>
    <row r="314" spans="2:23">
      <c r="B314" s="20"/>
      <c r="C314" s="20"/>
      <c r="D314" s="20"/>
      <c r="E314" s="20"/>
      <c r="F314" s="20"/>
      <c r="G314" s="20"/>
      <c r="H314" s="20"/>
      <c r="I314" s="20"/>
      <c r="J314" s="20"/>
      <c r="K314" s="20"/>
      <c r="L314" s="20"/>
      <c r="M314" s="20"/>
      <c r="N314" s="20"/>
      <c r="O314" s="20"/>
      <c r="P314" s="20"/>
      <c r="Q314" s="20"/>
      <c r="R314" s="20"/>
      <c r="S314" s="20"/>
      <c r="T314" s="20"/>
      <c r="U314" s="20"/>
      <c r="V314" s="20"/>
      <c r="W314" s="20"/>
    </row>
    <row r="315" spans="2:23">
      <c r="B315" s="20"/>
      <c r="C315" s="20"/>
      <c r="D315" s="20"/>
      <c r="E315" s="20"/>
      <c r="F315" s="20"/>
      <c r="G315" s="20"/>
      <c r="H315" s="20"/>
      <c r="I315" s="20"/>
      <c r="J315" s="20"/>
      <c r="K315" s="20"/>
      <c r="L315" s="20"/>
      <c r="M315" s="20"/>
      <c r="N315" s="20"/>
      <c r="O315" s="20"/>
      <c r="P315" s="20"/>
      <c r="Q315" s="20"/>
      <c r="R315" s="20"/>
      <c r="S315" s="20"/>
      <c r="T315" s="20"/>
      <c r="U315" s="20"/>
      <c r="V315" s="20"/>
      <c r="W315" s="20"/>
    </row>
    <row r="316" spans="2:23">
      <c r="B316" s="20"/>
      <c r="C316" s="20"/>
      <c r="D316" s="20"/>
      <c r="E316" s="20"/>
      <c r="F316" s="20"/>
      <c r="G316" s="20"/>
      <c r="H316" s="20"/>
      <c r="I316" s="20"/>
      <c r="J316" s="20"/>
      <c r="K316" s="20"/>
      <c r="L316" s="20"/>
      <c r="M316" s="20"/>
      <c r="N316" s="20"/>
      <c r="O316" s="20"/>
      <c r="P316" s="20"/>
      <c r="Q316" s="20"/>
      <c r="R316" s="20"/>
      <c r="S316" s="20"/>
      <c r="T316" s="20"/>
      <c r="U316" s="20"/>
      <c r="V316" s="20"/>
      <c r="W316" s="20"/>
    </row>
    <row r="317" spans="2:23">
      <c r="B317" s="20"/>
      <c r="C317" s="20"/>
      <c r="D317" s="20"/>
      <c r="E317" s="20"/>
      <c r="F317" s="20"/>
      <c r="G317" s="20"/>
      <c r="H317" s="20"/>
      <c r="I317" s="20"/>
      <c r="J317" s="20"/>
      <c r="K317" s="20"/>
      <c r="L317" s="20"/>
      <c r="M317" s="20"/>
      <c r="N317" s="20"/>
      <c r="O317" s="20"/>
      <c r="P317" s="20"/>
      <c r="Q317" s="20"/>
      <c r="R317" s="20"/>
      <c r="S317" s="20"/>
      <c r="T317" s="20"/>
      <c r="U317" s="20"/>
      <c r="V317" s="20"/>
      <c r="W317" s="20"/>
    </row>
    <row r="318" spans="2:23">
      <c r="B318" s="20"/>
      <c r="C318" s="20"/>
      <c r="D318" s="20"/>
      <c r="E318" s="20"/>
      <c r="F318" s="20"/>
      <c r="G318" s="20"/>
      <c r="H318" s="20"/>
      <c r="I318" s="20"/>
      <c r="J318" s="20"/>
      <c r="K318" s="20"/>
      <c r="L318" s="20"/>
      <c r="M318" s="20"/>
      <c r="N318" s="20"/>
      <c r="O318" s="20"/>
      <c r="P318" s="20"/>
      <c r="Q318" s="20"/>
      <c r="R318" s="20"/>
      <c r="S318" s="20"/>
      <c r="T318" s="20"/>
      <c r="U318" s="20"/>
      <c r="V318" s="20"/>
      <c r="W318" s="20"/>
    </row>
    <row r="319" spans="2:23">
      <c r="B319" s="20"/>
      <c r="C319" s="20"/>
      <c r="D319" s="20"/>
      <c r="E319" s="20"/>
      <c r="F319" s="20"/>
      <c r="G319" s="20"/>
      <c r="H319" s="20"/>
      <c r="I319" s="20"/>
      <c r="J319" s="20"/>
      <c r="K319" s="20"/>
      <c r="L319" s="20"/>
      <c r="M319" s="20"/>
      <c r="N319" s="20"/>
      <c r="O319" s="20"/>
      <c r="P319" s="20"/>
      <c r="Q319" s="20"/>
      <c r="R319" s="20"/>
      <c r="S319" s="20"/>
      <c r="T319" s="20"/>
      <c r="U319" s="20"/>
      <c r="V319" s="20"/>
      <c r="W319" s="20"/>
    </row>
    <row r="320" spans="2:23">
      <c r="B320" s="20"/>
      <c r="C320" s="20"/>
      <c r="D320" s="20"/>
      <c r="E320" s="20"/>
      <c r="F320" s="20"/>
      <c r="G320" s="20"/>
      <c r="H320" s="20"/>
      <c r="I320" s="20"/>
      <c r="J320" s="20"/>
      <c r="K320" s="20"/>
      <c r="L320" s="20"/>
      <c r="M320" s="20"/>
      <c r="N320" s="20"/>
      <c r="O320" s="20"/>
      <c r="P320" s="20"/>
      <c r="Q320" s="20"/>
      <c r="R320" s="20"/>
      <c r="S320" s="20"/>
      <c r="T320" s="20"/>
      <c r="U320" s="20"/>
      <c r="V320" s="20"/>
      <c r="W320" s="20"/>
    </row>
    <row r="321" spans="2:23">
      <c r="B321" s="20"/>
      <c r="C321" s="20"/>
      <c r="D321" s="20"/>
      <c r="E321" s="20"/>
      <c r="F321" s="20"/>
      <c r="G321" s="20"/>
      <c r="H321" s="20"/>
      <c r="I321" s="20"/>
      <c r="J321" s="20"/>
      <c r="K321" s="20"/>
      <c r="L321" s="20"/>
      <c r="M321" s="20"/>
      <c r="N321" s="20"/>
      <c r="O321" s="20"/>
      <c r="P321" s="20"/>
      <c r="Q321" s="20"/>
      <c r="R321" s="20"/>
      <c r="S321" s="20"/>
      <c r="T321" s="20"/>
      <c r="U321" s="20"/>
      <c r="V321" s="20"/>
      <c r="W321" s="20"/>
    </row>
    <row r="322" spans="2:23">
      <c r="B322" s="20"/>
      <c r="C322" s="20"/>
      <c r="D322" s="20"/>
      <c r="E322" s="20"/>
      <c r="F322" s="20"/>
      <c r="G322" s="20"/>
      <c r="H322" s="20"/>
      <c r="I322" s="20"/>
      <c r="J322" s="20"/>
      <c r="K322" s="20"/>
      <c r="L322" s="20"/>
      <c r="M322" s="20"/>
      <c r="N322" s="20"/>
      <c r="O322" s="20"/>
      <c r="P322" s="20"/>
      <c r="Q322" s="20"/>
      <c r="R322" s="20"/>
      <c r="S322" s="20"/>
      <c r="T322" s="20"/>
      <c r="U322" s="20"/>
      <c r="V322" s="20"/>
      <c r="W322" s="20"/>
    </row>
    <row r="323" spans="2:23">
      <c r="B323" s="20"/>
      <c r="C323" s="20"/>
      <c r="D323" s="20"/>
      <c r="E323" s="20"/>
      <c r="F323" s="20"/>
      <c r="G323" s="20"/>
      <c r="H323" s="20"/>
      <c r="I323" s="20"/>
      <c r="J323" s="20"/>
      <c r="K323" s="20"/>
      <c r="L323" s="20"/>
      <c r="M323" s="20"/>
      <c r="N323" s="20"/>
      <c r="O323" s="20"/>
      <c r="P323" s="20"/>
      <c r="Q323" s="20"/>
      <c r="R323" s="20"/>
      <c r="S323" s="20"/>
      <c r="T323" s="20"/>
      <c r="U323" s="20"/>
      <c r="V323" s="20"/>
      <c r="W323" s="20"/>
    </row>
    <row r="324" spans="2:23">
      <c r="B324" s="20"/>
      <c r="C324" s="20"/>
      <c r="D324" s="20"/>
      <c r="E324" s="20"/>
      <c r="F324" s="20"/>
      <c r="G324" s="20"/>
      <c r="H324" s="20"/>
      <c r="I324" s="20"/>
      <c r="J324" s="20"/>
      <c r="K324" s="20"/>
      <c r="L324" s="20"/>
      <c r="M324" s="20"/>
      <c r="N324" s="20"/>
      <c r="O324" s="20"/>
      <c r="P324" s="20"/>
      <c r="Q324" s="20"/>
      <c r="R324" s="20"/>
      <c r="S324" s="20"/>
      <c r="T324" s="20"/>
      <c r="U324" s="20"/>
      <c r="V324" s="20"/>
      <c r="W324" s="20"/>
    </row>
    <row r="325" spans="2:23">
      <c r="B325" s="20"/>
      <c r="C325" s="20"/>
      <c r="D325" s="20"/>
      <c r="E325" s="20"/>
      <c r="F325" s="20"/>
      <c r="G325" s="20"/>
      <c r="H325" s="20"/>
      <c r="I325" s="20"/>
      <c r="J325" s="20"/>
      <c r="K325" s="20"/>
      <c r="L325" s="20"/>
      <c r="M325" s="20"/>
      <c r="N325" s="20"/>
      <c r="O325" s="20"/>
      <c r="P325" s="20"/>
      <c r="Q325" s="20"/>
      <c r="R325" s="20"/>
      <c r="S325" s="20"/>
      <c r="T325" s="20"/>
      <c r="U325" s="20"/>
      <c r="V325" s="20"/>
      <c r="W325" s="20"/>
    </row>
    <row r="326" spans="2:23">
      <c r="B326" s="20"/>
      <c r="C326" s="20"/>
      <c r="D326" s="20"/>
      <c r="E326" s="20"/>
      <c r="F326" s="20"/>
      <c r="G326" s="20"/>
      <c r="H326" s="20"/>
      <c r="I326" s="20"/>
      <c r="J326" s="20"/>
      <c r="K326" s="20"/>
      <c r="L326" s="20"/>
      <c r="M326" s="20"/>
      <c r="N326" s="20"/>
      <c r="O326" s="20"/>
      <c r="P326" s="20"/>
      <c r="Q326" s="20"/>
      <c r="R326" s="20"/>
      <c r="S326" s="20"/>
      <c r="T326" s="20"/>
      <c r="U326" s="20"/>
      <c r="V326" s="20"/>
      <c r="W326" s="20"/>
    </row>
    <row r="327" spans="2:23">
      <c r="B327" s="20"/>
      <c r="C327" s="20"/>
      <c r="D327" s="20"/>
      <c r="E327" s="20"/>
      <c r="F327" s="20"/>
      <c r="G327" s="20"/>
      <c r="H327" s="20"/>
      <c r="I327" s="20"/>
      <c r="J327" s="20"/>
      <c r="K327" s="20"/>
      <c r="L327" s="20"/>
      <c r="M327" s="20"/>
      <c r="N327" s="20"/>
      <c r="O327" s="20"/>
      <c r="P327" s="20"/>
      <c r="Q327" s="20"/>
      <c r="R327" s="20"/>
      <c r="S327" s="20"/>
      <c r="T327" s="20"/>
      <c r="U327" s="20"/>
      <c r="V327" s="20"/>
      <c r="W327" s="20"/>
    </row>
    <row r="328" spans="2:23">
      <c r="B328" s="20"/>
      <c r="C328" s="20"/>
      <c r="D328" s="20"/>
      <c r="E328" s="20"/>
      <c r="F328" s="20"/>
      <c r="G328" s="20"/>
      <c r="H328" s="20"/>
      <c r="I328" s="20"/>
      <c r="J328" s="20"/>
      <c r="K328" s="20"/>
      <c r="L328" s="20"/>
      <c r="M328" s="20"/>
      <c r="N328" s="20"/>
      <c r="O328" s="20"/>
      <c r="P328" s="20"/>
      <c r="Q328" s="20"/>
      <c r="R328" s="20"/>
      <c r="S328" s="20"/>
      <c r="T328" s="20"/>
      <c r="U328" s="20"/>
      <c r="V328" s="20"/>
      <c r="W328" s="20"/>
    </row>
    <row r="329" spans="2:23">
      <c r="B329" s="20"/>
      <c r="C329" s="20"/>
      <c r="D329" s="20"/>
      <c r="E329" s="20"/>
      <c r="F329" s="20"/>
      <c r="G329" s="20"/>
      <c r="H329" s="20"/>
      <c r="I329" s="20"/>
      <c r="J329" s="20"/>
      <c r="K329" s="20"/>
      <c r="L329" s="20"/>
      <c r="M329" s="20"/>
      <c r="N329" s="20"/>
      <c r="O329" s="20"/>
      <c r="P329" s="20"/>
      <c r="Q329" s="20"/>
      <c r="R329" s="20"/>
      <c r="S329" s="20"/>
      <c r="T329" s="20"/>
      <c r="U329" s="20"/>
      <c r="V329" s="20"/>
      <c r="W329" s="20"/>
    </row>
    <row r="330" spans="2:23">
      <c r="B330" s="20"/>
      <c r="C330" s="20"/>
      <c r="D330" s="20"/>
      <c r="E330" s="20"/>
      <c r="F330" s="20"/>
      <c r="G330" s="20"/>
      <c r="H330" s="20"/>
      <c r="I330" s="20"/>
      <c r="J330" s="20"/>
      <c r="K330" s="20"/>
      <c r="L330" s="20"/>
      <c r="M330" s="20"/>
      <c r="N330" s="20"/>
      <c r="O330" s="20"/>
      <c r="P330" s="20"/>
      <c r="Q330" s="20"/>
      <c r="R330" s="20"/>
      <c r="S330" s="20"/>
      <c r="T330" s="20"/>
      <c r="U330" s="20"/>
      <c r="V330" s="20"/>
      <c r="W330" s="20"/>
    </row>
    <row r="331" spans="2:23">
      <c r="B331" s="20"/>
      <c r="C331" s="20"/>
      <c r="D331" s="20"/>
      <c r="E331" s="20"/>
      <c r="F331" s="20"/>
      <c r="G331" s="20"/>
      <c r="H331" s="20"/>
      <c r="I331" s="20"/>
      <c r="J331" s="20"/>
      <c r="K331" s="20"/>
      <c r="L331" s="20"/>
      <c r="M331" s="20"/>
      <c r="N331" s="20"/>
      <c r="O331" s="20"/>
      <c r="P331" s="20"/>
      <c r="Q331" s="20"/>
      <c r="R331" s="20"/>
      <c r="S331" s="20"/>
      <c r="T331" s="20"/>
      <c r="U331" s="20"/>
      <c r="V331" s="20"/>
      <c r="W331" s="20"/>
    </row>
    <row r="332" spans="2:23">
      <c r="B332" s="20"/>
      <c r="C332" s="20"/>
      <c r="D332" s="20"/>
      <c r="E332" s="20"/>
      <c r="F332" s="20"/>
      <c r="G332" s="20"/>
      <c r="H332" s="20"/>
      <c r="I332" s="20"/>
      <c r="J332" s="20"/>
      <c r="K332" s="20"/>
      <c r="L332" s="20"/>
      <c r="M332" s="20"/>
      <c r="N332" s="20"/>
      <c r="O332" s="20"/>
      <c r="P332" s="20"/>
      <c r="Q332" s="20"/>
      <c r="R332" s="20"/>
      <c r="S332" s="20"/>
      <c r="T332" s="20"/>
      <c r="U332" s="20"/>
      <c r="V332" s="20"/>
      <c r="W332" s="20"/>
    </row>
    <row r="333" spans="2:23">
      <c r="B333" s="20"/>
      <c r="C333" s="20"/>
      <c r="D333" s="20"/>
      <c r="E333" s="20"/>
      <c r="F333" s="20"/>
      <c r="G333" s="20"/>
      <c r="H333" s="20"/>
      <c r="I333" s="20"/>
      <c r="J333" s="20"/>
      <c r="K333" s="20"/>
      <c r="L333" s="20"/>
      <c r="M333" s="20"/>
      <c r="N333" s="20"/>
      <c r="O333" s="20"/>
      <c r="P333" s="20"/>
      <c r="Q333" s="20"/>
      <c r="R333" s="20"/>
      <c r="S333" s="20"/>
      <c r="T333" s="20"/>
      <c r="U333" s="20"/>
      <c r="V333" s="20"/>
      <c r="W333" s="20"/>
    </row>
    <row r="334" spans="2:23">
      <c r="B334" s="20"/>
      <c r="C334" s="20"/>
      <c r="D334" s="20"/>
      <c r="E334" s="20"/>
      <c r="F334" s="20"/>
      <c r="G334" s="20"/>
      <c r="H334" s="20"/>
      <c r="I334" s="20"/>
      <c r="J334" s="20"/>
      <c r="K334" s="20"/>
      <c r="L334" s="20"/>
      <c r="M334" s="20"/>
      <c r="N334" s="20"/>
      <c r="O334" s="20"/>
      <c r="P334" s="20"/>
      <c r="Q334" s="20"/>
      <c r="R334" s="20"/>
      <c r="S334" s="20"/>
      <c r="T334" s="20"/>
      <c r="U334" s="20"/>
      <c r="V334" s="20"/>
      <c r="W334" s="20"/>
    </row>
    <row r="335" spans="2:23">
      <c r="B335" s="20"/>
      <c r="C335" s="20"/>
      <c r="D335" s="20"/>
      <c r="E335" s="20"/>
      <c r="F335" s="20"/>
      <c r="G335" s="20"/>
      <c r="H335" s="20"/>
      <c r="I335" s="20"/>
      <c r="J335" s="20"/>
      <c r="K335" s="20"/>
      <c r="L335" s="20"/>
      <c r="M335" s="20"/>
      <c r="N335" s="20"/>
      <c r="O335" s="20"/>
      <c r="P335" s="20"/>
      <c r="Q335" s="20"/>
      <c r="R335" s="20"/>
      <c r="S335" s="20"/>
      <c r="T335" s="20"/>
      <c r="U335" s="20"/>
      <c r="V335" s="20"/>
      <c r="W335" s="20"/>
    </row>
    <row r="336" spans="2:23">
      <c r="B336" s="20"/>
      <c r="C336" s="20"/>
      <c r="D336" s="20"/>
      <c r="E336" s="20"/>
      <c r="F336" s="20"/>
      <c r="G336" s="20"/>
      <c r="H336" s="20"/>
      <c r="I336" s="20"/>
      <c r="J336" s="20"/>
      <c r="K336" s="20"/>
      <c r="L336" s="20"/>
      <c r="M336" s="20"/>
      <c r="N336" s="20"/>
      <c r="O336" s="20"/>
      <c r="P336" s="20"/>
      <c r="Q336" s="20"/>
      <c r="R336" s="20"/>
      <c r="S336" s="20"/>
      <c r="T336" s="20"/>
      <c r="U336" s="20"/>
      <c r="V336" s="20"/>
      <c r="W336" s="20"/>
    </row>
    <row r="337" spans="2:23">
      <c r="B337" s="20"/>
      <c r="C337" s="20"/>
      <c r="D337" s="20"/>
      <c r="E337" s="20"/>
      <c r="F337" s="20"/>
      <c r="G337" s="20"/>
      <c r="H337" s="20"/>
      <c r="I337" s="20"/>
      <c r="J337" s="20"/>
      <c r="K337" s="20"/>
      <c r="L337" s="20"/>
      <c r="M337" s="20"/>
      <c r="N337" s="20"/>
      <c r="O337" s="20"/>
      <c r="P337" s="20"/>
      <c r="Q337" s="20"/>
      <c r="R337" s="20"/>
      <c r="S337" s="20"/>
      <c r="T337" s="20"/>
      <c r="U337" s="20"/>
      <c r="V337" s="20"/>
      <c r="W337" s="20"/>
    </row>
    <row r="338" spans="2:23">
      <c r="B338" s="20"/>
      <c r="C338" s="20"/>
      <c r="D338" s="20"/>
      <c r="E338" s="20"/>
      <c r="F338" s="20"/>
      <c r="G338" s="20"/>
      <c r="H338" s="20"/>
      <c r="I338" s="20"/>
      <c r="J338" s="20"/>
      <c r="K338" s="20"/>
      <c r="L338" s="20"/>
      <c r="M338" s="20"/>
      <c r="N338" s="20"/>
      <c r="O338" s="20"/>
      <c r="P338" s="20"/>
      <c r="Q338" s="20"/>
      <c r="R338" s="20"/>
      <c r="S338" s="20"/>
      <c r="T338" s="20"/>
      <c r="U338" s="20"/>
      <c r="V338" s="20"/>
      <c r="W338" s="20"/>
    </row>
    <row r="339" spans="2:23">
      <c r="B339" s="20"/>
      <c r="C339" s="20"/>
      <c r="D339" s="20"/>
      <c r="E339" s="20"/>
      <c r="F339" s="20"/>
      <c r="G339" s="20"/>
      <c r="H339" s="20"/>
      <c r="I339" s="20"/>
      <c r="J339" s="20"/>
      <c r="K339" s="20"/>
      <c r="L339" s="20"/>
      <c r="M339" s="20"/>
      <c r="N339" s="20"/>
      <c r="O339" s="20"/>
      <c r="P339" s="20"/>
      <c r="Q339" s="20"/>
      <c r="R339" s="20"/>
      <c r="S339" s="20"/>
      <c r="T339" s="20"/>
      <c r="U339" s="20"/>
      <c r="V339" s="20"/>
      <c r="W339" s="20"/>
    </row>
    <row r="340" spans="2:23">
      <c r="B340" s="20"/>
      <c r="C340" s="20"/>
      <c r="D340" s="20"/>
      <c r="E340" s="20"/>
      <c r="F340" s="20"/>
      <c r="G340" s="20"/>
      <c r="H340" s="20"/>
      <c r="I340" s="20"/>
      <c r="J340" s="20"/>
      <c r="K340" s="20"/>
      <c r="L340" s="20"/>
      <c r="M340" s="20"/>
      <c r="N340" s="20"/>
      <c r="O340" s="20"/>
      <c r="P340" s="20"/>
      <c r="Q340" s="20"/>
      <c r="R340" s="20"/>
      <c r="S340" s="20"/>
      <c r="T340" s="20"/>
      <c r="U340" s="20"/>
      <c r="V340" s="20"/>
      <c r="W340" s="20"/>
    </row>
    <row r="341" spans="2:23">
      <c r="B341" s="20"/>
      <c r="C341" s="20"/>
      <c r="D341" s="20"/>
      <c r="E341" s="20"/>
      <c r="F341" s="20"/>
      <c r="G341" s="20"/>
      <c r="H341" s="20"/>
      <c r="I341" s="20"/>
      <c r="J341" s="20"/>
      <c r="K341" s="20"/>
      <c r="L341" s="20"/>
      <c r="M341" s="20"/>
      <c r="N341" s="20"/>
      <c r="O341" s="20"/>
      <c r="P341" s="20"/>
      <c r="Q341" s="20"/>
      <c r="R341" s="20"/>
      <c r="S341" s="20"/>
      <c r="T341" s="20"/>
      <c r="U341" s="20"/>
      <c r="V341" s="20"/>
      <c r="W341" s="20"/>
    </row>
    <row r="342" spans="2:23">
      <c r="B342" s="20"/>
      <c r="C342" s="20"/>
      <c r="D342" s="20"/>
      <c r="E342" s="20"/>
      <c r="F342" s="20"/>
      <c r="G342" s="20"/>
      <c r="H342" s="20"/>
      <c r="I342" s="20"/>
      <c r="J342" s="20"/>
      <c r="K342" s="20"/>
      <c r="L342" s="20"/>
      <c r="M342" s="20"/>
      <c r="N342" s="20"/>
      <c r="O342" s="20"/>
      <c r="P342" s="20"/>
      <c r="Q342" s="20"/>
      <c r="R342" s="20"/>
      <c r="S342" s="20"/>
      <c r="T342" s="20"/>
      <c r="U342" s="20"/>
      <c r="V342" s="20"/>
      <c r="W342" s="20"/>
    </row>
    <row r="343" spans="2:23">
      <c r="B343" s="20"/>
      <c r="C343" s="20"/>
      <c r="D343" s="20"/>
      <c r="E343" s="20"/>
      <c r="F343" s="20"/>
      <c r="G343" s="20"/>
      <c r="H343" s="20"/>
      <c r="I343" s="20"/>
      <c r="J343" s="20"/>
      <c r="K343" s="20"/>
      <c r="L343" s="20"/>
      <c r="M343" s="20"/>
      <c r="N343" s="20"/>
      <c r="O343" s="20"/>
      <c r="P343" s="20"/>
      <c r="Q343" s="20"/>
      <c r="R343" s="20"/>
      <c r="S343" s="20"/>
      <c r="T343" s="20"/>
      <c r="U343" s="20"/>
      <c r="V343" s="20"/>
      <c r="W343" s="20"/>
    </row>
    <row r="344" spans="2:23">
      <c r="B344" s="20"/>
      <c r="C344" s="20"/>
      <c r="D344" s="20"/>
      <c r="E344" s="20"/>
      <c r="F344" s="20"/>
      <c r="G344" s="20"/>
      <c r="H344" s="20"/>
      <c r="I344" s="20"/>
      <c r="J344" s="20"/>
      <c r="K344" s="20"/>
      <c r="L344" s="20"/>
      <c r="M344" s="20"/>
      <c r="N344" s="20"/>
      <c r="O344" s="20"/>
      <c r="P344" s="20"/>
      <c r="Q344" s="20"/>
      <c r="R344" s="20"/>
      <c r="S344" s="20"/>
      <c r="T344" s="20"/>
      <c r="U344" s="20"/>
      <c r="V344" s="20"/>
      <c r="W344" s="20"/>
    </row>
    <row r="345" spans="2:23">
      <c r="B345" s="20"/>
      <c r="C345" s="20"/>
      <c r="D345" s="20"/>
      <c r="E345" s="20"/>
      <c r="F345" s="20"/>
      <c r="G345" s="20"/>
      <c r="H345" s="20"/>
      <c r="I345" s="20"/>
      <c r="J345" s="20"/>
      <c r="K345" s="20"/>
      <c r="L345" s="20"/>
      <c r="M345" s="20"/>
      <c r="N345" s="20"/>
      <c r="O345" s="20"/>
      <c r="P345" s="20"/>
      <c r="Q345" s="20"/>
      <c r="R345" s="20"/>
      <c r="S345" s="20"/>
      <c r="T345" s="20"/>
      <c r="U345" s="20"/>
      <c r="V345" s="20"/>
      <c r="W345" s="20"/>
    </row>
    <row r="346" spans="2:23">
      <c r="B346" s="20"/>
      <c r="C346" s="20"/>
      <c r="D346" s="20"/>
      <c r="E346" s="20"/>
      <c r="F346" s="20"/>
      <c r="G346" s="20"/>
      <c r="H346" s="20"/>
      <c r="I346" s="20"/>
      <c r="J346" s="20"/>
      <c r="K346" s="20"/>
      <c r="L346" s="20"/>
      <c r="M346" s="20"/>
      <c r="N346" s="20"/>
      <c r="O346" s="20"/>
      <c r="P346" s="20"/>
      <c r="Q346" s="20"/>
      <c r="R346" s="20"/>
      <c r="S346" s="20"/>
      <c r="T346" s="20"/>
      <c r="U346" s="20"/>
      <c r="V346" s="20"/>
      <c r="W346" s="20"/>
    </row>
    <row r="347" spans="2:23">
      <c r="B347" s="20"/>
      <c r="C347" s="20"/>
      <c r="D347" s="20"/>
      <c r="E347" s="20"/>
      <c r="F347" s="20"/>
      <c r="G347" s="20"/>
      <c r="H347" s="20"/>
      <c r="I347" s="20"/>
      <c r="J347" s="20"/>
      <c r="K347" s="20"/>
      <c r="L347" s="20"/>
      <c r="M347" s="20"/>
      <c r="N347" s="20"/>
      <c r="O347" s="20"/>
      <c r="P347" s="20"/>
      <c r="Q347" s="20"/>
      <c r="R347" s="20"/>
      <c r="S347" s="20"/>
      <c r="T347" s="20"/>
      <c r="U347" s="20"/>
      <c r="V347" s="20"/>
      <c r="W347" s="20"/>
    </row>
    <row r="348" spans="2:23">
      <c r="B348" s="20"/>
      <c r="C348" s="20"/>
      <c r="D348" s="20"/>
      <c r="E348" s="20"/>
      <c r="F348" s="20"/>
      <c r="G348" s="20"/>
      <c r="H348" s="20"/>
      <c r="I348" s="20"/>
      <c r="J348" s="20"/>
      <c r="K348" s="20"/>
      <c r="L348" s="20"/>
      <c r="M348" s="20"/>
      <c r="N348" s="20"/>
      <c r="O348" s="20"/>
      <c r="P348" s="20"/>
      <c r="Q348" s="20"/>
      <c r="R348" s="20"/>
      <c r="S348" s="20"/>
      <c r="T348" s="20"/>
      <c r="U348" s="20"/>
      <c r="V348" s="20"/>
      <c r="W348" s="20"/>
    </row>
    <row r="349" spans="2:23">
      <c r="B349" s="20"/>
      <c r="C349" s="20"/>
      <c r="D349" s="20"/>
      <c r="E349" s="20"/>
      <c r="F349" s="20"/>
      <c r="G349" s="20"/>
      <c r="H349" s="20"/>
      <c r="I349" s="20"/>
      <c r="J349" s="20"/>
      <c r="K349" s="20"/>
      <c r="L349" s="20"/>
      <c r="M349" s="20"/>
      <c r="N349" s="20"/>
      <c r="O349" s="20"/>
      <c r="P349" s="20"/>
      <c r="Q349" s="20"/>
      <c r="R349" s="20"/>
      <c r="S349" s="20"/>
      <c r="T349" s="20"/>
      <c r="U349" s="20"/>
      <c r="V349" s="20"/>
      <c r="W349" s="20"/>
    </row>
    <row r="350" spans="2:23">
      <c r="B350" s="20"/>
      <c r="C350" s="20"/>
      <c r="D350" s="20"/>
      <c r="E350" s="20"/>
      <c r="F350" s="20"/>
      <c r="G350" s="20"/>
      <c r="H350" s="20"/>
      <c r="I350" s="20"/>
      <c r="J350" s="20"/>
      <c r="K350" s="20"/>
      <c r="L350" s="20"/>
      <c r="M350" s="20"/>
      <c r="N350" s="20"/>
      <c r="O350" s="20"/>
      <c r="P350" s="20"/>
      <c r="Q350" s="20"/>
      <c r="R350" s="20"/>
      <c r="S350" s="20"/>
      <c r="T350" s="20"/>
      <c r="U350" s="20"/>
      <c r="V350" s="20"/>
      <c r="W350" s="20"/>
    </row>
    <row r="351" spans="2:23">
      <c r="B351" s="20"/>
      <c r="C351" s="20"/>
      <c r="D351" s="20"/>
      <c r="E351" s="20"/>
      <c r="F351" s="20"/>
      <c r="G351" s="20"/>
      <c r="H351" s="20"/>
      <c r="I351" s="20"/>
      <c r="J351" s="20"/>
      <c r="K351" s="20"/>
      <c r="L351" s="20"/>
      <c r="M351" s="20"/>
      <c r="N351" s="20"/>
      <c r="O351" s="20"/>
      <c r="P351" s="20"/>
      <c r="Q351" s="20"/>
      <c r="R351" s="20"/>
      <c r="S351" s="20"/>
      <c r="T351" s="20"/>
      <c r="U351" s="20"/>
      <c r="V351" s="20"/>
      <c r="W351" s="20"/>
    </row>
    <row r="352" spans="2:23">
      <c r="B352" s="20"/>
      <c r="C352" s="20"/>
      <c r="D352" s="20"/>
      <c r="E352" s="20"/>
      <c r="F352" s="20"/>
      <c r="G352" s="20"/>
      <c r="H352" s="20"/>
      <c r="I352" s="20"/>
      <c r="J352" s="20"/>
      <c r="K352" s="20"/>
      <c r="L352" s="20"/>
      <c r="M352" s="20"/>
      <c r="N352" s="20"/>
      <c r="O352" s="20"/>
      <c r="P352" s="20"/>
      <c r="Q352" s="20"/>
      <c r="R352" s="20"/>
      <c r="S352" s="20"/>
      <c r="T352" s="20"/>
      <c r="U352" s="20"/>
      <c r="V352" s="20"/>
      <c r="W352" s="20"/>
    </row>
    <row r="353" spans="2:23">
      <c r="B353" s="20"/>
      <c r="C353" s="20"/>
      <c r="D353" s="20"/>
      <c r="E353" s="20"/>
      <c r="F353" s="20"/>
      <c r="G353" s="20"/>
      <c r="H353" s="20"/>
      <c r="I353" s="20"/>
      <c r="J353" s="20"/>
      <c r="K353" s="20"/>
      <c r="L353" s="20"/>
      <c r="M353" s="20"/>
      <c r="N353" s="20"/>
      <c r="O353" s="20"/>
      <c r="P353" s="20"/>
      <c r="Q353" s="20"/>
      <c r="R353" s="20"/>
      <c r="S353" s="20"/>
      <c r="T353" s="20"/>
      <c r="U353" s="20"/>
      <c r="V353" s="20"/>
      <c r="W353" s="20"/>
    </row>
    <row r="354" spans="2:23">
      <c r="B354" s="20"/>
      <c r="C354" s="20"/>
      <c r="D354" s="20"/>
      <c r="E354" s="20"/>
      <c r="F354" s="20"/>
      <c r="G354" s="20"/>
      <c r="H354" s="20"/>
      <c r="I354" s="20"/>
      <c r="J354" s="20"/>
      <c r="K354" s="20"/>
      <c r="L354" s="20"/>
      <c r="M354" s="20"/>
      <c r="N354" s="20"/>
      <c r="O354" s="20"/>
      <c r="P354" s="20"/>
      <c r="Q354" s="20"/>
      <c r="R354" s="20"/>
      <c r="S354" s="20"/>
      <c r="T354" s="20"/>
      <c r="U354" s="20"/>
      <c r="V354" s="20"/>
      <c r="W354" s="20"/>
    </row>
    <row r="355" spans="2:23">
      <c r="B355" s="20"/>
      <c r="C355" s="20"/>
      <c r="D355" s="20"/>
      <c r="E355" s="20"/>
      <c r="F355" s="20"/>
      <c r="G355" s="20"/>
      <c r="H355" s="20"/>
      <c r="I355" s="20"/>
      <c r="J355" s="20"/>
      <c r="K355" s="20"/>
      <c r="L355" s="20"/>
      <c r="M355" s="20"/>
      <c r="N355" s="20"/>
      <c r="O355" s="20"/>
      <c r="P355" s="20"/>
      <c r="Q355" s="20"/>
      <c r="R355" s="20"/>
      <c r="S355" s="20"/>
      <c r="T355" s="20"/>
      <c r="U355" s="20"/>
      <c r="V355" s="20"/>
      <c r="W355" s="20"/>
    </row>
    <row r="356" spans="2:23">
      <c r="B356" s="20"/>
      <c r="C356" s="20"/>
      <c r="D356" s="20"/>
      <c r="E356" s="20"/>
      <c r="F356" s="20"/>
      <c r="G356" s="20"/>
      <c r="H356" s="20"/>
      <c r="I356" s="20"/>
      <c r="J356" s="20"/>
      <c r="K356" s="20"/>
      <c r="L356" s="20"/>
      <c r="M356" s="20"/>
      <c r="N356" s="20"/>
      <c r="O356" s="20"/>
      <c r="P356" s="20"/>
      <c r="Q356" s="20"/>
      <c r="R356" s="20"/>
      <c r="S356" s="20"/>
      <c r="T356" s="20"/>
      <c r="U356" s="20"/>
      <c r="V356" s="20"/>
      <c r="W356" s="20"/>
    </row>
    <row r="357" spans="2:23">
      <c r="B357" s="20"/>
      <c r="C357" s="20"/>
      <c r="D357" s="20"/>
      <c r="E357" s="20"/>
      <c r="F357" s="20"/>
      <c r="G357" s="20"/>
      <c r="H357" s="20"/>
      <c r="I357" s="20"/>
      <c r="J357" s="20"/>
      <c r="K357" s="20"/>
      <c r="L357" s="20"/>
      <c r="M357" s="20"/>
      <c r="N357" s="20"/>
      <c r="O357" s="20"/>
      <c r="P357" s="20"/>
      <c r="Q357" s="20"/>
      <c r="R357" s="20"/>
      <c r="S357" s="20"/>
      <c r="T357" s="20"/>
      <c r="U357" s="20"/>
      <c r="V357" s="20"/>
      <c r="W357" s="20"/>
    </row>
    <row r="358" spans="2:23">
      <c r="B358" s="20"/>
      <c r="C358" s="20"/>
      <c r="D358" s="20"/>
      <c r="E358" s="20"/>
      <c r="F358" s="20"/>
      <c r="G358" s="20"/>
      <c r="H358" s="20"/>
      <c r="I358" s="20"/>
      <c r="J358" s="20"/>
      <c r="K358" s="20"/>
      <c r="L358" s="20"/>
      <c r="M358" s="20"/>
      <c r="N358" s="20"/>
      <c r="O358" s="20"/>
      <c r="P358" s="20"/>
      <c r="Q358" s="20"/>
      <c r="R358" s="20"/>
      <c r="S358" s="20"/>
      <c r="T358" s="20"/>
      <c r="U358" s="20"/>
      <c r="V358" s="20"/>
      <c r="W358" s="20"/>
    </row>
    <row r="359" spans="2:23">
      <c r="B359" s="20"/>
      <c r="C359" s="20"/>
      <c r="D359" s="20"/>
      <c r="E359" s="20"/>
      <c r="F359" s="20"/>
      <c r="G359" s="20"/>
      <c r="H359" s="20"/>
      <c r="I359" s="20"/>
      <c r="J359" s="20"/>
      <c r="K359" s="20"/>
      <c r="L359" s="20"/>
      <c r="M359" s="20"/>
      <c r="N359" s="20"/>
      <c r="O359" s="20"/>
      <c r="P359" s="20"/>
      <c r="Q359" s="20"/>
      <c r="R359" s="20"/>
      <c r="S359" s="20"/>
      <c r="T359" s="20"/>
      <c r="U359" s="20"/>
      <c r="V359" s="20"/>
      <c r="W359" s="20"/>
    </row>
    <row r="360" spans="2:23">
      <c r="B360" s="20"/>
      <c r="C360" s="20"/>
      <c r="D360" s="20"/>
      <c r="E360" s="20"/>
      <c r="F360" s="20"/>
      <c r="G360" s="20"/>
      <c r="H360" s="20"/>
      <c r="I360" s="20"/>
      <c r="J360" s="20"/>
      <c r="K360" s="20"/>
      <c r="L360" s="20"/>
      <c r="M360" s="20"/>
      <c r="N360" s="20"/>
      <c r="O360" s="20"/>
      <c r="P360" s="20"/>
      <c r="Q360" s="20"/>
      <c r="R360" s="20"/>
      <c r="S360" s="20"/>
      <c r="T360" s="20"/>
      <c r="U360" s="20"/>
      <c r="V360" s="20"/>
      <c r="W360" s="20"/>
    </row>
    <row r="361" spans="2:23">
      <c r="B361" s="20"/>
      <c r="C361" s="20"/>
      <c r="D361" s="20"/>
      <c r="E361" s="20"/>
      <c r="F361" s="20"/>
      <c r="G361" s="20"/>
      <c r="H361" s="20"/>
      <c r="I361" s="20"/>
      <c r="J361" s="20"/>
      <c r="K361" s="20"/>
      <c r="L361" s="20"/>
      <c r="M361" s="20"/>
      <c r="N361" s="20"/>
      <c r="O361" s="20"/>
      <c r="P361" s="20"/>
      <c r="Q361" s="20"/>
      <c r="R361" s="20"/>
      <c r="S361" s="20"/>
      <c r="T361" s="20"/>
      <c r="U361" s="20"/>
      <c r="V361" s="20"/>
      <c r="W361" s="20"/>
    </row>
    <row r="362" spans="2:23">
      <c r="B362" s="20"/>
      <c r="C362" s="20"/>
      <c r="D362" s="20"/>
      <c r="E362" s="20"/>
      <c r="F362" s="20"/>
      <c r="G362" s="20"/>
      <c r="H362" s="20"/>
      <c r="I362" s="20"/>
      <c r="J362" s="20"/>
      <c r="K362" s="20"/>
      <c r="L362" s="20"/>
      <c r="M362" s="20"/>
      <c r="N362" s="20"/>
      <c r="O362" s="20"/>
      <c r="P362" s="20"/>
      <c r="Q362" s="20"/>
      <c r="R362" s="20"/>
      <c r="S362" s="20"/>
      <c r="T362" s="20"/>
      <c r="U362" s="20"/>
      <c r="V362" s="20"/>
      <c r="W362" s="20"/>
    </row>
    <row r="363" spans="2:23">
      <c r="B363" s="20"/>
      <c r="C363" s="20"/>
      <c r="D363" s="20"/>
      <c r="E363" s="20"/>
      <c r="F363" s="20"/>
      <c r="G363" s="20"/>
      <c r="H363" s="20"/>
      <c r="I363" s="20"/>
      <c r="J363" s="20"/>
      <c r="K363" s="20"/>
      <c r="L363" s="20"/>
      <c r="M363" s="20"/>
      <c r="N363" s="20"/>
      <c r="O363" s="20"/>
      <c r="P363" s="20"/>
      <c r="Q363" s="20"/>
      <c r="R363" s="20"/>
      <c r="S363" s="20"/>
      <c r="T363" s="20"/>
      <c r="U363" s="20"/>
      <c r="V363" s="20"/>
      <c r="W363" s="20"/>
    </row>
    <row r="364" spans="2:23">
      <c r="B364" s="20"/>
      <c r="C364" s="20"/>
      <c r="D364" s="20"/>
      <c r="E364" s="20"/>
      <c r="F364" s="20"/>
      <c r="G364" s="20"/>
      <c r="H364" s="20"/>
      <c r="I364" s="20"/>
      <c r="J364" s="20"/>
      <c r="K364" s="20"/>
      <c r="L364" s="20"/>
      <c r="M364" s="20"/>
      <c r="N364" s="20"/>
      <c r="O364" s="20"/>
      <c r="P364" s="20"/>
      <c r="Q364" s="20"/>
      <c r="R364" s="20"/>
      <c r="S364" s="20"/>
      <c r="T364" s="20"/>
      <c r="U364" s="20"/>
      <c r="V364" s="20"/>
      <c r="W364" s="20"/>
    </row>
    <row r="365" spans="2:23">
      <c r="B365" s="20"/>
      <c r="C365" s="20"/>
      <c r="D365" s="20"/>
      <c r="E365" s="20"/>
      <c r="F365" s="20"/>
      <c r="G365" s="20"/>
      <c r="H365" s="20"/>
      <c r="I365" s="20"/>
      <c r="J365" s="20"/>
      <c r="K365" s="20"/>
      <c r="L365" s="20"/>
      <c r="M365" s="20"/>
      <c r="N365" s="20"/>
      <c r="O365" s="20"/>
      <c r="P365" s="20"/>
      <c r="Q365" s="20"/>
      <c r="R365" s="20"/>
      <c r="S365" s="20"/>
      <c r="T365" s="20"/>
      <c r="U365" s="20"/>
      <c r="V365" s="20"/>
      <c r="W365" s="20"/>
    </row>
    <row r="366" spans="2:23">
      <c r="B366" s="20"/>
      <c r="C366" s="20"/>
      <c r="D366" s="20"/>
      <c r="E366" s="20"/>
      <c r="F366" s="20"/>
      <c r="G366" s="20"/>
      <c r="H366" s="20"/>
      <c r="I366" s="20"/>
      <c r="J366" s="20"/>
      <c r="K366" s="20"/>
      <c r="L366" s="20"/>
      <c r="M366" s="20"/>
      <c r="N366" s="20"/>
      <c r="O366" s="20"/>
      <c r="P366" s="20"/>
      <c r="Q366" s="20"/>
      <c r="R366" s="20"/>
      <c r="S366" s="20"/>
      <c r="T366" s="20"/>
      <c r="U366" s="20"/>
      <c r="V366" s="20"/>
      <c r="W366" s="20"/>
    </row>
    <row r="367" spans="2:23">
      <c r="B367" s="20"/>
      <c r="C367" s="20"/>
      <c r="D367" s="20"/>
      <c r="E367" s="20"/>
      <c r="F367" s="20"/>
      <c r="G367" s="20"/>
      <c r="H367" s="20"/>
      <c r="I367" s="20"/>
      <c r="J367" s="20"/>
      <c r="K367" s="20"/>
      <c r="L367" s="20"/>
      <c r="M367" s="20"/>
      <c r="N367" s="20"/>
      <c r="O367" s="20"/>
      <c r="P367" s="20"/>
      <c r="Q367" s="20"/>
      <c r="R367" s="20"/>
      <c r="S367" s="20"/>
      <c r="T367" s="20"/>
      <c r="U367" s="20"/>
      <c r="V367" s="20"/>
      <c r="W367" s="20"/>
    </row>
    <row r="368" spans="2:23">
      <c r="B368" s="20"/>
      <c r="C368" s="20"/>
      <c r="D368" s="20"/>
      <c r="E368" s="20"/>
      <c r="F368" s="20"/>
      <c r="G368" s="20"/>
      <c r="H368" s="20"/>
      <c r="I368" s="20"/>
      <c r="J368" s="20"/>
      <c r="K368" s="20"/>
      <c r="L368" s="20"/>
      <c r="M368" s="20"/>
      <c r="N368" s="20"/>
      <c r="O368" s="20"/>
      <c r="P368" s="20"/>
      <c r="Q368" s="20"/>
      <c r="R368" s="20"/>
      <c r="S368" s="20"/>
      <c r="T368" s="20"/>
      <c r="U368" s="20"/>
      <c r="V368" s="20"/>
      <c r="W368" s="20"/>
    </row>
    <row r="369" spans="2:23">
      <c r="B369" s="20"/>
      <c r="C369" s="20"/>
      <c r="D369" s="20"/>
      <c r="E369" s="20"/>
      <c r="F369" s="20"/>
      <c r="G369" s="20"/>
      <c r="H369" s="20"/>
      <c r="I369" s="20"/>
      <c r="J369" s="20"/>
      <c r="K369" s="20"/>
      <c r="L369" s="20"/>
      <c r="M369" s="20"/>
      <c r="N369" s="20"/>
      <c r="O369" s="20"/>
      <c r="P369" s="20"/>
      <c r="Q369" s="20"/>
      <c r="R369" s="20"/>
      <c r="S369" s="20"/>
      <c r="T369" s="20"/>
      <c r="U369" s="20"/>
      <c r="V369" s="20"/>
      <c r="W369" s="20"/>
    </row>
    <row r="370" spans="2:23">
      <c r="B370" s="20"/>
      <c r="C370" s="20"/>
      <c r="D370" s="20"/>
      <c r="E370" s="20"/>
      <c r="F370" s="20"/>
      <c r="G370" s="20"/>
      <c r="H370" s="20"/>
      <c r="I370" s="20"/>
      <c r="J370" s="20"/>
      <c r="K370" s="20"/>
      <c r="L370" s="20"/>
      <c r="M370" s="20"/>
      <c r="N370" s="20"/>
      <c r="O370" s="20"/>
      <c r="P370" s="20"/>
      <c r="Q370" s="20"/>
      <c r="R370" s="20"/>
      <c r="S370" s="20"/>
      <c r="T370" s="20"/>
      <c r="U370" s="20"/>
      <c r="V370" s="20"/>
      <c r="W370" s="20"/>
    </row>
    <row r="371" spans="2:23">
      <c r="B371" s="20"/>
      <c r="C371" s="20"/>
      <c r="D371" s="20"/>
      <c r="E371" s="20"/>
      <c r="F371" s="20"/>
      <c r="G371" s="20"/>
      <c r="H371" s="20"/>
      <c r="I371" s="20"/>
      <c r="J371" s="20"/>
      <c r="K371" s="20"/>
      <c r="L371" s="20"/>
      <c r="M371" s="20"/>
      <c r="N371" s="20"/>
      <c r="O371" s="20"/>
      <c r="P371" s="20"/>
      <c r="Q371" s="20"/>
      <c r="R371" s="20"/>
      <c r="S371" s="20"/>
      <c r="T371" s="20"/>
      <c r="U371" s="20"/>
      <c r="V371" s="20"/>
      <c r="W371" s="20"/>
    </row>
    <row r="372" spans="2:23">
      <c r="B372" s="20"/>
      <c r="C372" s="20"/>
      <c r="D372" s="20"/>
      <c r="E372" s="20"/>
      <c r="F372" s="20"/>
      <c r="G372" s="20"/>
      <c r="H372" s="20"/>
      <c r="I372" s="20"/>
      <c r="J372" s="20"/>
      <c r="K372" s="20"/>
      <c r="L372" s="20"/>
      <c r="M372" s="20"/>
      <c r="N372" s="20"/>
      <c r="O372" s="20"/>
      <c r="P372" s="20"/>
      <c r="Q372" s="20"/>
      <c r="R372" s="20"/>
      <c r="S372" s="20"/>
      <c r="T372" s="20"/>
      <c r="U372" s="20"/>
      <c r="V372" s="20"/>
      <c r="W372" s="20"/>
    </row>
    <row r="373" spans="2:23">
      <c r="B373" s="20"/>
      <c r="C373" s="20"/>
      <c r="D373" s="20"/>
      <c r="E373" s="20"/>
      <c r="F373" s="20"/>
      <c r="G373" s="20"/>
      <c r="H373" s="20"/>
      <c r="I373" s="20"/>
      <c r="J373" s="20"/>
      <c r="K373" s="20"/>
      <c r="L373" s="20"/>
      <c r="M373" s="20"/>
      <c r="N373" s="20"/>
      <c r="O373" s="20"/>
      <c r="P373" s="20"/>
      <c r="Q373" s="20"/>
      <c r="R373" s="20"/>
      <c r="S373" s="20"/>
      <c r="T373" s="20"/>
      <c r="U373" s="20"/>
      <c r="V373" s="20"/>
      <c r="W373" s="20"/>
    </row>
    <row r="374" spans="2:23">
      <c r="B374" s="20"/>
      <c r="C374" s="20"/>
      <c r="D374" s="20"/>
      <c r="E374" s="20"/>
      <c r="F374" s="20"/>
      <c r="G374" s="20"/>
      <c r="H374" s="20"/>
      <c r="I374" s="20"/>
      <c r="J374" s="20"/>
      <c r="K374" s="20"/>
      <c r="L374" s="20"/>
      <c r="M374" s="20"/>
      <c r="N374" s="20"/>
      <c r="O374" s="20"/>
      <c r="P374" s="20"/>
      <c r="Q374" s="20"/>
      <c r="R374" s="20"/>
      <c r="S374" s="20"/>
      <c r="T374" s="20"/>
      <c r="U374" s="20"/>
      <c r="V374" s="20"/>
      <c r="W374" s="20"/>
    </row>
    <row r="375" spans="2:23">
      <c r="B375" s="20"/>
      <c r="C375" s="20"/>
      <c r="D375" s="20"/>
      <c r="E375" s="20"/>
      <c r="F375" s="20"/>
      <c r="G375" s="20"/>
      <c r="H375" s="20"/>
      <c r="I375" s="20"/>
      <c r="J375" s="20"/>
      <c r="K375" s="20"/>
      <c r="L375" s="20"/>
      <c r="M375" s="20"/>
      <c r="N375" s="20"/>
      <c r="O375" s="20"/>
      <c r="P375" s="20"/>
      <c r="Q375" s="20"/>
      <c r="R375" s="20"/>
      <c r="S375" s="20"/>
      <c r="T375" s="20"/>
      <c r="U375" s="20"/>
      <c r="V375" s="20"/>
      <c r="W375" s="20"/>
    </row>
    <row r="376" spans="2:23">
      <c r="B376" s="20"/>
      <c r="C376" s="20"/>
      <c r="D376" s="20"/>
      <c r="E376" s="20"/>
      <c r="F376" s="20"/>
      <c r="G376" s="20"/>
      <c r="H376" s="20"/>
      <c r="I376" s="20"/>
      <c r="J376" s="20"/>
      <c r="K376" s="20"/>
      <c r="L376" s="20"/>
      <c r="M376" s="20"/>
      <c r="N376" s="20"/>
      <c r="O376" s="20"/>
      <c r="P376" s="20"/>
      <c r="Q376" s="20"/>
      <c r="R376" s="20"/>
      <c r="S376" s="20"/>
      <c r="T376" s="20"/>
      <c r="U376" s="20"/>
      <c r="V376" s="20"/>
      <c r="W376" s="20"/>
    </row>
    <row r="377" spans="2:23">
      <c r="B377" s="20"/>
      <c r="C377" s="20"/>
      <c r="D377" s="20"/>
      <c r="E377" s="20"/>
      <c r="F377" s="20"/>
      <c r="G377" s="20"/>
      <c r="H377" s="20"/>
      <c r="I377" s="20"/>
      <c r="J377" s="20"/>
      <c r="K377" s="20"/>
      <c r="L377" s="20"/>
      <c r="M377" s="20"/>
      <c r="N377" s="20"/>
      <c r="O377" s="20"/>
      <c r="P377" s="20"/>
      <c r="Q377" s="20"/>
      <c r="R377" s="20"/>
      <c r="S377" s="20"/>
      <c r="T377" s="20"/>
      <c r="U377" s="20"/>
      <c r="V377" s="20"/>
      <c r="W377" s="20"/>
    </row>
    <row r="378" spans="2:23">
      <c r="B378" s="20"/>
      <c r="C378" s="20"/>
      <c r="D378" s="20"/>
      <c r="E378" s="20"/>
      <c r="F378" s="20"/>
      <c r="G378" s="20"/>
      <c r="H378" s="20"/>
      <c r="I378" s="20"/>
      <c r="J378" s="20"/>
      <c r="K378" s="20"/>
      <c r="L378" s="20"/>
      <c r="M378" s="20"/>
      <c r="N378" s="20"/>
      <c r="O378" s="20"/>
      <c r="P378" s="20"/>
      <c r="Q378" s="20"/>
      <c r="R378" s="20"/>
      <c r="S378" s="20"/>
      <c r="T378" s="20"/>
      <c r="U378" s="20"/>
      <c r="V378" s="20"/>
      <c r="W378" s="20"/>
    </row>
    <row r="379" spans="2:23">
      <c r="B379" s="20"/>
      <c r="C379" s="20"/>
      <c r="D379" s="20"/>
      <c r="E379" s="20"/>
      <c r="F379" s="20"/>
      <c r="G379" s="20"/>
      <c r="H379" s="20"/>
      <c r="I379" s="20"/>
      <c r="J379" s="20"/>
      <c r="K379" s="20"/>
      <c r="L379" s="20"/>
      <c r="M379" s="20"/>
      <c r="N379" s="20"/>
      <c r="O379" s="20"/>
      <c r="P379" s="20"/>
      <c r="Q379" s="20"/>
      <c r="R379" s="20"/>
      <c r="S379" s="20"/>
      <c r="T379" s="20"/>
      <c r="U379" s="20"/>
      <c r="V379" s="20"/>
      <c r="W379" s="20"/>
    </row>
    <row r="380" spans="2:23">
      <c r="B380" s="20"/>
      <c r="C380" s="20"/>
      <c r="D380" s="20"/>
      <c r="E380" s="20"/>
      <c r="F380" s="20"/>
      <c r="G380" s="20"/>
      <c r="H380" s="20"/>
      <c r="I380" s="20"/>
      <c r="J380" s="20"/>
      <c r="K380" s="20"/>
      <c r="L380" s="20"/>
      <c r="M380" s="20"/>
      <c r="N380" s="20"/>
      <c r="O380" s="20"/>
      <c r="P380" s="20"/>
      <c r="Q380" s="20"/>
      <c r="R380" s="20"/>
      <c r="S380" s="20"/>
      <c r="T380" s="20"/>
      <c r="U380" s="20"/>
      <c r="V380" s="20"/>
      <c r="W380" s="20"/>
    </row>
    <row r="381" spans="2:23">
      <c r="B381" s="20"/>
      <c r="C381" s="20"/>
      <c r="D381" s="20"/>
      <c r="E381" s="20"/>
      <c r="F381" s="20"/>
      <c r="G381" s="20"/>
      <c r="H381" s="20"/>
      <c r="I381" s="20"/>
      <c r="J381" s="20"/>
      <c r="K381" s="20"/>
      <c r="L381" s="20"/>
      <c r="M381" s="20"/>
      <c r="N381" s="20"/>
      <c r="O381" s="20"/>
      <c r="P381" s="20"/>
      <c r="Q381" s="20"/>
      <c r="R381" s="20"/>
      <c r="S381" s="20"/>
      <c r="T381" s="20"/>
      <c r="U381" s="20"/>
      <c r="V381" s="20"/>
      <c r="W381" s="20"/>
    </row>
    <row r="382" spans="2:23">
      <c r="B382" s="20"/>
      <c r="C382" s="20"/>
      <c r="D382" s="20"/>
      <c r="E382" s="20"/>
      <c r="F382" s="20"/>
      <c r="G382" s="20"/>
      <c r="H382" s="20"/>
      <c r="I382" s="20"/>
      <c r="J382" s="20"/>
      <c r="K382" s="20"/>
      <c r="L382" s="20"/>
      <c r="M382" s="20"/>
      <c r="N382" s="20"/>
      <c r="O382" s="20"/>
      <c r="P382" s="20"/>
      <c r="Q382" s="20"/>
      <c r="R382" s="20"/>
      <c r="S382" s="20"/>
      <c r="T382" s="20"/>
      <c r="U382" s="20"/>
      <c r="V382" s="20"/>
      <c r="W382" s="20"/>
    </row>
    <row r="383" spans="2:23">
      <c r="B383" s="20"/>
      <c r="C383" s="20"/>
      <c r="D383" s="20"/>
      <c r="E383" s="20"/>
      <c r="F383" s="20"/>
      <c r="G383" s="20"/>
      <c r="H383" s="20"/>
      <c r="I383" s="20"/>
      <c r="J383" s="20"/>
      <c r="K383" s="20"/>
      <c r="L383" s="20"/>
      <c r="M383" s="20"/>
      <c r="N383" s="20"/>
      <c r="O383" s="20"/>
      <c r="P383" s="20"/>
      <c r="Q383" s="20"/>
      <c r="R383" s="20"/>
      <c r="S383" s="20"/>
      <c r="T383" s="20"/>
      <c r="U383" s="20"/>
      <c r="V383" s="20"/>
      <c r="W383" s="20"/>
    </row>
    <row r="384" spans="2:23">
      <c r="B384" s="20"/>
      <c r="C384" s="20"/>
      <c r="D384" s="20"/>
      <c r="E384" s="20"/>
      <c r="F384" s="20"/>
      <c r="G384" s="20"/>
      <c r="H384" s="20"/>
      <c r="I384" s="20"/>
      <c r="J384" s="20"/>
      <c r="K384" s="20"/>
      <c r="L384" s="20"/>
      <c r="M384" s="20"/>
      <c r="N384" s="20"/>
      <c r="O384" s="20"/>
      <c r="P384" s="20"/>
      <c r="Q384" s="20"/>
      <c r="R384" s="20"/>
      <c r="S384" s="20"/>
      <c r="T384" s="20"/>
      <c r="U384" s="20"/>
      <c r="V384" s="20"/>
      <c r="W384" s="20"/>
    </row>
    <row r="385" spans="2:23">
      <c r="B385" s="20"/>
      <c r="C385" s="20"/>
      <c r="D385" s="20"/>
      <c r="E385" s="20"/>
      <c r="F385" s="20"/>
      <c r="G385" s="20"/>
      <c r="H385" s="20"/>
      <c r="I385" s="20"/>
      <c r="J385" s="20"/>
      <c r="K385" s="20"/>
      <c r="L385" s="20"/>
      <c r="M385" s="20"/>
      <c r="N385" s="20"/>
      <c r="O385" s="20"/>
      <c r="P385" s="20"/>
      <c r="Q385" s="20"/>
      <c r="R385" s="20"/>
      <c r="S385" s="20"/>
      <c r="T385" s="20"/>
      <c r="U385" s="20"/>
      <c r="V385" s="20"/>
      <c r="W385" s="20"/>
    </row>
    <row r="386" spans="2:23">
      <c r="B386" s="20"/>
      <c r="C386" s="20"/>
      <c r="D386" s="20"/>
      <c r="E386" s="20"/>
      <c r="F386" s="20"/>
      <c r="G386" s="20"/>
      <c r="H386" s="20"/>
      <c r="I386" s="20"/>
      <c r="J386" s="20"/>
      <c r="K386" s="20"/>
      <c r="L386" s="20"/>
      <c r="M386" s="20"/>
      <c r="N386" s="20"/>
      <c r="O386" s="20"/>
      <c r="P386" s="20"/>
      <c r="Q386" s="20"/>
      <c r="R386" s="20"/>
      <c r="S386" s="20"/>
      <c r="T386" s="20"/>
      <c r="U386" s="20"/>
      <c r="V386" s="20"/>
      <c r="W386" s="20"/>
    </row>
    <row r="387" spans="2:23">
      <c r="B387" s="20"/>
      <c r="C387" s="20"/>
      <c r="D387" s="20"/>
      <c r="E387" s="20"/>
      <c r="F387" s="20"/>
      <c r="G387" s="20"/>
      <c r="H387" s="20"/>
      <c r="I387" s="20"/>
      <c r="J387" s="20"/>
      <c r="K387" s="20"/>
      <c r="L387" s="20"/>
      <c r="M387" s="20"/>
      <c r="N387" s="20"/>
      <c r="O387" s="20"/>
      <c r="P387" s="20"/>
      <c r="Q387" s="20"/>
      <c r="R387" s="20"/>
      <c r="S387" s="20"/>
      <c r="T387" s="20"/>
      <c r="U387" s="20"/>
      <c r="V387" s="20"/>
      <c r="W387" s="20"/>
    </row>
    <row r="388" spans="2:23">
      <c r="B388" s="20"/>
      <c r="C388" s="20"/>
      <c r="D388" s="20"/>
      <c r="E388" s="20"/>
      <c r="F388" s="20"/>
      <c r="G388" s="20"/>
      <c r="H388" s="20"/>
      <c r="I388" s="20"/>
      <c r="J388" s="20"/>
      <c r="K388" s="20"/>
      <c r="L388" s="20"/>
      <c r="M388" s="20"/>
      <c r="N388" s="20"/>
      <c r="O388" s="20"/>
      <c r="P388" s="20"/>
      <c r="Q388" s="20"/>
      <c r="R388" s="20"/>
      <c r="S388" s="20"/>
      <c r="T388" s="20"/>
      <c r="U388" s="20"/>
      <c r="V388" s="20"/>
      <c r="W388" s="20"/>
    </row>
    <row r="389" spans="2:23">
      <c r="B389" s="20"/>
      <c r="C389" s="20"/>
      <c r="D389" s="20"/>
      <c r="E389" s="20"/>
      <c r="F389" s="20"/>
      <c r="G389" s="20"/>
      <c r="H389" s="20"/>
      <c r="I389" s="20"/>
      <c r="J389" s="20"/>
      <c r="K389" s="20"/>
      <c r="L389" s="20"/>
      <c r="M389" s="20"/>
      <c r="N389" s="20"/>
      <c r="O389" s="20"/>
      <c r="P389" s="20"/>
      <c r="Q389" s="20"/>
      <c r="R389" s="20"/>
      <c r="S389" s="20"/>
      <c r="T389" s="20"/>
      <c r="U389" s="20"/>
      <c r="V389" s="20"/>
      <c r="W389" s="20"/>
    </row>
    <row r="390" spans="2:23">
      <c r="B390" s="20"/>
      <c r="C390" s="20"/>
      <c r="D390" s="20"/>
      <c r="E390" s="20"/>
      <c r="F390" s="20"/>
      <c r="G390" s="20"/>
      <c r="H390" s="20"/>
      <c r="I390" s="20"/>
      <c r="J390" s="20"/>
      <c r="K390" s="20"/>
      <c r="L390" s="20"/>
      <c r="M390" s="20"/>
      <c r="N390" s="20"/>
      <c r="O390" s="20"/>
      <c r="P390" s="20"/>
      <c r="Q390" s="20"/>
      <c r="R390" s="20"/>
      <c r="S390" s="20"/>
      <c r="T390" s="20"/>
      <c r="U390" s="20"/>
      <c r="V390" s="20"/>
      <c r="W390" s="20"/>
    </row>
    <row r="391" spans="2:23">
      <c r="B391" s="20"/>
      <c r="C391" s="20"/>
      <c r="D391" s="20"/>
      <c r="E391" s="20"/>
      <c r="F391" s="20"/>
      <c r="G391" s="20"/>
      <c r="H391" s="20"/>
      <c r="I391" s="20"/>
      <c r="J391" s="20"/>
      <c r="K391" s="20"/>
      <c r="L391" s="20"/>
      <c r="M391" s="20"/>
      <c r="N391" s="20"/>
      <c r="O391" s="20"/>
      <c r="P391" s="20"/>
      <c r="Q391" s="20"/>
      <c r="R391" s="20"/>
      <c r="S391" s="20"/>
      <c r="T391" s="20"/>
      <c r="U391" s="20"/>
      <c r="V391" s="20"/>
      <c r="W391" s="20"/>
    </row>
    <row r="392" spans="2:23">
      <c r="B392" s="20"/>
      <c r="C392" s="20"/>
      <c r="D392" s="20"/>
      <c r="E392" s="20"/>
      <c r="F392" s="20"/>
      <c r="G392" s="20"/>
      <c r="H392" s="20"/>
      <c r="I392" s="20"/>
      <c r="J392" s="20"/>
      <c r="K392" s="20"/>
      <c r="L392" s="20"/>
      <c r="M392" s="20"/>
      <c r="N392" s="20"/>
      <c r="O392" s="20"/>
      <c r="P392" s="20"/>
      <c r="Q392" s="20"/>
      <c r="R392" s="20"/>
      <c r="S392" s="20"/>
      <c r="T392" s="20"/>
      <c r="U392" s="20"/>
      <c r="V392" s="20"/>
      <c r="W392" s="20"/>
    </row>
    <row r="393" spans="2:23">
      <c r="B393" s="20"/>
      <c r="C393" s="20"/>
      <c r="D393" s="20"/>
      <c r="E393" s="20"/>
      <c r="F393" s="20"/>
      <c r="G393" s="20"/>
      <c r="H393" s="20"/>
      <c r="I393" s="20"/>
      <c r="J393" s="20"/>
      <c r="K393" s="20"/>
      <c r="L393" s="20"/>
      <c r="M393" s="20"/>
      <c r="N393" s="20"/>
      <c r="O393" s="20"/>
      <c r="P393" s="20"/>
      <c r="Q393" s="20"/>
      <c r="R393" s="20"/>
      <c r="S393" s="20"/>
      <c r="T393" s="20"/>
      <c r="U393" s="20"/>
      <c r="V393" s="20"/>
      <c r="W393" s="20"/>
    </row>
    <row r="394" spans="2:23">
      <c r="B394" s="20"/>
      <c r="C394" s="20"/>
      <c r="D394" s="20"/>
      <c r="E394" s="20"/>
      <c r="F394" s="20"/>
      <c r="G394" s="20"/>
      <c r="H394" s="20"/>
      <c r="I394" s="20"/>
      <c r="J394" s="20"/>
      <c r="K394" s="20"/>
      <c r="L394" s="20"/>
      <c r="M394" s="20"/>
      <c r="N394" s="20"/>
      <c r="O394" s="20"/>
      <c r="P394" s="20"/>
      <c r="Q394" s="20"/>
      <c r="R394" s="20"/>
      <c r="S394" s="20"/>
      <c r="T394" s="20"/>
      <c r="U394" s="20"/>
      <c r="V394" s="20"/>
      <c r="W394" s="20"/>
    </row>
    <row r="395" spans="2:23">
      <c r="B395" s="20"/>
      <c r="C395" s="20"/>
      <c r="D395" s="20"/>
      <c r="E395" s="20"/>
      <c r="F395" s="20"/>
      <c r="G395" s="20"/>
      <c r="H395" s="20"/>
      <c r="I395" s="20"/>
      <c r="J395" s="20"/>
      <c r="K395" s="20"/>
      <c r="L395" s="20"/>
      <c r="M395" s="20"/>
      <c r="N395" s="20"/>
      <c r="O395" s="20"/>
      <c r="P395" s="20"/>
      <c r="Q395" s="20"/>
      <c r="R395" s="20"/>
      <c r="S395" s="20"/>
      <c r="T395" s="20"/>
      <c r="U395" s="20"/>
      <c r="V395" s="20"/>
      <c r="W395" s="20"/>
    </row>
    <row r="396" spans="2:23">
      <c r="B396" s="20"/>
      <c r="C396" s="20"/>
      <c r="D396" s="20"/>
      <c r="E396" s="20"/>
      <c r="F396" s="20"/>
      <c r="G396" s="20"/>
      <c r="H396" s="20"/>
      <c r="I396" s="20"/>
      <c r="J396" s="20"/>
      <c r="K396" s="20"/>
      <c r="L396" s="20"/>
      <c r="M396" s="20"/>
      <c r="N396" s="20"/>
      <c r="O396" s="20"/>
      <c r="P396" s="20"/>
      <c r="Q396" s="20"/>
      <c r="R396" s="20"/>
      <c r="S396" s="20"/>
      <c r="T396" s="20"/>
      <c r="U396" s="20"/>
      <c r="V396" s="20"/>
      <c r="W396" s="20"/>
    </row>
    <row r="397" spans="2:23">
      <c r="B397" s="20"/>
      <c r="C397" s="20"/>
      <c r="D397" s="20"/>
      <c r="E397" s="20"/>
      <c r="F397" s="20"/>
      <c r="G397" s="20"/>
      <c r="H397" s="20"/>
      <c r="I397" s="20"/>
      <c r="J397" s="20"/>
      <c r="K397" s="20"/>
      <c r="L397" s="20"/>
      <c r="M397" s="20"/>
      <c r="N397" s="20"/>
      <c r="O397" s="20"/>
      <c r="P397" s="20"/>
      <c r="Q397" s="20"/>
      <c r="R397" s="20"/>
      <c r="S397" s="20"/>
      <c r="T397" s="20"/>
      <c r="U397" s="20"/>
      <c r="V397" s="20"/>
      <c r="W397" s="20"/>
    </row>
    <row r="398" spans="2:23">
      <c r="B398" s="20"/>
      <c r="C398" s="20"/>
      <c r="D398" s="20"/>
      <c r="E398" s="20"/>
      <c r="F398" s="20"/>
      <c r="G398" s="20"/>
      <c r="H398" s="20"/>
      <c r="I398" s="20"/>
      <c r="J398" s="20"/>
      <c r="K398" s="20"/>
      <c r="L398" s="20"/>
      <c r="M398" s="20"/>
      <c r="N398" s="20"/>
      <c r="O398" s="20"/>
      <c r="P398" s="20"/>
      <c r="Q398" s="20"/>
      <c r="R398" s="20"/>
      <c r="S398" s="20"/>
      <c r="T398" s="20"/>
      <c r="U398" s="20"/>
      <c r="V398" s="20"/>
      <c r="W398" s="20"/>
    </row>
    <row r="399" spans="2:23">
      <c r="B399" s="20"/>
      <c r="C399" s="20"/>
      <c r="D399" s="20"/>
      <c r="E399" s="20"/>
      <c r="F399" s="20"/>
      <c r="G399" s="20"/>
      <c r="H399" s="20"/>
      <c r="I399" s="20"/>
      <c r="J399" s="20"/>
      <c r="K399" s="20"/>
      <c r="L399" s="20"/>
      <c r="M399" s="20"/>
      <c r="N399" s="20"/>
      <c r="O399" s="20"/>
      <c r="P399" s="20"/>
      <c r="Q399" s="20"/>
      <c r="R399" s="20"/>
      <c r="S399" s="20"/>
      <c r="T399" s="20"/>
      <c r="U399" s="20"/>
      <c r="V399" s="20"/>
      <c r="W399" s="20"/>
    </row>
    <row r="400" spans="2:23">
      <c r="B400" s="20"/>
      <c r="C400" s="20"/>
      <c r="D400" s="20"/>
      <c r="E400" s="20"/>
      <c r="F400" s="20"/>
      <c r="G400" s="20"/>
      <c r="H400" s="20"/>
      <c r="I400" s="20"/>
      <c r="J400" s="20"/>
      <c r="K400" s="20"/>
      <c r="L400" s="20"/>
      <c r="M400" s="20"/>
      <c r="N400" s="20"/>
      <c r="O400" s="20"/>
      <c r="P400" s="20"/>
      <c r="Q400" s="20"/>
      <c r="R400" s="20"/>
      <c r="S400" s="20"/>
      <c r="T400" s="20"/>
      <c r="U400" s="20"/>
      <c r="V400" s="20"/>
      <c r="W400" s="20"/>
    </row>
    <row r="401" spans="2:23">
      <c r="B401" s="20"/>
      <c r="C401" s="20"/>
      <c r="D401" s="20"/>
      <c r="E401" s="20"/>
      <c r="F401" s="20"/>
      <c r="G401" s="20"/>
      <c r="H401" s="20"/>
      <c r="I401" s="20"/>
      <c r="J401" s="20"/>
      <c r="K401" s="20"/>
      <c r="L401" s="20"/>
      <c r="M401" s="20"/>
      <c r="N401" s="20"/>
      <c r="O401" s="20"/>
      <c r="P401" s="20"/>
      <c r="Q401" s="20"/>
      <c r="R401" s="20"/>
      <c r="S401" s="20"/>
      <c r="T401" s="20"/>
      <c r="U401" s="20"/>
      <c r="V401" s="20"/>
      <c r="W401" s="20"/>
    </row>
    <row r="402" spans="2:23">
      <c r="B402" s="20"/>
      <c r="C402" s="20"/>
      <c r="D402" s="20"/>
      <c r="E402" s="20"/>
      <c r="F402" s="20"/>
      <c r="G402" s="20"/>
      <c r="H402" s="20"/>
      <c r="I402" s="20"/>
      <c r="J402" s="20"/>
      <c r="K402" s="20"/>
      <c r="L402" s="20"/>
      <c r="M402" s="20"/>
      <c r="N402" s="20"/>
      <c r="O402" s="20"/>
      <c r="P402" s="20"/>
      <c r="Q402" s="20"/>
      <c r="R402" s="20"/>
      <c r="S402" s="20"/>
      <c r="T402" s="20"/>
      <c r="U402" s="20"/>
      <c r="V402" s="20"/>
      <c r="W402" s="20"/>
    </row>
    <row r="403" spans="2:23">
      <c r="B403" s="20"/>
      <c r="C403" s="20"/>
      <c r="D403" s="20"/>
      <c r="E403" s="20"/>
      <c r="F403" s="20"/>
      <c r="G403" s="20"/>
      <c r="H403" s="20"/>
      <c r="I403" s="20"/>
      <c r="J403" s="20"/>
      <c r="K403" s="20"/>
      <c r="L403" s="20"/>
      <c r="M403" s="20"/>
      <c r="N403" s="20"/>
      <c r="O403" s="20"/>
      <c r="P403" s="20"/>
      <c r="Q403" s="20"/>
      <c r="R403" s="20"/>
      <c r="S403" s="20"/>
      <c r="T403" s="20"/>
      <c r="U403" s="20"/>
      <c r="V403" s="20"/>
      <c r="W403" s="20"/>
    </row>
    <row r="404" spans="2:23">
      <c r="B404" s="20"/>
      <c r="C404" s="20"/>
      <c r="D404" s="20"/>
      <c r="E404" s="20"/>
      <c r="F404" s="20"/>
      <c r="G404" s="20"/>
      <c r="H404" s="20"/>
      <c r="I404" s="20"/>
      <c r="J404" s="20"/>
      <c r="K404" s="20"/>
      <c r="L404" s="20"/>
      <c r="M404" s="20"/>
      <c r="N404" s="20"/>
      <c r="O404" s="20"/>
      <c r="P404" s="20"/>
      <c r="Q404" s="20"/>
      <c r="R404" s="20"/>
      <c r="S404" s="20"/>
      <c r="T404" s="20"/>
      <c r="U404" s="20"/>
      <c r="V404" s="20"/>
      <c r="W404" s="20"/>
    </row>
    <row r="405" spans="2:23">
      <c r="B405" s="20"/>
      <c r="C405" s="20"/>
      <c r="D405" s="20"/>
      <c r="E405" s="20"/>
      <c r="F405" s="20"/>
      <c r="G405" s="20"/>
      <c r="H405" s="20"/>
      <c r="I405" s="20"/>
      <c r="J405" s="20"/>
      <c r="K405" s="20"/>
      <c r="L405" s="20"/>
      <c r="M405" s="20"/>
      <c r="N405" s="20"/>
      <c r="O405" s="20"/>
      <c r="P405" s="20"/>
      <c r="Q405" s="20"/>
      <c r="R405" s="20"/>
      <c r="S405" s="20"/>
      <c r="T405" s="20"/>
      <c r="U405" s="20"/>
      <c r="V405" s="20"/>
      <c r="W405" s="20"/>
    </row>
    <row r="406" spans="2:23">
      <c r="B406" s="20"/>
      <c r="C406" s="20"/>
      <c r="D406" s="20"/>
      <c r="E406" s="20"/>
      <c r="F406" s="20"/>
      <c r="G406" s="20"/>
      <c r="H406" s="20"/>
      <c r="I406" s="20"/>
      <c r="J406" s="20"/>
      <c r="K406" s="20"/>
      <c r="L406" s="20"/>
      <c r="M406" s="20"/>
      <c r="N406" s="20"/>
      <c r="O406" s="20"/>
      <c r="P406" s="20"/>
      <c r="Q406" s="20"/>
      <c r="R406" s="20"/>
      <c r="S406" s="20"/>
      <c r="T406" s="20"/>
      <c r="U406" s="20"/>
      <c r="V406" s="20"/>
      <c r="W406" s="20"/>
    </row>
    <row r="407" spans="2:23">
      <c r="B407" s="20"/>
      <c r="C407" s="20"/>
      <c r="D407" s="20"/>
      <c r="E407" s="20"/>
      <c r="F407" s="20"/>
      <c r="G407" s="20"/>
      <c r="H407" s="20"/>
      <c r="I407" s="20"/>
      <c r="J407" s="20"/>
      <c r="K407" s="20"/>
      <c r="L407" s="20"/>
      <c r="M407" s="20"/>
      <c r="N407" s="20"/>
      <c r="O407" s="20"/>
      <c r="P407" s="20"/>
      <c r="Q407" s="20"/>
      <c r="R407" s="20"/>
      <c r="S407" s="20"/>
      <c r="T407" s="20"/>
      <c r="U407" s="20"/>
      <c r="V407" s="20"/>
      <c r="W407" s="20"/>
    </row>
    <row r="408" spans="2:23">
      <c r="B408" s="20"/>
      <c r="C408" s="20"/>
      <c r="D408" s="20"/>
      <c r="E408" s="20"/>
      <c r="F408" s="20"/>
      <c r="G408" s="20"/>
      <c r="H408" s="20"/>
      <c r="I408" s="20"/>
      <c r="J408" s="20"/>
      <c r="K408" s="20"/>
      <c r="L408" s="20"/>
      <c r="M408" s="20"/>
      <c r="N408" s="20"/>
      <c r="O408" s="20"/>
      <c r="P408" s="20"/>
      <c r="Q408" s="20"/>
      <c r="R408" s="20"/>
      <c r="S408" s="20"/>
      <c r="T408" s="20"/>
      <c r="U408" s="20"/>
      <c r="V408" s="20"/>
      <c r="W408" s="20"/>
    </row>
    <row r="409" spans="2:23">
      <c r="B409" s="20"/>
      <c r="C409" s="20"/>
      <c r="D409" s="20"/>
      <c r="E409" s="20"/>
      <c r="F409" s="20"/>
      <c r="G409" s="20"/>
      <c r="H409" s="20"/>
      <c r="I409" s="20"/>
      <c r="J409" s="20"/>
      <c r="K409" s="20"/>
      <c r="L409" s="20"/>
      <c r="M409" s="20"/>
      <c r="N409" s="20"/>
      <c r="O409" s="20"/>
      <c r="P409" s="20"/>
      <c r="Q409" s="20"/>
      <c r="R409" s="20"/>
      <c r="S409" s="20"/>
      <c r="T409" s="20"/>
      <c r="U409" s="20"/>
      <c r="V409" s="20"/>
      <c r="W409" s="20"/>
    </row>
    <row r="410" spans="2:23">
      <c r="B410" s="20"/>
      <c r="C410" s="20"/>
      <c r="D410" s="20"/>
      <c r="E410" s="20"/>
      <c r="F410" s="20"/>
      <c r="G410" s="20"/>
      <c r="H410" s="20"/>
      <c r="I410" s="20"/>
      <c r="J410" s="20"/>
      <c r="K410" s="20"/>
      <c r="L410" s="20"/>
      <c r="M410" s="20"/>
      <c r="N410" s="20"/>
      <c r="O410" s="20"/>
      <c r="P410" s="20"/>
      <c r="Q410" s="20"/>
      <c r="R410" s="20"/>
      <c r="S410" s="20"/>
      <c r="T410" s="20"/>
      <c r="U410" s="20"/>
      <c r="V410" s="20"/>
      <c r="W410" s="20"/>
    </row>
    <row r="411" spans="2:23">
      <c r="B411" s="20"/>
      <c r="C411" s="20"/>
      <c r="D411" s="20"/>
      <c r="E411" s="20"/>
      <c r="F411" s="20"/>
      <c r="G411" s="20"/>
      <c r="H411" s="20"/>
      <c r="I411" s="20"/>
      <c r="J411" s="20"/>
      <c r="K411" s="20"/>
      <c r="L411" s="20"/>
      <c r="M411" s="20"/>
      <c r="N411" s="20"/>
      <c r="O411" s="20"/>
      <c r="P411" s="20"/>
      <c r="Q411" s="20"/>
      <c r="R411" s="20"/>
      <c r="S411" s="20"/>
      <c r="T411" s="20"/>
      <c r="U411" s="20"/>
      <c r="V411" s="20"/>
      <c r="W411" s="20"/>
    </row>
    <row r="412" spans="2:23">
      <c r="B412" s="20"/>
      <c r="C412" s="20"/>
      <c r="D412" s="20"/>
      <c r="E412" s="20"/>
      <c r="F412" s="20"/>
      <c r="G412" s="20"/>
      <c r="H412" s="20"/>
      <c r="I412" s="20"/>
      <c r="J412" s="20"/>
      <c r="K412" s="20"/>
      <c r="L412" s="20"/>
      <c r="M412" s="20"/>
      <c r="N412" s="20"/>
      <c r="O412" s="20"/>
      <c r="P412" s="20"/>
      <c r="Q412" s="20"/>
      <c r="R412" s="20"/>
      <c r="S412" s="20"/>
      <c r="T412" s="20"/>
      <c r="U412" s="20"/>
      <c r="V412" s="20"/>
      <c r="W412" s="20"/>
    </row>
    <row r="413" spans="2:23">
      <c r="B413" s="20"/>
      <c r="C413" s="20"/>
      <c r="D413" s="20"/>
      <c r="E413" s="20"/>
      <c r="F413" s="20"/>
      <c r="G413" s="20"/>
      <c r="H413" s="20"/>
      <c r="I413" s="20"/>
      <c r="J413" s="20"/>
      <c r="K413" s="20"/>
      <c r="L413" s="20"/>
      <c r="M413" s="20"/>
      <c r="N413" s="20"/>
      <c r="O413" s="20"/>
      <c r="P413" s="20"/>
      <c r="Q413" s="20"/>
      <c r="R413" s="20"/>
      <c r="S413" s="20"/>
      <c r="T413" s="20"/>
      <c r="U413" s="20"/>
      <c r="V413" s="20"/>
      <c r="W413" s="20"/>
    </row>
    <row r="414" spans="2:23">
      <c r="B414" s="20"/>
      <c r="C414" s="20"/>
      <c r="D414" s="20"/>
      <c r="E414" s="20"/>
      <c r="F414" s="20"/>
      <c r="G414" s="20"/>
      <c r="H414" s="20"/>
      <c r="I414" s="20"/>
      <c r="J414" s="20"/>
      <c r="K414" s="20"/>
      <c r="L414" s="20"/>
      <c r="M414" s="20"/>
      <c r="N414" s="20"/>
      <c r="O414" s="20"/>
      <c r="P414" s="20"/>
      <c r="Q414" s="20"/>
      <c r="R414" s="20"/>
      <c r="S414" s="20"/>
      <c r="T414" s="20"/>
      <c r="U414" s="20"/>
      <c r="V414" s="20"/>
      <c r="W414" s="20"/>
    </row>
    <row r="415" spans="2:23">
      <c r="B415" s="20"/>
      <c r="C415" s="20"/>
      <c r="D415" s="20"/>
      <c r="E415" s="20"/>
      <c r="F415" s="20"/>
      <c r="G415" s="20"/>
      <c r="H415" s="20"/>
      <c r="I415" s="20"/>
      <c r="J415" s="20"/>
      <c r="K415" s="20"/>
      <c r="L415" s="20"/>
      <c r="M415" s="20"/>
      <c r="N415" s="20"/>
      <c r="O415" s="20"/>
      <c r="P415" s="20"/>
      <c r="Q415" s="20"/>
      <c r="R415" s="20"/>
      <c r="S415" s="20"/>
      <c r="T415" s="20"/>
      <c r="U415" s="20"/>
      <c r="V415" s="20"/>
      <c r="W415" s="20"/>
    </row>
    <row r="416" spans="2:23">
      <c r="B416" s="20"/>
      <c r="C416" s="20"/>
      <c r="D416" s="20"/>
      <c r="E416" s="20"/>
      <c r="F416" s="20"/>
      <c r="G416" s="20"/>
      <c r="H416" s="20"/>
      <c r="I416" s="20"/>
      <c r="J416" s="20"/>
      <c r="K416" s="20"/>
      <c r="L416" s="20"/>
      <c r="M416" s="20"/>
      <c r="N416" s="20"/>
      <c r="O416" s="20"/>
      <c r="P416" s="20"/>
      <c r="Q416" s="20"/>
      <c r="R416" s="20"/>
      <c r="S416" s="20"/>
      <c r="T416" s="20"/>
      <c r="U416" s="20"/>
      <c r="V416" s="20"/>
      <c r="W416" s="20"/>
    </row>
    <row r="417" spans="2:23">
      <c r="B417" s="20"/>
      <c r="C417" s="20"/>
      <c r="D417" s="20"/>
      <c r="E417" s="20"/>
      <c r="F417" s="20"/>
      <c r="G417" s="20"/>
      <c r="H417" s="20"/>
      <c r="I417" s="20"/>
      <c r="J417" s="20"/>
      <c r="K417" s="20"/>
      <c r="L417" s="20"/>
      <c r="M417" s="20"/>
      <c r="N417" s="20"/>
      <c r="O417" s="20"/>
      <c r="P417" s="20"/>
      <c r="Q417" s="20"/>
      <c r="R417" s="20"/>
      <c r="S417" s="20"/>
      <c r="T417" s="20"/>
      <c r="U417" s="20"/>
      <c r="V417" s="20"/>
      <c r="W417" s="20"/>
    </row>
    <row r="418" spans="2:23">
      <c r="B418" s="20"/>
      <c r="C418" s="20"/>
      <c r="D418" s="20"/>
      <c r="E418" s="20"/>
      <c r="F418" s="20"/>
      <c r="G418" s="20"/>
      <c r="H418" s="20"/>
      <c r="I418" s="20"/>
      <c r="J418" s="20"/>
      <c r="K418" s="20"/>
      <c r="L418" s="20"/>
      <c r="M418" s="20"/>
      <c r="N418" s="20"/>
      <c r="O418" s="20"/>
      <c r="P418" s="20"/>
      <c r="Q418" s="20"/>
      <c r="R418" s="20"/>
      <c r="S418" s="20"/>
      <c r="T418" s="20"/>
      <c r="U418" s="20"/>
      <c r="V418" s="20"/>
      <c r="W418" s="20"/>
    </row>
    <row r="419" spans="2:23">
      <c r="B419" s="20"/>
      <c r="C419" s="20"/>
      <c r="D419" s="20"/>
      <c r="E419" s="20"/>
      <c r="F419" s="20"/>
      <c r="G419" s="20"/>
      <c r="H419" s="20"/>
      <c r="I419" s="20"/>
      <c r="J419" s="20"/>
      <c r="K419" s="20"/>
      <c r="L419" s="20"/>
      <c r="M419" s="20"/>
      <c r="N419" s="20"/>
      <c r="O419" s="20"/>
      <c r="P419" s="20"/>
      <c r="Q419" s="20"/>
      <c r="R419" s="20"/>
      <c r="S419" s="20"/>
      <c r="T419" s="20"/>
      <c r="U419" s="20"/>
      <c r="V419" s="20"/>
      <c r="W419" s="20"/>
    </row>
    <row r="420" spans="2:23">
      <c r="B420" s="20"/>
      <c r="C420" s="20"/>
      <c r="D420" s="20"/>
      <c r="E420" s="20"/>
      <c r="F420" s="20"/>
      <c r="G420" s="20"/>
      <c r="H420" s="20"/>
      <c r="I420" s="20"/>
      <c r="J420" s="20"/>
      <c r="K420" s="20"/>
      <c r="L420" s="20"/>
      <c r="M420" s="20"/>
      <c r="N420" s="20"/>
      <c r="O420" s="20"/>
      <c r="P420" s="20"/>
      <c r="Q420" s="20"/>
      <c r="R420" s="20"/>
      <c r="S420" s="20"/>
      <c r="T420" s="20"/>
      <c r="U420" s="20"/>
      <c r="V420" s="20"/>
      <c r="W420" s="20"/>
    </row>
    <row r="421" spans="2:23">
      <c r="B421" s="20"/>
      <c r="C421" s="20"/>
      <c r="D421" s="20"/>
      <c r="E421" s="20"/>
      <c r="F421" s="20"/>
      <c r="G421" s="20"/>
      <c r="H421" s="20"/>
      <c r="I421" s="20"/>
      <c r="J421" s="20"/>
      <c r="K421" s="20"/>
      <c r="L421" s="20"/>
      <c r="M421" s="20"/>
      <c r="N421" s="20"/>
      <c r="O421" s="20"/>
      <c r="P421" s="20"/>
      <c r="Q421" s="20"/>
      <c r="R421" s="20"/>
      <c r="S421" s="20"/>
      <c r="T421" s="20"/>
      <c r="U421" s="20"/>
      <c r="V421" s="20"/>
      <c r="W421" s="20"/>
    </row>
    <row r="422" spans="2:23">
      <c r="B422" s="20"/>
      <c r="C422" s="20"/>
      <c r="D422" s="20"/>
      <c r="E422" s="20"/>
      <c r="F422" s="20"/>
      <c r="G422" s="20"/>
      <c r="H422" s="20"/>
      <c r="I422" s="20"/>
      <c r="J422" s="20"/>
      <c r="K422" s="20"/>
      <c r="L422" s="20"/>
      <c r="M422" s="20"/>
      <c r="N422" s="20"/>
      <c r="O422" s="20"/>
      <c r="P422" s="20"/>
      <c r="Q422" s="20"/>
      <c r="R422" s="20"/>
      <c r="S422" s="20"/>
      <c r="T422" s="20"/>
      <c r="U422" s="20"/>
      <c r="V422" s="20"/>
      <c r="W422" s="20"/>
    </row>
    <row r="423" spans="2:23">
      <c r="B423" s="20"/>
      <c r="C423" s="20"/>
      <c r="D423" s="20"/>
      <c r="E423" s="20"/>
      <c r="F423" s="20"/>
      <c r="G423" s="20"/>
      <c r="H423" s="20"/>
      <c r="I423" s="20"/>
      <c r="J423" s="20"/>
      <c r="K423" s="20"/>
      <c r="L423" s="20"/>
      <c r="M423" s="20"/>
      <c r="N423" s="20"/>
      <c r="O423" s="20"/>
      <c r="P423" s="20"/>
      <c r="Q423" s="20"/>
      <c r="R423" s="20"/>
      <c r="S423" s="20"/>
      <c r="T423" s="20"/>
      <c r="U423" s="20"/>
      <c r="V423" s="20"/>
      <c r="W423" s="20"/>
    </row>
    <row r="424" spans="2:23">
      <c r="B424" s="20"/>
      <c r="C424" s="20"/>
      <c r="D424" s="20"/>
      <c r="E424" s="20"/>
      <c r="F424" s="20"/>
      <c r="G424" s="20"/>
      <c r="H424" s="20"/>
      <c r="I424" s="20"/>
      <c r="J424" s="20"/>
      <c r="K424" s="20"/>
      <c r="L424" s="20"/>
      <c r="M424" s="20"/>
      <c r="N424" s="20"/>
      <c r="O424" s="20"/>
      <c r="P424" s="20"/>
      <c r="Q424" s="20"/>
      <c r="R424" s="20"/>
      <c r="S424" s="20"/>
      <c r="T424" s="20"/>
      <c r="U424" s="20"/>
      <c r="V424" s="20"/>
      <c r="W424" s="20"/>
    </row>
    <row r="425" spans="2:23">
      <c r="B425" s="20"/>
      <c r="C425" s="20"/>
      <c r="D425" s="20"/>
      <c r="E425" s="20"/>
      <c r="F425" s="20"/>
      <c r="G425" s="20"/>
      <c r="H425" s="20"/>
      <c r="I425" s="20"/>
      <c r="J425" s="20"/>
      <c r="K425" s="20"/>
      <c r="L425" s="20"/>
      <c r="M425" s="20"/>
      <c r="N425" s="20"/>
      <c r="O425" s="20"/>
      <c r="P425" s="20"/>
      <c r="Q425" s="20"/>
      <c r="R425" s="20"/>
      <c r="S425" s="20"/>
      <c r="T425" s="20"/>
      <c r="U425" s="20"/>
      <c r="V425" s="20"/>
      <c r="W425" s="20"/>
    </row>
    <row r="426" spans="2:23">
      <c r="B426" s="20"/>
      <c r="C426" s="20"/>
      <c r="D426" s="20"/>
      <c r="E426" s="20"/>
      <c r="F426" s="20"/>
      <c r="G426" s="20"/>
      <c r="H426" s="20"/>
      <c r="I426" s="20"/>
      <c r="J426" s="20"/>
      <c r="K426" s="20"/>
      <c r="L426" s="20"/>
      <c r="M426" s="20"/>
      <c r="N426" s="20"/>
      <c r="O426" s="20"/>
      <c r="P426" s="20"/>
      <c r="Q426" s="20"/>
      <c r="R426" s="20"/>
      <c r="S426" s="20"/>
      <c r="T426" s="20"/>
      <c r="U426" s="20"/>
      <c r="V426" s="20"/>
      <c r="W426" s="20"/>
    </row>
    <row r="427" spans="2:23">
      <c r="B427" s="20"/>
      <c r="C427" s="20"/>
      <c r="D427" s="20"/>
      <c r="E427" s="20"/>
      <c r="F427" s="20"/>
      <c r="G427" s="20"/>
      <c r="H427" s="20"/>
      <c r="I427" s="20"/>
      <c r="J427" s="20"/>
      <c r="K427" s="20"/>
      <c r="L427" s="20"/>
      <c r="M427" s="20"/>
      <c r="N427" s="20"/>
      <c r="O427" s="20"/>
      <c r="P427" s="20"/>
      <c r="Q427" s="20"/>
      <c r="R427" s="20"/>
      <c r="S427" s="20"/>
      <c r="T427" s="20"/>
      <c r="U427" s="20"/>
      <c r="V427" s="20"/>
      <c r="W427" s="20"/>
    </row>
    <row r="428" spans="2:23">
      <c r="B428" s="20"/>
      <c r="C428" s="20"/>
      <c r="D428" s="20"/>
      <c r="E428" s="20"/>
      <c r="F428" s="20"/>
      <c r="G428" s="20"/>
      <c r="H428" s="20"/>
      <c r="I428" s="20"/>
      <c r="J428" s="20"/>
      <c r="K428" s="20"/>
      <c r="L428" s="20"/>
      <c r="M428" s="20"/>
      <c r="N428" s="20"/>
      <c r="O428" s="20"/>
      <c r="P428" s="20"/>
      <c r="Q428" s="20"/>
      <c r="R428" s="20"/>
      <c r="S428" s="20"/>
      <c r="T428" s="20"/>
      <c r="U428" s="20"/>
      <c r="V428" s="20"/>
      <c r="W428" s="20"/>
    </row>
    <row r="429" spans="2:23">
      <c r="B429" s="20"/>
      <c r="C429" s="20"/>
      <c r="D429" s="20"/>
      <c r="E429" s="20"/>
      <c r="F429" s="20"/>
      <c r="G429" s="20"/>
      <c r="H429" s="20"/>
      <c r="I429" s="20"/>
      <c r="J429" s="20"/>
      <c r="K429" s="20"/>
      <c r="L429" s="20"/>
      <c r="M429" s="20"/>
      <c r="N429" s="20"/>
      <c r="O429" s="20"/>
      <c r="P429" s="20"/>
      <c r="Q429" s="20"/>
      <c r="R429" s="20"/>
      <c r="S429" s="20"/>
      <c r="T429" s="20"/>
      <c r="U429" s="20"/>
      <c r="V429" s="20"/>
      <c r="W429" s="20"/>
    </row>
    <row r="430" spans="2:23">
      <c r="B430" s="20"/>
      <c r="C430" s="20"/>
      <c r="D430" s="20"/>
      <c r="E430" s="20"/>
      <c r="F430" s="20"/>
      <c r="G430" s="20"/>
      <c r="H430" s="20"/>
      <c r="I430" s="20"/>
      <c r="J430" s="20"/>
      <c r="K430" s="20"/>
      <c r="L430" s="20"/>
      <c r="M430" s="20"/>
      <c r="N430" s="20"/>
      <c r="O430" s="20"/>
      <c r="P430" s="20"/>
      <c r="Q430" s="20"/>
      <c r="R430" s="20"/>
      <c r="S430" s="20"/>
      <c r="T430" s="20"/>
      <c r="U430" s="20"/>
      <c r="V430" s="20"/>
      <c r="W430" s="20"/>
    </row>
    <row r="431" spans="2:23">
      <c r="B431" s="20"/>
      <c r="C431" s="20"/>
      <c r="D431" s="20"/>
      <c r="E431" s="20"/>
      <c r="F431" s="20"/>
      <c r="G431" s="20"/>
      <c r="H431" s="20"/>
      <c r="I431" s="20"/>
      <c r="J431" s="20"/>
      <c r="K431" s="20"/>
      <c r="L431" s="20"/>
      <c r="M431" s="20"/>
      <c r="N431" s="20"/>
      <c r="O431" s="20"/>
      <c r="P431" s="20"/>
      <c r="Q431" s="20"/>
      <c r="R431" s="20"/>
      <c r="S431" s="20"/>
      <c r="T431" s="20"/>
      <c r="U431" s="20"/>
      <c r="V431" s="20"/>
      <c r="W431" s="20"/>
    </row>
    <row r="432" spans="2:23">
      <c r="B432" s="20"/>
      <c r="C432" s="20"/>
      <c r="D432" s="20"/>
      <c r="E432" s="20"/>
      <c r="F432" s="20"/>
      <c r="G432" s="20"/>
      <c r="H432" s="20"/>
      <c r="I432" s="20"/>
      <c r="J432" s="20"/>
      <c r="K432" s="20"/>
      <c r="L432" s="20"/>
      <c r="M432" s="20"/>
      <c r="N432" s="20"/>
      <c r="O432" s="20"/>
      <c r="P432" s="20"/>
      <c r="Q432" s="20"/>
      <c r="R432" s="20"/>
      <c r="S432" s="20"/>
      <c r="T432" s="20"/>
      <c r="U432" s="20"/>
      <c r="V432" s="20"/>
      <c r="W432" s="20"/>
    </row>
    <row r="433" spans="2:23">
      <c r="B433" s="20"/>
      <c r="C433" s="20"/>
      <c r="D433" s="20"/>
      <c r="E433" s="20"/>
      <c r="F433" s="20"/>
      <c r="G433" s="20"/>
      <c r="H433" s="20"/>
      <c r="I433" s="20"/>
      <c r="J433" s="20"/>
      <c r="K433" s="20"/>
      <c r="L433" s="20"/>
      <c r="M433" s="20"/>
      <c r="N433" s="20"/>
      <c r="O433" s="20"/>
      <c r="P433" s="20"/>
      <c r="Q433" s="20"/>
      <c r="R433" s="20"/>
      <c r="S433" s="20"/>
      <c r="T433" s="20"/>
      <c r="U433" s="20"/>
      <c r="V433" s="20"/>
      <c r="W433" s="20"/>
    </row>
    <row r="434" spans="2:23">
      <c r="B434" s="20"/>
      <c r="C434" s="20"/>
      <c r="D434" s="20"/>
      <c r="E434" s="20"/>
      <c r="F434" s="20"/>
      <c r="G434" s="20"/>
      <c r="H434" s="20"/>
      <c r="I434" s="20"/>
      <c r="J434" s="20"/>
      <c r="K434" s="20"/>
      <c r="L434" s="20"/>
      <c r="M434" s="20"/>
      <c r="N434" s="20"/>
      <c r="O434" s="20"/>
      <c r="P434" s="20"/>
      <c r="Q434" s="20"/>
      <c r="R434" s="20"/>
      <c r="S434" s="20"/>
      <c r="T434" s="20"/>
      <c r="U434" s="20"/>
      <c r="V434" s="20"/>
      <c r="W434" s="20"/>
    </row>
    <row r="435" spans="2:23">
      <c r="B435" s="20"/>
      <c r="C435" s="20"/>
      <c r="D435" s="20"/>
      <c r="E435" s="20"/>
      <c r="F435" s="20"/>
      <c r="G435" s="20"/>
      <c r="H435" s="20"/>
      <c r="I435" s="20"/>
      <c r="J435" s="20"/>
      <c r="K435" s="20"/>
      <c r="L435" s="20"/>
      <c r="M435" s="20"/>
      <c r="N435" s="20"/>
      <c r="O435" s="20"/>
      <c r="P435" s="20"/>
      <c r="Q435" s="20"/>
      <c r="R435" s="20"/>
      <c r="S435" s="20"/>
      <c r="T435" s="20"/>
      <c r="U435" s="20"/>
      <c r="V435" s="20"/>
      <c r="W435" s="20"/>
    </row>
    <row r="436" spans="2:23">
      <c r="B436" s="20"/>
      <c r="C436" s="20"/>
      <c r="D436" s="20"/>
      <c r="E436" s="20"/>
      <c r="F436" s="20"/>
      <c r="G436" s="20"/>
      <c r="H436" s="20"/>
      <c r="I436" s="20"/>
      <c r="J436" s="20"/>
      <c r="K436" s="20"/>
      <c r="L436" s="20"/>
      <c r="M436" s="20"/>
      <c r="N436" s="20"/>
      <c r="O436" s="20"/>
      <c r="P436" s="20"/>
      <c r="Q436" s="20"/>
      <c r="R436" s="20"/>
      <c r="S436" s="20"/>
      <c r="T436" s="20"/>
      <c r="U436" s="20"/>
      <c r="V436" s="20"/>
      <c r="W436" s="20"/>
    </row>
    <row r="437" spans="2:23">
      <c r="B437" s="20"/>
      <c r="C437" s="20"/>
      <c r="D437" s="20"/>
      <c r="E437" s="20"/>
      <c r="F437" s="20"/>
      <c r="G437" s="20"/>
      <c r="H437" s="20"/>
      <c r="I437" s="20"/>
      <c r="J437" s="20"/>
      <c r="K437" s="20"/>
      <c r="L437" s="20"/>
      <c r="M437" s="20"/>
      <c r="N437" s="20"/>
      <c r="O437" s="20"/>
      <c r="P437" s="20"/>
      <c r="Q437" s="20"/>
      <c r="R437" s="20"/>
      <c r="S437" s="20"/>
      <c r="T437" s="20"/>
      <c r="U437" s="20"/>
      <c r="V437" s="20"/>
      <c r="W437" s="20"/>
    </row>
    <row r="438" spans="2:23">
      <c r="B438" s="20"/>
      <c r="C438" s="20"/>
      <c r="D438" s="20"/>
      <c r="E438" s="20"/>
      <c r="F438" s="20"/>
      <c r="G438" s="20"/>
      <c r="H438" s="20"/>
      <c r="I438" s="20"/>
      <c r="J438" s="20"/>
      <c r="K438" s="20"/>
      <c r="L438" s="20"/>
      <c r="M438" s="20"/>
      <c r="N438" s="20"/>
      <c r="O438" s="20"/>
      <c r="P438" s="20"/>
      <c r="Q438" s="20"/>
      <c r="R438" s="20"/>
      <c r="S438" s="20"/>
      <c r="T438" s="20"/>
      <c r="U438" s="20"/>
      <c r="V438" s="20"/>
      <c r="W438" s="20"/>
    </row>
    <row r="439" spans="2:23">
      <c r="B439" s="20"/>
      <c r="C439" s="20"/>
      <c r="D439" s="20"/>
      <c r="E439" s="20"/>
      <c r="F439" s="20"/>
      <c r="G439" s="20"/>
      <c r="H439" s="20"/>
      <c r="I439" s="20"/>
      <c r="J439" s="20"/>
      <c r="K439" s="20"/>
      <c r="L439" s="20"/>
      <c r="M439" s="20"/>
      <c r="N439" s="20"/>
      <c r="O439" s="20"/>
      <c r="P439" s="20"/>
      <c r="Q439" s="20"/>
      <c r="R439" s="20"/>
      <c r="S439" s="20"/>
      <c r="T439" s="20"/>
      <c r="U439" s="20"/>
      <c r="V439" s="20"/>
      <c r="W439" s="20"/>
    </row>
    <row r="440" spans="2:23">
      <c r="B440" s="20"/>
      <c r="C440" s="20"/>
      <c r="D440" s="20"/>
      <c r="E440" s="20"/>
      <c r="F440" s="20"/>
      <c r="G440" s="20"/>
      <c r="H440" s="20"/>
      <c r="I440" s="20"/>
      <c r="J440" s="20"/>
      <c r="K440" s="20"/>
      <c r="L440" s="20"/>
      <c r="M440" s="20"/>
      <c r="N440" s="20"/>
      <c r="O440" s="20"/>
      <c r="P440" s="20"/>
      <c r="Q440" s="20"/>
      <c r="R440" s="20"/>
      <c r="S440" s="20"/>
      <c r="T440" s="20"/>
      <c r="U440" s="20"/>
      <c r="V440" s="20"/>
      <c r="W440" s="20"/>
    </row>
    <row r="441" spans="2:23">
      <c r="B441" s="20"/>
      <c r="C441" s="20"/>
      <c r="D441" s="20"/>
      <c r="E441" s="20"/>
      <c r="F441" s="20"/>
      <c r="G441" s="20"/>
      <c r="H441" s="20"/>
      <c r="I441" s="20"/>
      <c r="J441" s="20"/>
      <c r="K441" s="20"/>
      <c r="L441" s="20"/>
      <c r="M441" s="20"/>
      <c r="N441" s="20"/>
      <c r="O441" s="20"/>
      <c r="P441" s="20"/>
      <c r="Q441" s="20"/>
      <c r="R441" s="20"/>
      <c r="S441" s="20"/>
      <c r="T441" s="20"/>
      <c r="U441" s="20"/>
      <c r="V441" s="20"/>
      <c r="W441" s="20"/>
    </row>
    <row r="442" spans="2:23">
      <c r="B442" s="20"/>
      <c r="C442" s="20"/>
      <c r="D442" s="20"/>
      <c r="E442" s="20"/>
      <c r="F442" s="20"/>
      <c r="G442" s="20"/>
      <c r="H442" s="20"/>
      <c r="I442" s="20"/>
      <c r="J442" s="20"/>
      <c r="K442" s="20"/>
      <c r="L442" s="20"/>
      <c r="M442" s="20"/>
      <c r="N442" s="20"/>
      <c r="O442" s="20"/>
      <c r="P442" s="20"/>
      <c r="Q442" s="20"/>
      <c r="R442" s="20"/>
      <c r="S442" s="20"/>
      <c r="T442" s="20"/>
      <c r="U442" s="20"/>
      <c r="V442" s="20"/>
      <c r="W442" s="20"/>
    </row>
    <row r="443" spans="2:23">
      <c r="B443" s="20"/>
      <c r="C443" s="20"/>
      <c r="D443" s="20"/>
      <c r="E443" s="20"/>
      <c r="F443" s="20"/>
      <c r="G443" s="20"/>
      <c r="H443" s="20"/>
      <c r="I443" s="20"/>
      <c r="J443" s="20"/>
      <c r="K443" s="20"/>
      <c r="L443" s="20"/>
      <c r="M443" s="20"/>
      <c r="N443" s="20"/>
      <c r="O443" s="20"/>
      <c r="P443" s="20"/>
      <c r="Q443" s="20"/>
      <c r="R443" s="20"/>
      <c r="S443" s="20"/>
      <c r="T443" s="20"/>
      <c r="U443" s="20"/>
      <c r="V443" s="20"/>
      <c r="W443" s="20"/>
    </row>
    <row r="444" spans="2:23">
      <c r="B444" s="20"/>
      <c r="C444" s="20"/>
      <c r="D444" s="20"/>
      <c r="E444" s="20"/>
      <c r="F444" s="20"/>
      <c r="G444" s="20"/>
      <c r="H444" s="20"/>
      <c r="I444" s="20"/>
      <c r="J444" s="20"/>
      <c r="K444" s="20"/>
      <c r="L444" s="20"/>
      <c r="M444" s="20"/>
      <c r="N444" s="20"/>
      <c r="O444" s="20"/>
      <c r="P444" s="20"/>
      <c r="Q444" s="20"/>
      <c r="R444" s="20"/>
      <c r="S444" s="20"/>
      <c r="T444" s="20"/>
      <c r="U444" s="20"/>
      <c r="V444" s="20"/>
      <c r="W444" s="20"/>
    </row>
    <row r="445" spans="2:23">
      <c r="B445" s="20"/>
      <c r="C445" s="20"/>
      <c r="D445" s="20"/>
      <c r="E445" s="20"/>
      <c r="F445" s="20"/>
      <c r="G445" s="20"/>
      <c r="H445" s="20"/>
      <c r="I445" s="20"/>
      <c r="J445" s="20"/>
      <c r="K445" s="20"/>
      <c r="L445" s="20"/>
      <c r="M445" s="20"/>
      <c r="N445" s="20"/>
      <c r="O445" s="20"/>
      <c r="P445" s="20"/>
      <c r="Q445" s="20"/>
      <c r="R445" s="20"/>
      <c r="S445" s="20"/>
      <c r="T445" s="20"/>
      <c r="U445" s="20"/>
      <c r="V445" s="20"/>
      <c r="W445" s="20"/>
    </row>
    <row r="446" spans="2:23">
      <c r="B446" s="20"/>
      <c r="C446" s="20"/>
      <c r="D446" s="20"/>
      <c r="E446" s="20"/>
      <c r="F446" s="20"/>
      <c r="G446" s="20"/>
      <c r="H446" s="20"/>
      <c r="I446" s="20"/>
      <c r="J446" s="20"/>
      <c r="K446" s="20"/>
      <c r="L446" s="20"/>
      <c r="M446" s="20"/>
      <c r="N446" s="20"/>
      <c r="O446" s="20"/>
      <c r="P446" s="20"/>
      <c r="Q446" s="20"/>
      <c r="R446" s="20"/>
      <c r="S446" s="20"/>
      <c r="T446" s="20"/>
      <c r="U446" s="20"/>
      <c r="V446" s="20"/>
      <c r="W446" s="20"/>
    </row>
    <row r="447" spans="2:23">
      <c r="B447" s="20"/>
      <c r="C447" s="20"/>
      <c r="D447" s="20"/>
      <c r="E447" s="20"/>
      <c r="F447" s="20"/>
      <c r="G447" s="20"/>
      <c r="H447" s="20"/>
      <c r="I447" s="20"/>
      <c r="J447" s="20"/>
      <c r="K447" s="20"/>
      <c r="L447" s="20"/>
      <c r="M447" s="20"/>
      <c r="N447" s="20"/>
      <c r="O447" s="20"/>
      <c r="P447" s="20"/>
      <c r="Q447" s="20"/>
      <c r="R447" s="20"/>
      <c r="S447" s="20"/>
      <c r="T447" s="20"/>
      <c r="U447" s="20"/>
      <c r="V447" s="20"/>
      <c r="W447" s="20"/>
    </row>
    <row r="448" spans="2:23">
      <c r="B448" s="20"/>
      <c r="C448" s="20"/>
      <c r="D448" s="20"/>
      <c r="E448" s="20"/>
      <c r="F448" s="20"/>
      <c r="G448" s="20"/>
      <c r="H448" s="20"/>
      <c r="I448" s="20"/>
      <c r="J448" s="20"/>
      <c r="K448" s="20"/>
      <c r="L448" s="20"/>
      <c r="M448" s="20"/>
      <c r="N448" s="20"/>
      <c r="O448" s="20"/>
      <c r="P448" s="20"/>
      <c r="Q448" s="20"/>
      <c r="R448" s="20"/>
      <c r="S448" s="20"/>
      <c r="T448" s="20"/>
      <c r="U448" s="20"/>
      <c r="V448" s="20"/>
      <c r="W448" s="20"/>
    </row>
    <row r="449" spans="2:23">
      <c r="B449" s="20"/>
      <c r="C449" s="20"/>
      <c r="D449" s="20"/>
      <c r="E449" s="20"/>
      <c r="F449" s="20"/>
      <c r="G449" s="20"/>
      <c r="H449" s="20"/>
      <c r="I449" s="20"/>
      <c r="J449" s="20"/>
      <c r="K449" s="20"/>
      <c r="L449" s="20"/>
      <c r="M449" s="20"/>
      <c r="N449" s="20"/>
      <c r="O449" s="20"/>
      <c r="P449" s="20"/>
      <c r="Q449" s="20"/>
      <c r="R449" s="20"/>
      <c r="S449" s="20"/>
      <c r="T449" s="20"/>
      <c r="U449" s="20"/>
      <c r="V449" s="20"/>
      <c r="W449" s="20"/>
    </row>
    <row r="450" spans="2:23">
      <c r="B450" s="20"/>
      <c r="C450" s="20"/>
      <c r="D450" s="20"/>
      <c r="E450" s="20"/>
      <c r="F450" s="20"/>
      <c r="G450" s="20"/>
      <c r="H450" s="20"/>
      <c r="I450" s="20"/>
      <c r="J450" s="20"/>
      <c r="K450" s="20"/>
      <c r="L450" s="20"/>
      <c r="M450" s="20"/>
      <c r="N450" s="20"/>
      <c r="O450" s="20"/>
      <c r="P450" s="20"/>
      <c r="Q450" s="20"/>
      <c r="R450" s="20"/>
      <c r="S450" s="20"/>
      <c r="T450" s="20"/>
      <c r="U450" s="20"/>
      <c r="V450" s="20"/>
      <c r="W450" s="20"/>
    </row>
    <row r="451" spans="2:23">
      <c r="B451" s="20"/>
      <c r="C451" s="20"/>
      <c r="D451" s="20"/>
      <c r="E451" s="20"/>
      <c r="F451" s="20"/>
      <c r="G451" s="20"/>
      <c r="H451" s="20"/>
      <c r="I451" s="20"/>
      <c r="J451" s="20"/>
      <c r="K451" s="20"/>
      <c r="L451" s="20"/>
      <c r="M451" s="20"/>
      <c r="N451" s="20"/>
      <c r="O451" s="20"/>
      <c r="P451" s="20"/>
      <c r="Q451" s="20"/>
      <c r="R451" s="20"/>
      <c r="S451" s="20"/>
      <c r="T451" s="20"/>
      <c r="U451" s="20"/>
      <c r="V451" s="20"/>
      <c r="W451" s="20"/>
    </row>
    <row r="452" spans="2:23">
      <c r="B452" s="20"/>
      <c r="C452" s="20"/>
      <c r="D452" s="20"/>
      <c r="E452" s="20"/>
      <c r="F452" s="20"/>
      <c r="G452" s="20"/>
      <c r="H452" s="20"/>
      <c r="I452" s="20"/>
      <c r="J452" s="20"/>
      <c r="K452" s="20"/>
      <c r="L452" s="20"/>
      <c r="M452" s="20"/>
      <c r="N452" s="20"/>
      <c r="O452" s="20"/>
      <c r="P452" s="20"/>
      <c r="Q452" s="20"/>
      <c r="R452" s="20"/>
      <c r="S452" s="20"/>
      <c r="T452" s="20"/>
      <c r="U452" s="20"/>
      <c r="V452" s="20"/>
      <c r="W452" s="20"/>
    </row>
    <row r="453" spans="2:23">
      <c r="B453" s="20"/>
      <c r="C453" s="20"/>
      <c r="D453" s="20"/>
      <c r="E453" s="20"/>
      <c r="F453" s="20"/>
      <c r="G453" s="20"/>
      <c r="H453" s="20"/>
      <c r="I453" s="20"/>
      <c r="J453" s="20"/>
      <c r="K453" s="20"/>
      <c r="L453" s="20"/>
      <c r="M453" s="20"/>
      <c r="N453" s="20"/>
      <c r="O453" s="20"/>
      <c r="P453" s="20"/>
      <c r="Q453" s="20"/>
      <c r="R453" s="20"/>
      <c r="S453" s="20"/>
      <c r="T453" s="20"/>
      <c r="U453" s="20"/>
      <c r="V453" s="20"/>
      <c r="W453" s="20"/>
    </row>
    <row r="454" spans="2:23">
      <c r="B454" s="20"/>
      <c r="C454" s="20"/>
      <c r="D454" s="20"/>
      <c r="E454" s="20"/>
      <c r="F454" s="20"/>
      <c r="G454" s="20"/>
      <c r="H454" s="20"/>
      <c r="I454" s="20"/>
      <c r="J454" s="20"/>
      <c r="K454" s="20"/>
      <c r="L454" s="20"/>
      <c r="M454" s="20"/>
      <c r="N454" s="20"/>
      <c r="O454" s="20"/>
      <c r="P454" s="20"/>
      <c r="Q454" s="20"/>
      <c r="R454" s="20"/>
      <c r="S454" s="20"/>
      <c r="T454" s="20"/>
      <c r="U454" s="20"/>
      <c r="V454" s="20"/>
      <c r="W454" s="20"/>
    </row>
    <row r="455" spans="2:23">
      <c r="B455" s="20"/>
      <c r="C455" s="20"/>
      <c r="D455" s="20"/>
      <c r="E455" s="20"/>
      <c r="F455" s="20"/>
      <c r="G455" s="20"/>
      <c r="H455" s="20"/>
      <c r="I455" s="20"/>
      <c r="J455" s="20"/>
      <c r="K455" s="20"/>
      <c r="L455" s="20"/>
      <c r="M455" s="20"/>
      <c r="N455" s="20"/>
      <c r="O455" s="20"/>
      <c r="P455" s="20"/>
      <c r="Q455" s="20"/>
      <c r="R455" s="20"/>
      <c r="S455" s="20"/>
      <c r="T455" s="20"/>
      <c r="U455" s="20"/>
      <c r="V455" s="20"/>
      <c r="W455" s="20"/>
    </row>
    <row r="456" spans="2:23">
      <c r="B456" s="20"/>
      <c r="C456" s="20"/>
      <c r="D456" s="20"/>
      <c r="E456" s="20"/>
      <c r="F456" s="20"/>
      <c r="G456" s="20"/>
      <c r="H456" s="20"/>
      <c r="I456" s="20"/>
      <c r="J456" s="20"/>
      <c r="K456" s="20"/>
      <c r="L456" s="20"/>
      <c r="M456" s="20"/>
      <c r="N456" s="20"/>
      <c r="O456" s="20"/>
      <c r="P456" s="20"/>
      <c r="Q456" s="20"/>
      <c r="R456" s="20"/>
      <c r="S456" s="20"/>
      <c r="T456" s="20"/>
      <c r="U456" s="20"/>
      <c r="V456" s="20"/>
      <c r="W456" s="20"/>
    </row>
    <row r="457" spans="2:23">
      <c r="B457" s="20"/>
      <c r="C457" s="20"/>
      <c r="D457" s="20"/>
      <c r="E457" s="20"/>
      <c r="F457" s="20"/>
      <c r="G457" s="20"/>
      <c r="H457" s="20"/>
      <c r="I457" s="20"/>
      <c r="J457" s="20"/>
      <c r="K457" s="20"/>
      <c r="L457" s="20"/>
      <c r="M457" s="20"/>
      <c r="N457" s="20"/>
      <c r="O457" s="20"/>
      <c r="P457" s="20"/>
      <c r="Q457" s="20"/>
      <c r="R457" s="20"/>
      <c r="S457" s="20"/>
      <c r="T457" s="20"/>
      <c r="U457" s="20"/>
      <c r="V457" s="20"/>
      <c r="W457" s="20"/>
    </row>
    <row r="458" spans="2:23">
      <c r="B458" s="20"/>
      <c r="C458" s="20"/>
      <c r="D458" s="20"/>
      <c r="E458" s="20"/>
      <c r="F458" s="20"/>
      <c r="G458" s="20"/>
      <c r="H458" s="20"/>
      <c r="I458" s="20"/>
      <c r="J458" s="20"/>
      <c r="K458" s="20"/>
      <c r="L458" s="20"/>
      <c r="M458" s="20"/>
      <c r="N458" s="20"/>
      <c r="O458" s="20"/>
      <c r="P458" s="20"/>
      <c r="Q458" s="20"/>
      <c r="R458" s="20"/>
      <c r="S458" s="20"/>
      <c r="T458" s="20"/>
      <c r="U458" s="20"/>
      <c r="V458" s="20"/>
      <c r="W458" s="20"/>
    </row>
    <row r="459" spans="2:23">
      <c r="B459" s="20"/>
      <c r="C459" s="20"/>
      <c r="D459" s="20"/>
      <c r="E459" s="20"/>
      <c r="F459" s="20"/>
      <c r="G459" s="20"/>
      <c r="H459" s="20"/>
      <c r="I459" s="20"/>
      <c r="J459" s="20"/>
      <c r="K459" s="20"/>
      <c r="L459" s="20"/>
      <c r="M459" s="20"/>
      <c r="N459" s="20"/>
      <c r="O459" s="20"/>
      <c r="P459" s="20"/>
      <c r="Q459" s="20"/>
      <c r="R459" s="20"/>
      <c r="S459" s="20"/>
      <c r="T459" s="20"/>
      <c r="U459" s="20"/>
      <c r="V459" s="20"/>
      <c r="W459" s="20"/>
    </row>
    <row r="460" spans="2:23">
      <c r="B460" s="20"/>
      <c r="C460" s="20"/>
      <c r="D460" s="20"/>
      <c r="E460" s="20"/>
      <c r="F460" s="20"/>
      <c r="G460" s="20"/>
      <c r="H460" s="20"/>
      <c r="I460" s="20"/>
      <c r="J460" s="20"/>
      <c r="K460" s="20"/>
      <c r="L460" s="20"/>
      <c r="M460" s="20"/>
      <c r="N460" s="20"/>
      <c r="O460" s="20"/>
      <c r="P460" s="20"/>
      <c r="Q460" s="20"/>
      <c r="R460" s="20"/>
      <c r="S460" s="20"/>
      <c r="T460" s="20"/>
      <c r="U460" s="20"/>
      <c r="V460" s="20"/>
      <c r="W460" s="20"/>
    </row>
    <row r="461" spans="2:23">
      <c r="B461" s="20"/>
      <c r="C461" s="20"/>
      <c r="D461" s="20"/>
      <c r="E461" s="20"/>
      <c r="F461" s="20"/>
      <c r="G461" s="20"/>
      <c r="H461" s="20"/>
      <c r="I461" s="20"/>
      <c r="J461" s="20"/>
      <c r="K461" s="20"/>
      <c r="L461" s="20"/>
      <c r="M461" s="20"/>
      <c r="N461" s="20"/>
      <c r="O461" s="20"/>
      <c r="P461" s="20"/>
      <c r="Q461" s="20"/>
      <c r="R461" s="20"/>
      <c r="S461" s="20"/>
      <c r="T461" s="20"/>
      <c r="U461" s="20"/>
      <c r="V461" s="20"/>
      <c r="W461" s="20"/>
    </row>
    <row r="462" spans="2:23">
      <c r="B462" s="20"/>
      <c r="C462" s="20"/>
      <c r="D462" s="20"/>
      <c r="E462" s="20"/>
      <c r="F462" s="20"/>
      <c r="G462" s="20"/>
      <c r="H462" s="20"/>
      <c r="I462" s="20"/>
      <c r="J462" s="20"/>
      <c r="K462" s="20"/>
      <c r="L462" s="20"/>
      <c r="M462" s="20"/>
      <c r="N462" s="20"/>
      <c r="O462" s="20"/>
      <c r="P462" s="20"/>
      <c r="Q462" s="20"/>
      <c r="R462" s="20"/>
      <c r="S462" s="20"/>
      <c r="T462" s="20"/>
      <c r="U462" s="20"/>
      <c r="V462" s="20"/>
      <c r="W462" s="20"/>
    </row>
    <row r="463" spans="2:23">
      <c r="B463" s="20"/>
      <c r="C463" s="20"/>
      <c r="D463" s="20"/>
      <c r="E463" s="20"/>
      <c r="F463" s="20"/>
      <c r="G463" s="20"/>
      <c r="H463" s="20"/>
      <c r="I463" s="20"/>
      <c r="J463" s="20"/>
      <c r="K463" s="20"/>
      <c r="L463" s="20"/>
      <c r="M463" s="20"/>
      <c r="N463" s="20"/>
      <c r="O463" s="20"/>
      <c r="P463" s="20"/>
      <c r="Q463" s="20"/>
      <c r="R463" s="20"/>
      <c r="S463" s="20"/>
      <c r="T463" s="20"/>
      <c r="U463" s="20"/>
      <c r="V463" s="20"/>
      <c r="W463" s="20"/>
    </row>
    <row r="464" spans="2:23">
      <c r="B464" s="20"/>
      <c r="C464" s="20"/>
      <c r="D464" s="20"/>
      <c r="E464" s="20"/>
      <c r="F464" s="20"/>
      <c r="G464" s="20"/>
      <c r="H464" s="20"/>
      <c r="I464" s="20"/>
      <c r="J464" s="20"/>
      <c r="K464" s="20"/>
      <c r="L464" s="20"/>
      <c r="M464" s="20"/>
      <c r="N464" s="20"/>
      <c r="O464" s="20"/>
      <c r="P464" s="20"/>
      <c r="Q464" s="20"/>
      <c r="R464" s="20"/>
      <c r="S464" s="20"/>
      <c r="T464" s="20"/>
      <c r="U464" s="20"/>
      <c r="V464" s="20"/>
      <c r="W464" s="20"/>
    </row>
    <row r="465" spans="2:23">
      <c r="B465" s="20"/>
      <c r="C465" s="20"/>
      <c r="D465" s="20"/>
      <c r="E465" s="20"/>
      <c r="F465" s="20"/>
      <c r="G465" s="20"/>
      <c r="H465" s="20"/>
      <c r="I465" s="20"/>
      <c r="J465" s="20"/>
      <c r="K465" s="20"/>
      <c r="L465" s="20"/>
      <c r="M465" s="20"/>
      <c r="N465" s="20"/>
      <c r="O465" s="20"/>
      <c r="P465" s="20"/>
      <c r="Q465" s="20"/>
      <c r="R465" s="20"/>
      <c r="S465" s="20"/>
      <c r="T465" s="20"/>
      <c r="U465" s="20"/>
      <c r="V465" s="20"/>
      <c r="W465" s="20"/>
    </row>
    <row r="466" spans="2:23">
      <c r="B466" s="20"/>
      <c r="C466" s="20"/>
      <c r="D466" s="20"/>
      <c r="E466" s="20"/>
      <c r="F466" s="20"/>
      <c r="G466" s="20"/>
      <c r="H466" s="20"/>
      <c r="I466" s="20"/>
      <c r="J466" s="20"/>
      <c r="K466" s="20"/>
      <c r="L466" s="20"/>
      <c r="M466" s="20"/>
      <c r="N466" s="20"/>
      <c r="O466" s="20"/>
      <c r="P466" s="20"/>
      <c r="Q466" s="20"/>
      <c r="R466" s="20"/>
      <c r="S466" s="20"/>
      <c r="T466" s="20"/>
      <c r="U466" s="20"/>
      <c r="V466" s="20"/>
      <c r="W466" s="20"/>
    </row>
    <row r="467" spans="2:23">
      <c r="B467" s="20"/>
      <c r="C467" s="20"/>
      <c r="D467" s="20"/>
      <c r="E467" s="20"/>
      <c r="F467" s="20"/>
      <c r="G467" s="20"/>
      <c r="H467" s="20"/>
      <c r="I467" s="20"/>
      <c r="J467" s="20"/>
      <c r="K467" s="20"/>
      <c r="L467" s="20"/>
      <c r="M467" s="20"/>
      <c r="N467" s="20"/>
      <c r="O467" s="20"/>
      <c r="P467" s="20"/>
      <c r="Q467" s="20"/>
      <c r="R467" s="20"/>
      <c r="S467" s="20"/>
      <c r="T467" s="20"/>
      <c r="U467" s="20"/>
      <c r="V467" s="20"/>
      <c r="W467" s="20"/>
    </row>
    <row r="468" spans="2:23">
      <c r="B468" s="20"/>
      <c r="C468" s="20"/>
      <c r="D468" s="20"/>
      <c r="E468" s="20"/>
      <c r="F468" s="20"/>
      <c r="G468" s="20"/>
      <c r="H468" s="20"/>
      <c r="I468" s="20"/>
      <c r="J468" s="20"/>
      <c r="K468" s="20"/>
      <c r="L468" s="20"/>
      <c r="M468" s="20"/>
      <c r="N468" s="20"/>
      <c r="O468" s="20"/>
      <c r="P468" s="20"/>
      <c r="Q468" s="20"/>
      <c r="R468" s="20"/>
      <c r="S468" s="20"/>
      <c r="T468" s="20"/>
      <c r="U468" s="20"/>
      <c r="V468" s="20"/>
      <c r="W468" s="20"/>
    </row>
    <row r="469" spans="2:23">
      <c r="B469" s="20"/>
      <c r="C469" s="20"/>
      <c r="D469" s="20"/>
      <c r="E469" s="20"/>
      <c r="F469" s="20"/>
      <c r="G469" s="20"/>
      <c r="H469" s="20"/>
      <c r="I469" s="20"/>
      <c r="J469" s="20"/>
      <c r="K469" s="20"/>
      <c r="L469" s="20"/>
      <c r="M469" s="20"/>
      <c r="N469" s="20"/>
      <c r="O469" s="20"/>
      <c r="P469" s="20"/>
      <c r="Q469" s="20"/>
      <c r="R469" s="20"/>
      <c r="S469" s="20"/>
      <c r="T469" s="20"/>
      <c r="U469" s="20"/>
      <c r="V469" s="20"/>
      <c r="W469" s="20"/>
    </row>
    <row r="470" spans="2:23">
      <c r="B470" s="20"/>
      <c r="C470" s="20"/>
      <c r="D470" s="20"/>
      <c r="E470" s="20"/>
      <c r="F470" s="20"/>
      <c r="G470" s="20"/>
      <c r="H470" s="20"/>
      <c r="I470" s="20"/>
      <c r="J470" s="20"/>
      <c r="K470" s="20"/>
      <c r="L470" s="20"/>
      <c r="M470" s="20"/>
      <c r="N470" s="20"/>
      <c r="O470" s="20"/>
      <c r="P470" s="20"/>
      <c r="Q470" s="20"/>
      <c r="R470" s="20"/>
      <c r="S470" s="20"/>
      <c r="T470" s="20"/>
      <c r="U470" s="20"/>
      <c r="V470" s="20"/>
      <c r="W470" s="20"/>
    </row>
    <row r="471" spans="2:23">
      <c r="B471" s="20"/>
      <c r="C471" s="20"/>
      <c r="D471" s="20"/>
      <c r="E471" s="20"/>
      <c r="F471" s="20"/>
      <c r="G471" s="20"/>
      <c r="H471" s="20"/>
      <c r="I471" s="20"/>
      <c r="J471" s="20"/>
      <c r="K471" s="20"/>
      <c r="L471" s="20"/>
      <c r="M471" s="20"/>
      <c r="N471" s="20"/>
      <c r="O471" s="20"/>
      <c r="P471" s="20"/>
      <c r="Q471" s="20"/>
      <c r="R471" s="20"/>
      <c r="S471" s="20"/>
      <c r="T471" s="20"/>
      <c r="U471" s="20"/>
      <c r="V471" s="20"/>
      <c r="W471" s="20"/>
    </row>
    <row r="472" spans="2:23">
      <c r="B472" s="20"/>
      <c r="C472" s="20"/>
      <c r="D472" s="20"/>
      <c r="E472" s="20"/>
      <c r="F472" s="20"/>
      <c r="G472" s="20"/>
      <c r="H472" s="20"/>
      <c r="I472" s="20"/>
      <c r="J472" s="20"/>
      <c r="K472" s="20"/>
      <c r="L472" s="20"/>
      <c r="M472" s="20"/>
      <c r="N472" s="20"/>
      <c r="O472" s="20"/>
      <c r="P472" s="20"/>
      <c r="Q472" s="20"/>
      <c r="R472" s="20"/>
      <c r="S472" s="20"/>
      <c r="T472" s="20"/>
      <c r="U472" s="20"/>
      <c r="V472" s="20"/>
      <c r="W472" s="20"/>
    </row>
    <row r="473" spans="2:23">
      <c r="B473" s="20"/>
      <c r="C473" s="20"/>
      <c r="D473" s="20"/>
      <c r="E473" s="20"/>
      <c r="F473" s="20"/>
      <c r="G473" s="20"/>
      <c r="H473" s="20"/>
      <c r="I473" s="20"/>
      <c r="J473" s="20"/>
      <c r="K473" s="20"/>
      <c r="L473" s="20"/>
      <c r="M473" s="20"/>
      <c r="N473" s="20"/>
      <c r="O473" s="20"/>
      <c r="P473" s="20"/>
      <c r="Q473" s="20"/>
      <c r="R473" s="20"/>
      <c r="S473" s="20"/>
      <c r="T473" s="20"/>
      <c r="U473" s="20"/>
      <c r="V473" s="20"/>
      <c r="W473" s="20"/>
    </row>
    <row r="474" spans="2:23">
      <c r="B474" s="20"/>
      <c r="C474" s="20"/>
      <c r="D474" s="20"/>
      <c r="E474" s="20"/>
      <c r="F474" s="20"/>
      <c r="G474" s="20"/>
      <c r="H474" s="20"/>
      <c r="I474" s="20"/>
      <c r="J474" s="20"/>
      <c r="K474" s="20"/>
      <c r="L474" s="20"/>
      <c r="M474" s="20"/>
      <c r="N474" s="20"/>
      <c r="O474" s="20"/>
      <c r="P474" s="20"/>
      <c r="Q474" s="20"/>
      <c r="R474" s="20"/>
      <c r="S474" s="20"/>
      <c r="T474" s="20"/>
      <c r="U474" s="20"/>
      <c r="V474" s="20"/>
      <c r="W474" s="20"/>
    </row>
    <row r="475" spans="2:23">
      <c r="B475" s="20"/>
      <c r="C475" s="20"/>
      <c r="D475" s="20"/>
      <c r="E475" s="20"/>
      <c r="F475" s="20"/>
      <c r="G475" s="20"/>
      <c r="H475" s="20"/>
      <c r="I475" s="20"/>
      <c r="J475" s="20"/>
      <c r="K475" s="20"/>
      <c r="L475" s="20"/>
      <c r="M475" s="20"/>
      <c r="N475" s="20"/>
      <c r="O475" s="20"/>
      <c r="P475" s="20"/>
      <c r="Q475" s="20"/>
      <c r="R475" s="20"/>
      <c r="S475" s="20"/>
      <c r="T475" s="20"/>
      <c r="U475" s="20"/>
      <c r="V475" s="20"/>
      <c r="W475" s="20"/>
    </row>
    <row r="476" spans="2:23">
      <c r="B476" s="20"/>
      <c r="C476" s="20"/>
      <c r="D476" s="20"/>
      <c r="E476" s="20"/>
      <c r="F476" s="20"/>
      <c r="G476" s="20"/>
      <c r="H476" s="20"/>
      <c r="I476" s="20"/>
      <c r="J476" s="20"/>
      <c r="K476" s="20"/>
      <c r="L476" s="20"/>
      <c r="M476" s="20"/>
      <c r="N476" s="20"/>
      <c r="O476" s="20"/>
      <c r="P476" s="20"/>
      <c r="Q476" s="20"/>
      <c r="R476" s="20"/>
      <c r="S476" s="20"/>
      <c r="T476" s="20"/>
      <c r="U476" s="20"/>
      <c r="V476" s="20"/>
      <c r="W476" s="20"/>
    </row>
    <row r="477" spans="2:23">
      <c r="B477" s="20"/>
      <c r="C477" s="20"/>
      <c r="D477" s="20"/>
      <c r="E477" s="20"/>
      <c r="F477" s="20"/>
      <c r="G477" s="20"/>
      <c r="H477" s="20"/>
      <c r="I477" s="20"/>
      <c r="J477" s="20"/>
      <c r="K477" s="20"/>
      <c r="L477" s="20"/>
      <c r="M477" s="20"/>
      <c r="N477" s="20"/>
      <c r="O477" s="20"/>
      <c r="P477" s="20"/>
      <c r="Q477" s="20"/>
      <c r="R477" s="20"/>
      <c r="S477" s="20"/>
      <c r="T477" s="20"/>
      <c r="U477" s="20"/>
      <c r="V477" s="20"/>
      <c r="W477" s="20"/>
    </row>
    <row r="478" spans="2:23">
      <c r="B478" s="20"/>
      <c r="C478" s="20"/>
      <c r="D478" s="20"/>
      <c r="E478" s="20"/>
      <c r="F478" s="20"/>
      <c r="G478" s="20"/>
      <c r="H478" s="20"/>
      <c r="I478" s="20"/>
      <c r="J478" s="20"/>
      <c r="K478" s="20"/>
      <c r="L478" s="20"/>
      <c r="M478" s="20"/>
      <c r="N478" s="20"/>
      <c r="O478" s="20"/>
      <c r="P478" s="20"/>
      <c r="Q478" s="20"/>
      <c r="R478" s="20"/>
      <c r="S478" s="20"/>
      <c r="T478" s="20"/>
      <c r="U478" s="20"/>
      <c r="V478" s="20"/>
      <c r="W478" s="20"/>
    </row>
    <row r="479" spans="2:23">
      <c r="B479" s="20"/>
      <c r="C479" s="20"/>
      <c r="D479" s="20"/>
      <c r="E479" s="20"/>
      <c r="F479" s="20"/>
      <c r="G479" s="20"/>
      <c r="H479" s="20"/>
      <c r="I479" s="20"/>
      <c r="J479" s="20"/>
      <c r="K479" s="20"/>
      <c r="L479" s="20"/>
      <c r="M479" s="20"/>
      <c r="N479" s="20"/>
      <c r="O479" s="20"/>
      <c r="P479" s="20"/>
      <c r="Q479" s="20"/>
      <c r="R479" s="20"/>
      <c r="S479" s="20"/>
      <c r="T479" s="20"/>
      <c r="U479" s="20"/>
      <c r="V479" s="20"/>
      <c r="W479" s="20"/>
    </row>
    <row r="480" spans="2:23">
      <c r="B480" s="20"/>
      <c r="C480" s="20"/>
      <c r="D480" s="20"/>
      <c r="E480" s="20"/>
      <c r="F480" s="20"/>
      <c r="G480" s="20"/>
      <c r="H480" s="20"/>
      <c r="I480" s="20"/>
      <c r="J480" s="20"/>
      <c r="K480" s="20"/>
      <c r="L480" s="20"/>
      <c r="M480" s="20"/>
      <c r="N480" s="20"/>
      <c r="O480" s="20"/>
      <c r="P480" s="20"/>
      <c r="Q480" s="20"/>
      <c r="R480" s="20"/>
      <c r="S480" s="20"/>
      <c r="T480" s="20"/>
      <c r="U480" s="20"/>
      <c r="V480" s="20"/>
      <c r="W480" s="20"/>
    </row>
    <row r="481" spans="2:23">
      <c r="B481" s="20"/>
      <c r="C481" s="20"/>
      <c r="D481" s="20"/>
      <c r="E481" s="20"/>
      <c r="F481" s="20"/>
      <c r="G481" s="20"/>
      <c r="H481" s="20"/>
      <c r="I481" s="20"/>
      <c r="J481" s="20"/>
      <c r="K481" s="20"/>
      <c r="L481" s="20"/>
      <c r="M481" s="20"/>
      <c r="N481" s="20"/>
      <c r="O481" s="20"/>
      <c r="P481" s="20"/>
      <c r="Q481" s="20"/>
      <c r="R481" s="20"/>
      <c r="S481" s="20"/>
      <c r="T481" s="20"/>
      <c r="U481" s="20"/>
      <c r="V481" s="20"/>
      <c r="W481" s="20"/>
    </row>
    <row r="482" spans="2:23">
      <c r="B482" s="20"/>
      <c r="C482" s="20"/>
      <c r="D482" s="20"/>
      <c r="E482" s="20"/>
      <c r="F482" s="20"/>
      <c r="G482" s="20"/>
      <c r="H482" s="20"/>
      <c r="I482" s="20"/>
      <c r="J482" s="20"/>
      <c r="K482" s="20"/>
      <c r="L482" s="20"/>
      <c r="M482" s="20"/>
      <c r="N482" s="20"/>
      <c r="O482" s="20"/>
      <c r="P482" s="20"/>
      <c r="Q482" s="20"/>
      <c r="R482" s="20"/>
      <c r="S482" s="20"/>
      <c r="T482" s="20"/>
      <c r="U482" s="20"/>
      <c r="V482" s="20"/>
      <c r="W482" s="20"/>
    </row>
    <row r="483" spans="2:23">
      <c r="B483" s="20"/>
      <c r="C483" s="20"/>
      <c r="D483" s="20"/>
      <c r="E483" s="20"/>
      <c r="F483" s="20"/>
      <c r="G483" s="20"/>
      <c r="H483" s="20"/>
      <c r="I483" s="20"/>
      <c r="J483" s="20"/>
      <c r="K483" s="20"/>
      <c r="L483" s="20"/>
      <c r="M483" s="20"/>
      <c r="N483" s="20"/>
      <c r="O483" s="20"/>
      <c r="P483" s="20"/>
      <c r="Q483" s="20"/>
      <c r="R483" s="20"/>
      <c r="S483" s="20"/>
      <c r="T483" s="20"/>
      <c r="U483" s="20"/>
      <c r="V483" s="20"/>
      <c r="W483" s="20"/>
    </row>
    <row r="484" spans="2:23">
      <c r="B484" s="20"/>
      <c r="C484" s="20"/>
      <c r="D484" s="20"/>
      <c r="E484" s="20"/>
      <c r="F484" s="20"/>
      <c r="G484" s="20"/>
      <c r="H484" s="20"/>
      <c r="I484" s="20"/>
      <c r="J484" s="20"/>
      <c r="K484" s="20"/>
      <c r="L484" s="20"/>
      <c r="M484" s="20"/>
      <c r="N484" s="20"/>
      <c r="O484" s="20"/>
      <c r="P484" s="20"/>
      <c r="Q484" s="20"/>
      <c r="R484" s="20"/>
      <c r="S484" s="20"/>
      <c r="T484" s="20"/>
      <c r="U484" s="20"/>
      <c r="V484" s="20"/>
      <c r="W484" s="20"/>
    </row>
    <row r="485" spans="2:23">
      <c r="B485" s="20"/>
      <c r="C485" s="20"/>
      <c r="D485" s="20"/>
      <c r="E485" s="20"/>
      <c r="F485" s="20"/>
      <c r="G485" s="20"/>
      <c r="H485" s="20"/>
      <c r="I485" s="20"/>
      <c r="J485" s="20"/>
      <c r="K485" s="20"/>
      <c r="L485" s="20"/>
      <c r="M485" s="20"/>
      <c r="N485" s="20"/>
      <c r="O485" s="20"/>
      <c r="P485" s="20"/>
      <c r="Q485" s="20"/>
      <c r="R485" s="20"/>
      <c r="S485" s="20"/>
      <c r="T485" s="20"/>
      <c r="U485" s="20"/>
      <c r="V485" s="20"/>
      <c r="W485" s="20"/>
    </row>
    <row r="486" spans="2:23">
      <c r="B486" s="20"/>
      <c r="C486" s="20"/>
      <c r="D486" s="20"/>
      <c r="E486" s="20"/>
      <c r="F486" s="20"/>
      <c r="G486" s="20"/>
      <c r="H486" s="20"/>
      <c r="I486" s="20"/>
      <c r="J486" s="20"/>
      <c r="K486" s="20"/>
      <c r="L486" s="20"/>
      <c r="M486" s="20"/>
      <c r="N486" s="20"/>
      <c r="O486" s="20"/>
      <c r="P486" s="20"/>
      <c r="Q486" s="20"/>
      <c r="R486" s="20"/>
      <c r="S486" s="20"/>
      <c r="T486" s="20"/>
      <c r="U486" s="20"/>
      <c r="V486" s="20"/>
      <c r="W486" s="20"/>
    </row>
    <row r="487" spans="2:23">
      <c r="B487" s="20"/>
      <c r="C487" s="20"/>
      <c r="D487" s="20"/>
      <c r="E487" s="20"/>
      <c r="F487" s="20"/>
      <c r="G487" s="20"/>
      <c r="H487" s="20"/>
      <c r="I487" s="20"/>
      <c r="J487" s="20"/>
      <c r="K487" s="20"/>
      <c r="L487" s="20"/>
      <c r="M487" s="20"/>
      <c r="N487" s="20"/>
      <c r="O487" s="20"/>
      <c r="P487" s="20"/>
      <c r="Q487" s="20"/>
      <c r="R487" s="20"/>
      <c r="S487" s="20"/>
      <c r="T487" s="20"/>
      <c r="U487" s="20"/>
      <c r="V487" s="20"/>
      <c r="W487" s="20"/>
    </row>
    <row r="488" spans="2:23">
      <c r="B488" s="20"/>
      <c r="C488" s="20"/>
      <c r="D488" s="20"/>
      <c r="E488" s="20"/>
      <c r="F488" s="20"/>
      <c r="G488" s="20"/>
      <c r="H488" s="20"/>
      <c r="I488" s="20"/>
      <c r="J488" s="20"/>
      <c r="K488" s="20"/>
      <c r="L488" s="20"/>
      <c r="M488" s="20"/>
      <c r="N488" s="20"/>
      <c r="O488" s="20"/>
      <c r="P488" s="20"/>
      <c r="Q488" s="20"/>
      <c r="R488" s="20"/>
      <c r="S488" s="20"/>
      <c r="T488" s="20"/>
      <c r="U488" s="20"/>
      <c r="V488" s="20"/>
      <c r="W488" s="20"/>
    </row>
    <row r="489" spans="2:23">
      <c r="B489" s="20"/>
      <c r="C489" s="20"/>
      <c r="D489" s="20"/>
      <c r="E489" s="20"/>
      <c r="F489" s="20"/>
      <c r="G489" s="20"/>
      <c r="H489" s="20"/>
      <c r="I489" s="20"/>
      <c r="J489" s="20"/>
      <c r="K489" s="20"/>
      <c r="L489" s="20"/>
      <c r="M489" s="20"/>
      <c r="N489" s="20"/>
      <c r="O489" s="20"/>
      <c r="P489" s="20"/>
      <c r="Q489" s="20"/>
      <c r="R489" s="20"/>
      <c r="S489" s="20"/>
      <c r="T489" s="20"/>
      <c r="U489" s="20"/>
      <c r="V489" s="20"/>
      <c r="W489" s="20"/>
    </row>
    <row r="490" spans="2:23">
      <c r="B490" s="20"/>
      <c r="C490" s="20"/>
      <c r="D490" s="20"/>
      <c r="E490" s="20"/>
      <c r="F490" s="20"/>
      <c r="G490" s="20"/>
      <c r="H490" s="20"/>
      <c r="I490" s="20"/>
      <c r="J490" s="20"/>
      <c r="K490" s="20"/>
      <c r="L490" s="20"/>
      <c r="M490" s="20"/>
      <c r="N490" s="20"/>
      <c r="O490" s="20"/>
      <c r="P490" s="20"/>
      <c r="Q490" s="20"/>
      <c r="R490" s="20"/>
      <c r="S490" s="20"/>
      <c r="T490" s="20"/>
      <c r="U490" s="20"/>
      <c r="V490" s="20"/>
      <c r="W490" s="20"/>
    </row>
    <row r="491" spans="2:23">
      <c r="B491" s="20"/>
      <c r="C491" s="20"/>
      <c r="D491" s="20"/>
      <c r="E491" s="20"/>
      <c r="F491" s="20"/>
      <c r="G491" s="20"/>
      <c r="H491" s="20"/>
      <c r="I491" s="20"/>
      <c r="J491" s="20"/>
      <c r="K491" s="20"/>
      <c r="L491" s="20"/>
      <c r="M491" s="20"/>
      <c r="N491" s="20"/>
      <c r="O491" s="20"/>
      <c r="P491" s="20"/>
      <c r="Q491" s="20"/>
      <c r="R491" s="20"/>
      <c r="S491" s="20"/>
      <c r="T491" s="20"/>
      <c r="U491" s="20"/>
      <c r="V491" s="20"/>
      <c r="W491" s="20"/>
    </row>
    <row r="492" spans="2:23">
      <c r="B492" s="20"/>
      <c r="C492" s="20"/>
      <c r="D492" s="20"/>
      <c r="E492" s="20"/>
      <c r="F492" s="20"/>
      <c r="G492" s="20"/>
      <c r="H492" s="20"/>
      <c r="I492" s="20"/>
      <c r="J492" s="20"/>
      <c r="K492" s="20"/>
      <c r="L492" s="20"/>
      <c r="M492" s="20"/>
      <c r="N492" s="20"/>
      <c r="O492" s="20"/>
      <c r="P492" s="20"/>
      <c r="Q492" s="20"/>
      <c r="R492" s="20"/>
      <c r="S492" s="20"/>
      <c r="T492" s="20"/>
      <c r="U492" s="20"/>
      <c r="V492" s="20"/>
      <c r="W492" s="20"/>
    </row>
    <row r="493" spans="2:23">
      <c r="B493" s="20"/>
      <c r="C493" s="20"/>
      <c r="D493" s="20"/>
      <c r="E493" s="20"/>
      <c r="F493" s="20"/>
      <c r="G493" s="20"/>
      <c r="H493" s="20"/>
      <c r="I493" s="20"/>
      <c r="J493" s="20"/>
      <c r="K493" s="20"/>
      <c r="L493" s="20"/>
      <c r="M493" s="20"/>
      <c r="N493" s="20"/>
      <c r="O493" s="20"/>
      <c r="P493" s="20"/>
      <c r="Q493" s="20"/>
      <c r="R493" s="20"/>
      <c r="S493" s="20"/>
      <c r="T493" s="20"/>
      <c r="U493" s="20"/>
      <c r="V493" s="20"/>
      <c r="W493" s="20"/>
    </row>
    <row r="494" spans="2:23">
      <c r="B494" s="20"/>
      <c r="C494" s="20"/>
      <c r="D494" s="20"/>
      <c r="E494" s="20"/>
      <c r="F494" s="20"/>
      <c r="G494" s="20"/>
      <c r="H494" s="20"/>
      <c r="I494" s="20"/>
      <c r="J494" s="20"/>
      <c r="K494" s="20"/>
      <c r="L494" s="20"/>
      <c r="M494" s="20"/>
      <c r="N494" s="20"/>
      <c r="O494" s="20"/>
      <c r="P494" s="20"/>
      <c r="Q494" s="20"/>
      <c r="R494" s="20"/>
      <c r="S494" s="20"/>
      <c r="T494" s="20"/>
      <c r="U494" s="20"/>
      <c r="V494" s="20"/>
      <c r="W494" s="20"/>
    </row>
    <row r="495" spans="2:23">
      <c r="B495" s="20"/>
      <c r="C495" s="20"/>
      <c r="D495" s="20"/>
      <c r="E495" s="20"/>
      <c r="F495" s="20"/>
      <c r="G495" s="20"/>
      <c r="H495" s="20"/>
      <c r="I495" s="20"/>
      <c r="J495" s="20"/>
      <c r="K495" s="20"/>
      <c r="L495" s="20"/>
      <c r="M495" s="20"/>
      <c r="N495" s="20"/>
      <c r="O495" s="20"/>
      <c r="P495" s="20"/>
      <c r="Q495" s="20"/>
      <c r="R495" s="20"/>
      <c r="S495" s="20"/>
      <c r="T495" s="20"/>
      <c r="U495" s="20"/>
      <c r="V495" s="20"/>
      <c r="W495" s="20"/>
    </row>
    <row r="496" spans="2:23">
      <c r="B496" s="20"/>
      <c r="C496" s="20"/>
      <c r="D496" s="20"/>
      <c r="E496" s="20"/>
      <c r="F496" s="20"/>
      <c r="G496" s="20"/>
      <c r="H496" s="20"/>
      <c r="I496" s="20"/>
      <c r="J496" s="20"/>
      <c r="K496" s="20"/>
      <c r="L496" s="20"/>
      <c r="M496" s="20"/>
      <c r="N496" s="20"/>
      <c r="O496" s="20"/>
      <c r="P496" s="20"/>
      <c r="Q496" s="20"/>
      <c r="R496" s="20"/>
      <c r="S496" s="20"/>
      <c r="T496" s="20"/>
      <c r="U496" s="20"/>
      <c r="V496" s="20"/>
      <c r="W496" s="20"/>
    </row>
    <row r="497" spans="2:23">
      <c r="B497" s="20"/>
      <c r="C497" s="20"/>
      <c r="D497" s="20"/>
      <c r="E497" s="20"/>
      <c r="F497" s="20"/>
      <c r="G497" s="20"/>
      <c r="H497" s="20"/>
      <c r="I497" s="20"/>
      <c r="J497" s="20"/>
      <c r="K497" s="20"/>
      <c r="L497" s="20"/>
      <c r="M497" s="20"/>
      <c r="N497" s="20"/>
      <c r="O497" s="20"/>
      <c r="P497" s="20"/>
      <c r="Q497" s="20"/>
      <c r="R497" s="20"/>
      <c r="S497" s="20"/>
      <c r="T497" s="20"/>
      <c r="U497" s="20"/>
      <c r="V497" s="20"/>
      <c r="W497" s="20"/>
    </row>
    <row r="498" spans="2:23">
      <c r="B498" s="20"/>
      <c r="C498" s="20"/>
      <c r="D498" s="20"/>
      <c r="E498" s="20"/>
      <c r="F498" s="20"/>
      <c r="G498" s="20"/>
      <c r="H498" s="20"/>
      <c r="I498" s="20"/>
      <c r="J498" s="20"/>
      <c r="K498" s="20"/>
      <c r="L498" s="20"/>
      <c r="M498" s="20"/>
      <c r="N498" s="20"/>
      <c r="O498" s="20"/>
      <c r="P498" s="20"/>
      <c r="Q498" s="20"/>
      <c r="R498" s="20"/>
      <c r="S498" s="20"/>
      <c r="T498" s="20"/>
      <c r="U498" s="20"/>
      <c r="V498" s="20"/>
      <c r="W498" s="20"/>
    </row>
    <row r="499" spans="2:23">
      <c r="B499" s="20"/>
      <c r="C499" s="20"/>
      <c r="D499" s="20"/>
      <c r="E499" s="20"/>
      <c r="F499" s="20"/>
      <c r="G499" s="20"/>
      <c r="H499" s="20"/>
      <c r="I499" s="20"/>
      <c r="J499" s="20"/>
      <c r="K499" s="20"/>
      <c r="L499" s="20"/>
      <c r="M499" s="20"/>
      <c r="N499" s="20"/>
      <c r="O499" s="20"/>
      <c r="P499" s="20"/>
      <c r="Q499" s="20"/>
      <c r="R499" s="20"/>
      <c r="S499" s="20"/>
      <c r="T499" s="20"/>
      <c r="U499" s="20"/>
      <c r="V499" s="20"/>
      <c r="W499" s="20"/>
    </row>
    <row r="500" spans="2:23">
      <c r="B500" s="20"/>
      <c r="C500" s="20"/>
      <c r="D500" s="20"/>
      <c r="E500" s="20"/>
      <c r="F500" s="20"/>
      <c r="G500" s="20"/>
      <c r="H500" s="20"/>
      <c r="I500" s="20"/>
      <c r="J500" s="20"/>
      <c r="K500" s="20"/>
      <c r="L500" s="20"/>
      <c r="M500" s="20"/>
      <c r="N500" s="20"/>
      <c r="O500" s="20"/>
      <c r="P500" s="20"/>
      <c r="Q500" s="20"/>
      <c r="R500" s="20"/>
      <c r="S500" s="20"/>
      <c r="T500" s="20"/>
      <c r="U500" s="20"/>
      <c r="V500" s="20"/>
      <c r="W500" s="20"/>
    </row>
    <row r="501" spans="2:23">
      <c r="B501" s="20"/>
      <c r="C501" s="20"/>
      <c r="D501" s="20"/>
      <c r="E501" s="20"/>
      <c r="F501" s="20"/>
      <c r="G501" s="20"/>
      <c r="H501" s="20"/>
      <c r="I501" s="20"/>
      <c r="J501" s="20"/>
      <c r="K501" s="20"/>
      <c r="L501" s="20"/>
      <c r="M501" s="20"/>
      <c r="N501" s="20"/>
      <c r="O501" s="20"/>
      <c r="P501" s="20"/>
      <c r="Q501" s="20"/>
      <c r="R501" s="20"/>
      <c r="S501" s="20"/>
      <c r="T501" s="20"/>
      <c r="U501" s="20"/>
      <c r="V501" s="20"/>
      <c r="W501" s="20"/>
    </row>
    <row r="502" spans="2:23">
      <c r="B502" s="20"/>
      <c r="C502" s="20"/>
      <c r="D502" s="20"/>
      <c r="E502" s="20"/>
      <c r="F502" s="20"/>
      <c r="G502" s="20"/>
      <c r="H502" s="20"/>
      <c r="I502" s="20"/>
      <c r="J502" s="20"/>
      <c r="K502" s="20"/>
      <c r="L502" s="20"/>
      <c r="M502" s="20"/>
      <c r="N502" s="20"/>
      <c r="O502" s="20"/>
      <c r="P502" s="20"/>
      <c r="Q502" s="20"/>
      <c r="R502" s="20"/>
      <c r="S502" s="20"/>
      <c r="T502" s="20"/>
      <c r="U502" s="20"/>
      <c r="V502" s="20"/>
      <c r="W502" s="20"/>
    </row>
    <row r="503" spans="2:23">
      <c r="B503" s="20"/>
      <c r="C503" s="20"/>
      <c r="D503" s="20"/>
      <c r="E503" s="20"/>
      <c r="F503" s="20"/>
      <c r="G503" s="20"/>
      <c r="H503" s="20"/>
      <c r="I503" s="20"/>
      <c r="J503" s="20"/>
      <c r="K503" s="20"/>
      <c r="L503" s="20"/>
      <c r="M503" s="20"/>
      <c r="N503" s="20"/>
      <c r="O503" s="20"/>
      <c r="P503" s="20"/>
      <c r="Q503" s="20"/>
      <c r="R503" s="20"/>
      <c r="S503" s="20"/>
      <c r="T503" s="20"/>
      <c r="U503" s="20"/>
      <c r="V503" s="20"/>
      <c r="W503" s="20"/>
    </row>
    <row r="504" spans="2:23">
      <c r="B504" s="20"/>
      <c r="C504" s="20"/>
      <c r="D504" s="20"/>
      <c r="E504" s="20"/>
      <c r="F504" s="20"/>
      <c r="G504" s="20"/>
      <c r="H504" s="20"/>
      <c r="I504" s="20"/>
      <c r="J504" s="20"/>
      <c r="K504" s="20"/>
      <c r="L504" s="20"/>
      <c r="M504" s="20"/>
      <c r="N504" s="20"/>
      <c r="O504" s="20"/>
      <c r="P504" s="20"/>
      <c r="Q504" s="20"/>
      <c r="R504" s="20"/>
      <c r="S504" s="20"/>
      <c r="T504" s="20"/>
      <c r="U504" s="20"/>
      <c r="V504" s="20"/>
      <c r="W504" s="20"/>
    </row>
    <row r="505" spans="2:23">
      <c r="B505" s="20"/>
      <c r="C505" s="20"/>
      <c r="D505" s="20"/>
      <c r="E505" s="20"/>
      <c r="F505" s="20"/>
      <c r="G505" s="20"/>
      <c r="H505" s="20"/>
      <c r="I505" s="20"/>
      <c r="J505" s="20"/>
      <c r="K505" s="20"/>
      <c r="L505" s="20"/>
      <c r="M505" s="20"/>
      <c r="N505" s="20"/>
      <c r="O505" s="20"/>
      <c r="P505" s="20"/>
      <c r="Q505" s="20"/>
      <c r="R505" s="20"/>
      <c r="S505" s="20"/>
      <c r="T505" s="20"/>
      <c r="U505" s="20"/>
      <c r="V505" s="20"/>
      <c r="W505" s="20"/>
    </row>
    <row r="506" spans="2:23">
      <c r="B506" s="20"/>
      <c r="C506" s="20"/>
      <c r="D506" s="20"/>
      <c r="E506" s="20"/>
      <c r="F506" s="20"/>
      <c r="G506" s="20"/>
      <c r="H506" s="20"/>
      <c r="I506" s="20"/>
      <c r="J506" s="20"/>
      <c r="K506" s="20"/>
      <c r="L506" s="20"/>
      <c r="M506" s="20"/>
      <c r="N506" s="20"/>
      <c r="O506" s="20"/>
      <c r="P506" s="20"/>
      <c r="Q506" s="20"/>
      <c r="R506" s="20"/>
      <c r="S506" s="20"/>
      <c r="T506" s="20"/>
      <c r="U506" s="20"/>
      <c r="V506" s="20"/>
      <c r="W506" s="20"/>
    </row>
    <row r="507" spans="2:23">
      <c r="B507" s="20"/>
      <c r="C507" s="20"/>
      <c r="D507" s="20"/>
      <c r="E507" s="20"/>
      <c r="F507" s="20"/>
      <c r="G507" s="20"/>
      <c r="H507" s="20"/>
      <c r="I507" s="20"/>
      <c r="J507" s="20"/>
      <c r="K507" s="20"/>
      <c r="L507" s="20"/>
      <c r="M507" s="20"/>
      <c r="N507" s="20"/>
      <c r="O507" s="20"/>
      <c r="P507" s="20"/>
      <c r="Q507" s="20"/>
      <c r="R507" s="20"/>
      <c r="S507" s="20"/>
      <c r="T507" s="20"/>
      <c r="U507" s="20"/>
      <c r="V507" s="20"/>
      <c r="W507" s="20"/>
    </row>
    <row r="508" spans="2:23">
      <c r="B508" s="20"/>
      <c r="C508" s="20"/>
      <c r="D508" s="20"/>
      <c r="E508" s="20"/>
      <c r="F508" s="20"/>
      <c r="G508" s="20"/>
      <c r="H508" s="20"/>
      <c r="I508" s="20"/>
      <c r="J508" s="20"/>
      <c r="K508" s="20"/>
      <c r="L508" s="20"/>
      <c r="M508" s="20"/>
      <c r="N508" s="20"/>
      <c r="O508" s="20"/>
      <c r="P508" s="20"/>
      <c r="Q508" s="20"/>
      <c r="R508" s="20"/>
      <c r="S508" s="20"/>
      <c r="T508" s="20"/>
      <c r="U508" s="20"/>
      <c r="V508" s="20"/>
      <c r="W508" s="20"/>
    </row>
    <row r="509" spans="2:23">
      <c r="B509" s="20"/>
      <c r="C509" s="20"/>
      <c r="D509" s="20"/>
      <c r="E509" s="20"/>
      <c r="F509" s="20"/>
      <c r="G509" s="20"/>
      <c r="H509" s="20"/>
      <c r="I509" s="20"/>
      <c r="J509" s="20"/>
      <c r="K509" s="20"/>
      <c r="L509" s="20"/>
      <c r="M509" s="20"/>
      <c r="N509" s="20"/>
      <c r="O509" s="20"/>
      <c r="P509" s="20"/>
      <c r="Q509" s="20"/>
      <c r="R509" s="20"/>
      <c r="S509" s="20"/>
      <c r="T509" s="20"/>
      <c r="U509" s="20"/>
      <c r="V509" s="20"/>
      <c r="W509" s="20"/>
    </row>
    <row r="510" spans="2:23">
      <c r="B510" s="20"/>
      <c r="C510" s="20"/>
      <c r="D510" s="20"/>
      <c r="E510" s="20"/>
      <c r="F510" s="20"/>
      <c r="G510" s="20"/>
      <c r="H510" s="20"/>
      <c r="I510" s="20"/>
      <c r="J510" s="20"/>
      <c r="K510" s="20"/>
      <c r="L510" s="20"/>
      <c r="M510" s="20"/>
      <c r="N510" s="20"/>
      <c r="O510" s="20"/>
      <c r="P510" s="20"/>
      <c r="Q510" s="20"/>
      <c r="R510" s="20"/>
      <c r="S510" s="20"/>
      <c r="T510" s="20"/>
      <c r="U510" s="20"/>
      <c r="V510" s="20"/>
      <c r="W510" s="20"/>
    </row>
    <row r="511" spans="2:23">
      <c r="B511" s="20"/>
      <c r="C511" s="20"/>
      <c r="D511" s="20"/>
      <c r="E511" s="20"/>
      <c r="F511" s="20"/>
      <c r="G511" s="20"/>
      <c r="H511" s="20"/>
      <c r="I511" s="20"/>
      <c r="J511" s="20"/>
      <c r="K511" s="20"/>
      <c r="L511" s="20"/>
      <c r="M511" s="20"/>
      <c r="N511" s="20"/>
      <c r="O511" s="20"/>
      <c r="P511" s="20"/>
      <c r="Q511" s="20"/>
      <c r="R511" s="20"/>
      <c r="S511" s="20"/>
      <c r="T511" s="20"/>
      <c r="U511" s="20"/>
      <c r="V511" s="20"/>
      <c r="W511" s="20"/>
    </row>
    <row r="512" spans="2:23">
      <c r="B512" s="20"/>
      <c r="C512" s="20"/>
      <c r="D512" s="20"/>
      <c r="E512" s="20"/>
      <c r="F512" s="20"/>
      <c r="G512" s="20"/>
      <c r="H512" s="20"/>
      <c r="I512" s="20"/>
      <c r="J512" s="20"/>
      <c r="K512" s="20"/>
      <c r="L512" s="20"/>
      <c r="M512" s="20"/>
      <c r="N512" s="20"/>
      <c r="O512" s="20"/>
      <c r="P512" s="20"/>
      <c r="Q512" s="20"/>
      <c r="R512" s="20"/>
      <c r="S512" s="20"/>
      <c r="T512" s="20"/>
      <c r="U512" s="20"/>
      <c r="V512" s="20"/>
      <c r="W512" s="20"/>
    </row>
    <row r="513" spans="2:23">
      <c r="B513" s="20"/>
      <c r="C513" s="20"/>
      <c r="D513" s="20"/>
      <c r="E513" s="20"/>
      <c r="F513" s="20"/>
      <c r="G513" s="20"/>
      <c r="H513" s="20"/>
      <c r="I513" s="20"/>
      <c r="J513" s="20"/>
      <c r="K513" s="20"/>
      <c r="L513" s="20"/>
      <c r="M513" s="20"/>
      <c r="N513" s="20"/>
      <c r="O513" s="20"/>
      <c r="P513" s="20"/>
      <c r="Q513" s="20"/>
      <c r="R513" s="20"/>
      <c r="S513" s="20"/>
      <c r="T513" s="20"/>
      <c r="U513" s="20"/>
      <c r="V513" s="20"/>
      <c r="W513" s="20"/>
    </row>
    <row r="514" spans="2:23">
      <c r="B514" s="20"/>
      <c r="C514" s="20"/>
      <c r="D514" s="20"/>
      <c r="E514" s="20"/>
      <c r="F514" s="20"/>
      <c r="G514" s="20"/>
      <c r="H514" s="20"/>
      <c r="I514" s="20"/>
      <c r="J514" s="20"/>
      <c r="K514" s="20"/>
      <c r="L514" s="20"/>
      <c r="M514" s="20"/>
      <c r="N514" s="20"/>
      <c r="O514" s="20"/>
      <c r="P514" s="20"/>
      <c r="Q514" s="20"/>
      <c r="R514" s="20"/>
      <c r="S514" s="20"/>
      <c r="T514" s="20"/>
      <c r="U514" s="20"/>
      <c r="V514" s="20"/>
      <c r="W514" s="20"/>
    </row>
    <row r="515" spans="2:23">
      <c r="B515" s="20"/>
      <c r="C515" s="20"/>
      <c r="D515" s="20"/>
      <c r="E515" s="20"/>
      <c r="F515" s="20"/>
      <c r="G515" s="20"/>
      <c r="H515" s="20"/>
      <c r="I515" s="20"/>
      <c r="J515" s="20"/>
      <c r="K515" s="20"/>
      <c r="L515" s="20"/>
      <c r="M515" s="20"/>
      <c r="N515" s="20"/>
      <c r="O515" s="20"/>
      <c r="P515" s="20"/>
      <c r="Q515" s="20"/>
      <c r="R515" s="20"/>
      <c r="S515" s="20"/>
      <c r="T515" s="20"/>
      <c r="U515" s="20"/>
      <c r="V515" s="20"/>
      <c r="W515" s="20"/>
    </row>
    <row r="516" spans="2:23">
      <c r="B516" s="20"/>
      <c r="C516" s="20"/>
      <c r="D516" s="20"/>
      <c r="E516" s="20"/>
      <c r="F516" s="20"/>
      <c r="G516" s="20"/>
      <c r="H516" s="20"/>
      <c r="I516" s="20"/>
      <c r="J516" s="20"/>
      <c r="K516" s="20"/>
      <c r="L516" s="20"/>
      <c r="M516" s="20"/>
      <c r="N516" s="20"/>
      <c r="O516" s="20"/>
      <c r="P516" s="20"/>
      <c r="Q516" s="20"/>
      <c r="R516" s="20"/>
      <c r="S516" s="20"/>
      <c r="T516" s="20"/>
      <c r="U516" s="20"/>
      <c r="V516" s="20"/>
      <c r="W516" s="20"/>
    </row>
    <row r="517" spans="2:23">
      <c r="B517" s="20"/>
      <c r="C517" s="20"/>
      <c r="D517" s="20"/>
      <c r="E517" s="20"/>
      <c r="F517" s="20"/>
      <c r="G517" s="20"/>
      <c r="H517" s="20"/>
      <c r="I517" s="20"/>
      <c r="J517" s="20"/>
      <c r="K517" s="20"/>
      <c r="L517" s="20"/>
      <c r="M517" s="20"/>
      <c r="N517" s="20"/>
      <c r="O517" s="20"/>
      <c r="P517" s="20"/>
      <c r="Q517" s="20"/>
      <c r="R517" s="20"/>
      <c r="S517" s="20"/>
      <c r="T517" s="20"/>
      <c r="U517" s="20"/>
      <c r="V517" s="20"/>
      <c r="W517" s="20"/>
    </row>
    <row r="518" spans="2:23">
      <c r="B518" s="20"/>
      <c r="C518" s="20"/>
      <c r="D518" s="20"/>
      <c r="E518" s="20"/>
      <c r="F518" s="20"/>
      <c r="G518" s="20"/>
      <c r="H518" s="20"/>
      <c r="I518" s="20"/>
      <c r="J518" s="20"/>
      <c r="K518" s="20"/>
      <c r="L518" s="20"/>
      <c r="M518" s="20"/>
      <c r="N518" s="20"/>
      <c r="O518" s="20"/>
      <c r="P518" s="20"/>
      <c r="Q518" s="20"/>
      <c r="R518" s="20"/>
      <c r="S518" s="20"/>
      <c r="T518" s="20"/>
      <c r="U518" s="20"/>
      <c r="V518" s="20"/>
      <c r="W518" s="20"/>
    </row>
    <row r="519" spans="2:23">
      <c r="B519" s="20"/>
      <c r="C519" s="20"/>
      <c r="D519" s="20"/>
      <c r="E519" s="20"/>
      <c r="F519" s="20"/>
      <c r="G519" s="20"/>
      <c r="H519" s="20"/>
      <c r="I519" s="20"/>
      <c r="J519" s="20"/>
      <c r="K519" s="20"/>
      <c r="L519" s="20"/>
      <c r="M519" s="20"/>
      <c r="N519" s="20"/>
      <c r="O519" s="20"/>
      <c r="P519" s="20"/>
      <c r="Q519" s="20"/>
      <c r="R519" s="20"/>
      <c r="S519" s="20"/>
      <c r="T519" s="20"/>
      <c r="U519" s="20"/>
      <c r="V519" s="20"/>
      <c r="W519" s="20"/>
    </row>
    <row r="520" spans="2:23">
      <c r="B520" s="20"/>
      <c r="C520" s="20"/>
      <c r="D520" s="20"/>
      <c r="E520" s="20"/>
      <c r="F520" s="20"/>
      <c r="G520" s="20"/>
      <c r="H520" s="20"/>
      <c r="I520" s="20"/>
      <c r="J520" s="20"/>
      <c r="K520" s="20"/>
      <c r="L520" s="20"/>
      <c r="M520" s="20"/>
      <c r="N520" s="20"/>
      <c r="O520" s="20"/>
      <c r="P520" s="20"/>
      <c r="Q520" s="20"/>
      <c r="R520" s="20"/>
      <c r="S520" s="20"/>
      <c r="T520" s="20"/>
      <c r="U520" s="20"/>
      <c r="V520" s="20"/>
      <c r="W520" s="20"/>
    </row>
    <row r="521" spans="2:23">
      <c r="B521" s="20"/>
      <c r="C521" s="20"/>
      <c r="D521" s="20"/>
      <c r="E521" s="20"/>
      <c r="F521" s="20"/>
      <c r="G521" s="20"/>
      <c r="H521" s="20"/>
      <c r="I521" s="20"/>
      <c r="J521" s="20"/>
      <c r="K521" s="20"/>
      <c r="L521" s="20"/>
      <c r="M521" s="20"/>
      <c r="N521" s="20"/>
      <c r="O521" s="20"/>
      <c r="P521" s="20"/>
      <c r="Q521" s="20"/>
      <c r="R521" s="20"/>
      <c r="S521" s="20"/>
      <c r="T521" s="20"/>
      <c r="U521" s="20"/>
      <c r="V521" s="20"/>
      <c r="W521" s="20"/>
    </row>
    <row r="522" spans="2:23">
      <c r="B522" s="20"/>
      <c r="C522" s="20"/>
      <c r="D522" s="20"/>
      <c r="E522" s="20"/>
      <c r="F522" s="20"/>
      <c r="G522" s="20"/>
      <c r="H522" s="20"/>
      <c r="I522" s="20"/>
      <c r="J522" s="20"/>
      <c r="K522" s="20"/>
      <c r="L522" s="20"/>
      <c r="M522" s="20"/>
      <c r="N522" s="20"/>
      <c r="O522" s="20"/>
      <c r="P522" s="20"/>
      <c r="Q522" s="20"/>
      <c r="R522" s="20"/>
      <c r="S522" s="20"/>
      <c r="T522" s="20"/>
      <c r="U522" s="20"/>
      <c r="V522" s="20"/>
      <c r="W522" s="20"/>
    </row>
    <row r="523" spans="2:23">
      <c r="B523" s="20"/>
      <c r="C523" s="20"/>
      <c r="D523" s="20"/>
      <c r="E523" s="20"/>
      <c r="F523" s="20"/>
      <c r="G523" s="20"/>
      <c r="H523" s="20"/>
      <c r="I523" s="20"/>
      <c r="J523" s="20"/>
      <c r="K523" s="20"/>
      <c r="L523" s="20"/>
      <c r="M523" s="20"/>
      <c r="N523" s="20"/>
      <c r="O523" s="20"/>
      <c r="P523" s="20"/>
      <c r="Q523" s="20"/>
      <c r="R523" s="20"/>
      <c r="S523" s="20"/>
      <c r="T523" s="20"/>
      <c r="U523" s="20"/>
      <c r="V523" s="20"/>
      <c r="W523" s="20"/>
    </row>
    <row r="524" spans="2:23">
      <c r="B524" s="20"/>
      <c r="C524" s="20"/>
      <c r="D524" s="20"/>
      <c r="E524" s="20"/>
      <c r="F524" s="20"/>
      <c r="G524" s="20"/>
      <c r="H524" s="20"/>
      <c r="I524" s="20"/>
      <c r="J524" s="20"/>
      <c r="K524" s="20"/>
      <c r="L524" s="20"/>
      <c r="M524" s="20"/>
      <c r="N524" s="20"/>
      <c r="O524" s="20"/>
      <c r="P524" s="20"/>
      <c r="Q524" s="20"/>
      <c r="R524" s="20"/>
      <c r="S524" s="20"/>
      <c r="T524" s="20"/>
      <c r="U524" s="20"/>
      <c r="V524" s="20"/>
      <c r="W524" s="20"/>
    </row>
    <row r="525" spans="2:23">
      <c r="B525" s="20"/>
      <c r="C525" s="20"/>
      <c r="D525" s="20"/>
      <c r="E525" s="20"/>
      <c r="F525" s="20"/>
      <c r="G525" s="20"/>
      <c r="H525" s="20"/>
      <c r="I525" s="20"/>
      <c r="J525" s="20"/>
      <c r="K525" s="20"/>
      <c r="L525" s="20"/>
      <c r="M525" s="20"/>
      <c r="N525" s="20"/>
      <c r="O525" s="20"/>
      <c r="P525" s="20"/>
      <c r="Q525" s="20"/>
      <c r="R525" s="20"/>
      <c r="S525" s="20"/>
      <c r="T525" s="20"/>
      <c r="U525" s="20"/>
      <c r="V525" s="20"/>
      <c r="W525" s="20"/>
    </row>
    <row r="526" spans="2:23">
      <c r="B526" s="20"/>
      <c r="C526" s="20"/>
      <c r="D526" s="20"/>
      <c r="E526" s="20"/>
      <c r="F526" s="20"/>
      <c r="G526" s="20"/>
      <c r="H526" s="20"/>
      <c r="I526" s="20"/>
      <c r="J526" s="20"/>
      <c r="K526" s="20"/>
      <c r="L526" s="20"/>
      <c r="M526" s="20"/>
      <c r="N526" s="20"/>
      <c r="O526" s="20"/>
      <c r="P526" s="20"/>
      <c r="Q526" s="20"/>
      <c r="R526" s="20"/>
      <c r="S526" s="20"/>
      <c r="T526" s="20"/>
      <c r="U526" s="20"/>
      <c r="V526" s="20"/>
      <c r="W526" s="20"/>
    </row>
    <row r="527" spans="2:23">
      <c r="B527" s="20"/>
      <c r="C527" s="20"/>
      <c r="D527" s="20"/>
      <c r="E527" s="20"/>
      <c r="F527" s="20"/>
      <c r="G527" s="20"/>
      <c r="H527" s="20"/>
      <c r="I527" s="20"/>
      <c r="J527" s="20"/>
      <c r="K527" s="20"/>
      <c r="L527" s="20"/>
      <c r="M527" s="20"/>
      <c r="N527" s="20"/>
      <c r="O527" s="20"/>
      <c r="P527" s="20"/>
      <c r="Q527" s="20"/>
      <c r="R527" s="20"/>
      <c r="S527" s="20"/>
      <c r="T527" s="20"/>
      <c r="U527" s="20"/>
      <c r="V527" s="20"/>
      <c r="W527" s="20"/>
    </row>
    <row r="528" spans="2:23">
      <c r="B528" s="20"/>
      <c r="C528" s="20"/>
      <c r="D528" s="20"/>
      <c r="E528" s="20"/>
      <c r="F528" s="20"/>
      <c r="G528" s="20"/>
      <c r="H528" s="20"/>
      <c r="I528" s="20"/>
      <c r="J528" s="20"/>
      <c r="K528" s="20"/>
      <c r="L528" s="20"/>
      <c r="M528" s="20"/>
      <c r="N528" s="20"/>
      <c r="O528" s="20"/>
      <c r="P528" s="20"/>
      <c r="Q528" s="20"/>
      <c r="R528" s="20"/>
      <c r="S528" s="20"/>
      <c r="T528" s="20"/>
      <c r="U528" s="20"/>
      <c r="V528" s="20"/>
      <c r="W528" s="20"/>
    </row>
    <row r="529" spans="2:23">
      <c r="B529" s="20"/>
      <c r="C529" s="20"/>
      <c r="D529" s="20"/>
      <c r="E529" s="20"/>
      <c r="F529" s="20"/>
      <c r="G529" s="20"/>
      <c r="H529" s="20"/>
      <c r="I529" s="20"/>
      <c r="J529" s="20"/>
      <c r="K529" s="20"/>
      <c r="L529" s="20"/>
      <c r="M529" s="20"/>
      <c r="N529" s="20"/>
      <c r="O529" s="20"/>
      <c r="P529" s="20"/>
      <c r="Q529" s="20"/>
      <c r="R529" s="20"/>
      <c r="S529" s="20"/>
      <c r="T529" s="20"/>
      <c r="U529" s="20"/>
      <c r="V529" s="20"/>
      <c r="W529" s="20"/>
    </row>
    <row r="530" spans="2:23">
      <c r="B530" s="20"/>
      <c r="C530" s="20"/>
      <c r="D530" s="20"/>
      <c r="E530" s="20"/>
      <c r="F530" s="20"/>
      <c r="G530" s="20"/>
      <c r="H530" s="20"/>
      <c r="I530" s="20"/>
      <c r="J530" s="20"/>
      <c r="K530" s="20"/>
      <c r="L530" s="20"/>
      <c r="M530" s="20"/>
      <c r="N530" s="20"/>
      <c r="O530" s="20"/>
      <c r="P530" s="20"/>
      <c r="Q530" s="20"/>
      <c r="R530" s="20"/>
      <c r="S530" s="20"/>
      <c r="T530" s="20"/>
      <c r="U530" s="20"/>
      <c r="V530" s="20"/>
      <c r="W530" s="20"/>
    </row>
    <row r="531" spans="2:23">
      <c r="B531" s="20"/>
      <c r="C531" s="20"/>
      <c r="D531" s="20"/>
      <c r="E531" s="20"/>
      <c r="F531" s="20"/>
      <c r="G531" s="20"/>
      <c r="H531" s="20"/>
      <c r="I531" s="20"/>
      <c r="J531" s="20"/>
      <c r="K531" s="20"/>
      <c r="L531" s="20"/>
      <c r="M531" s="20"/>
      <c r="N531" s="20"/>
      <c r="O531" s="20"/>
      <c r="P531" s="20"/>
      <c r="Q531" s="20"/>
      <c r="R531" s="20"/>
      <c r="S531" s="20"/>
      <c r="T531" s="20"/>
      <c r="U531" s="20"/>
      <c r="V531" s="20"/>
      <c r="W531" s="20"/>
    </row>
    <row r="532" spans="2:23">
      <c r="B532" s="20"/>
      <c r="C532" s="20"/>
      <c r="D532" s="20"/>
      <c r="E532" s="20"/>
      <c r="F532" s="20"/>
      <c r="G532" s="20"/>
      <c r="H532" s="20"/>
      <c r="I532" s="20"/>
      <c r="J532" s="20"/>
      <c r="K532" s="20"/>
      <c r="L532" s="20"/>
      <c r="M532" s="20"/>
      <c r="N532" s="20"/>
      <c r="O532" s="20"/>
      <c r="P532" s="20"/>
      <c r="Q532" s="20"/>
      <c r="R532" s="20"/>
      <c r="S532" s="20"/>
      <c r="T532" s="20"/>
      <c r="U532" s="20"/>
      <c r="V532" s="20"/>
      <c r="W532" s="20"/>
    </row>
    <row r="533" spans="2:23">
      <c r="B533" s="20"/>
      <c r="C533" s="20"/>
      <c r="D533" s="20"/>
      <c r="E533" s="20"/>
      <c r="F533" s="20"/>
      <c r="G533" s="20"/>
      <c r="H533" s="20"/>
      <c r="I533" s="20"/>
      <c r="J533" s="20"/>
      <c r="K533" s="20"/>
      <c r="L533" s="20"/>
      <c r="M533" s="20"/>
      <c r="N533" s="20"/>
      <c r="O533" s="20"/>
      <c r="P533" s="20"/>
      <c r="Q533" s="20"/>
      <c r="R533" s="20"/>
      <c r="S533" s="20"/>
      <c r="T533" s="20"/>
      <c r="U533" s="20"/>
      <c r="V533" s="20"/>
      <c r="W533" s="20"/>
    </row>
    <row r="534" spans="2:23">
      <c r="B534" s="20"/>
      <c r="C534" s="20"/>
      <c r="D534" s="20"/>
      <c r="E534" s="20"/>
      <c r="F534" s="20"/>
      <c r="G534" s="20"/>
      <c r="H534" s="20"/>
      <c r="I534" s="20"/>
      <c r="J534" s="20"/>
      <c r="K534" s="20"/>
      <c r="L534" s="20"/>
      <c r="M534" s="20"/>
      <c r="N534" s="20"/>
      <c r="O534" s="20"/>
      <c r="P534" s="20"/>
      <c r="Q534" s="20"/>
      <c r="R534" s="20"/>
      <c r="S534" s="20"/>
      <c r="T534" s="20"/>
      <c r="U534" s="20"/>
      <c r="V534" s="20"/>
      <c r="W534" s="20"/>
    </row>
    <row r="535" spans="2:23">
      <c r="B535" s="20"/>
      <c r="C535" s="20"/>
      <c r="D535" s="20"/>
      <c r="E535" s="20"/>
      <c r="F535" s="20"/>
      <c r="G535" s="20"/>
      <c r="H535" s="20"/>
      <c r="I535" s="20"/>
      <c r="J535" s="20"/>
      <c r="K535" s="20"/>
      <c r="L535" s="20"/>
      <c r="M535" s="20"/>
      <c r="N535" s="20"/>
      <c r="O535" s="20"/>
      <c r="P535" s="20"/>
      <c r="Q535" s="20"/>
      <c r="R535" s="20"/>
      <c r="S535" s="20"/>
      <c r="T535" s="20"/>
      <c r="U535" s="20"/>
      <c r="V535" s="20"/>
      <c r="W535" s="20"/>
    </row>
    <row r="536" spans="2:23">
      <c r="B536" s="20"/>
      <c r="C536" s="20"/>
      <c r="D536" s="20"/>
      <c r="E536" s="20"/>
      <c r="F536" s="20"/>
      <c r="G536" s="20"/>
      <c r="H536" s="20"/>
      <c r="I536" s="20"/>
      <c r="J536" s="20"/>
      <c r="K536" s="20"/>
      <c r="L536" s="20"/>
      <c r="M536" s="20"/>
      <c r="N536" s="20"/>
      <c r="O536" s="20"/>
      <c r="P536" s="20"/>
      <c r="Q536" s="20"/>
      <c r="R536" s="20"/>
      <c r="S536" s="20"/>
      <c r="T536" s="20"/>
      <c r="U536" s="20"/>
      <c r="V536" s="20"/>
      <c r="W536" s="20"/>
    </row>
    <row r="537" spans="2:23">
      <c r="B537" s="20"/>
      <c r="C537" s="20"/>
      <c r="D537" s="20"/>
      <c r="E537" s="20"/>
      <c r="F537" s="20"/>
      <c r="G537" s="20"/>
      <c r="H537" s="20"/>
      <c r="I537" s="20"/>
      <c r="J537" s="20"/>
      <c r="K537" s="20"/>
      <c r="L537" s="20"/>
      <c r="M537" s="20"/>
      <c r="N537" s="20"/>
      <c r="O537" s="20"/>
      <c r="P537" s="20"/>
      <c r="Q537" s="20"/>
      <c r="R537" s="20"/>
      <c r="S537" s="20"/>
      <c r="T537" s="20"/>
      <c r="U537" s="20"/>
      <c r="V537" s="20"/>
      <c r="W537" s="20"/>
    </row>
    <row r="538" spans="2:23">
      <c r="B538" s="20"/>
      <c r="C538" s="20"/>
      <c r="D538" s="20"/>
      <c r="E538" s="20"/>
      <c r="F538" s="20"/>
      <c r="G538" s="20"/>
      <c r="H538" s="20"/>
      <c r="I538" s="20"/>
      <c r="J538" s="20"/>
      <c r="K538" s="20"/>
      <c r="L538" s="20"/>
      <c r="M538" s="20"/>
      <c r="N538" s="20"/>
      <c r="O538" s="20"/>
      <c r="P538" s="20"/>
      <c r="Q538" s="20"/>
      <c r="R538" s="20"/>
      <c r="S538" s="20"/>
      <c r="T538" s="20"/>
      <c r="U538" s="20"/>
      <c r="V538" s="20"/>
      <c r="W538" s="20"/>
    </row>
    <row r="539" spans="2:23">
      <c r="B539" s="20"/>
      <c r="C539" s="20"/>
      <c r="D539" s="20"/>
      <c r="E539" s="20"/>
      <c r="F539" s="20"/>
      <c r="G539" s="20"/>
      <c r="H539" s="20"/>
      <c r="I539" s="20"/>
      <c r="J539" s="20"/>
      <c r="K539" s="20"/>
      <c r="L539" s="20"/>
      <c r="M539" s="20"/>
      <c r="N539" s="20"/>
      <c r="O539" s="20"/>
      <c r="P539" s="20"/>
      <c r="Q539" s="20"/>
      <c r="R539" s="20"/>
      <c r="S539" s="20"/>
      <c r="T539" s="20"/>
      <c r="U539" s="20"/>
      <c r="V539" s="20"/>
      <c r="W539" s="20"/>
    </row>
    <row r="540" spans="2:23">
      <c r="B540" s="20"/>
      <c r="C540" s="20"/>
      <c r="D540" s="20"/>
      <c r="E540" s="20"/>
      <c r="F540" s="20"/>
      <c r="G540" s="20"/>
      <c r="H540" s="20"/>
      <c r="I540" s="20"/>
      <c r="J540" s="20"/>
      <c r="K540" s="20"/>
      <c r="L540" s="20"/>
      <c r="M540" s="20"/>
      <c r="N540" s="20"/>
      <c r="O540" s="20"/>
      <c r="P540" s="20"/>
      <c r="Q540" s="20"/>
      <c r="R540" s="20"/>
      <c r="S540" s="20"/>
      <c r="T540" s="20"/>
      <c r="U540" s="20"/>
      <c r="V540" s="20"/>
      <c r="W540" s="20"/>
    </row>
    <row r="541" spans="2:23">
      <c r="B541" s="20"/>
      <c r="C541" s="20"/>
      <c r="D541" s="20"/>
      <c r="E541" s="20"/>
      <c r="F541" s="20"/>
      <c r="G541" s="20"/>
      <c r="H541" s="20"/>
      <c r="I541" s="20"/>
      <c r="J541" s="20"/>
      <c r="K541" s="20"/>
      <c r="L541" s="20"/>
      <c r="M541" s="20"/>
      <c r="N541" s="20"/>
      <c r="O541" s="20"/>
      <c r="P541" s="20"/>
      <c r="Q541" s="20"/>
      <c r="R541" s="20"/>
      <c r="S541" s="20"/>
      <c r="T541" s="20"/>
      <c r="U541" s="20"/>
      <c r="V541" s="20"/>
      <c r="W541" s="20"/>
    </row>
    <row r="542" spans="2:23">
      <c r="B542" s="20"/>
      <c r="C542" s="20"/>
      <c r="D542" s="20"/>
      <c r="E542" s="20"/>
      <c r="F542" s="20"/>
      <c r="G542" s="20"/>
      <c r="H542" s="20"/>
      <c r="I542" s="20"/>
      <c r="J542" s="20"/>
      <c r="K542" s="20"/>
      <c r="L542" s="20"/>
      <c r="M542" s="20"/>
      <c r="N542" s="20"/>
      <c r="O542" s="20"/>
      <c r="P542" s="20"/>
      <c r="Q542" s="20"/>
      <c r="R542" s="20"/>
      <c r="S542" s="20"/>
      <c r="T542" s="20"/>
      <c r="U542" s="20"/>
      <c r="V542" s="20"/>
      <c r="W542" s="20"/>
    </row>
    <row r="543" spans="2:23">
      <c r="B543" s="20"/>
      <c r="C543" s="20"/>
      <c r="D543" s="20"/>
      <c r="E543" s="20"/>
      <c r="F543" s="20"/>
      <c r="G543" s="20"/>
      <c r="H543" s="20"/>
      <c r="I543" s="20"/>
      <c r="J543" s="20"/>
      <c r="K543" s="20"/>
      <c r="L543" s="20"/>
      <c r="M543" s="20"/>
      <c r="N543" s="20"/>
      <c r="O543" s="20"/>
      <c r="P543" s="20"/>
      <c r="Q543" s="20"/>
      <c r="R543" s="20"/>
      <c r="S543" s="20"/>
      <c r="T543" s="20"/>
      <c r="U543" s="20"/>
      <c r="V543" s="20"/>
      <c r="W543" s="20"/>
    </row>
    <row r="544" spans="2:23">
      <c r="B544" s="20"/>
      <c r="C544" s="20"/>
      <c r="D544" s="20"/>
      <c r="E544" s="20"/>
      <c r="F544" s="20"/>
      <c r="G544" s="20"/>
      <c r="H544" s="20"/>
      <c r="I544" s="20"/>
      <c r="J544" s="20"/>
      <c r="K544" s="20"/>
      <c r="L544" s="20"/>
      <c r="M544" s="20"/>
      <c r="N544" s="20"/>
      <c r="O544" s="20"/>
      <c r="P544" s="20"/>
      <c r="Q544" s="20"/>
      <c r="R544" s="20"/>
      <c r="S544" s="20"/>
      <c r="T544" s="20"/>
      <c r="U544" s="20"/>
      <c r="V544" s="20"/>
      <c r="W544" s="20"/>
    </row>
    <row r="545" spans="2:23">
      <c r="B545" s="20"/>
      <c r="C545" s="20"/>
      <c r="D545" s="20"/>
      <c r="E545" s="20"/>
      <c r="F545" s="20"/>
      <c r="G545" s="20"/>
      <c r="H545" s="20"/>
      <c r="I545" s="20"/>
      <c r="J545" s="20"/>
      <c r="K545" s="20"/>
      <c r="L545" s="20"/>
      <c r="M545" s="20"/>
      <c r="N545" s="20"/>
      <c r="O545" s="20"/>
      <c r="P545" s="20"/>
      <c r="Q545" s="20"/>
      <c r="R545" s="20"/>
      <c r="S545" s="20"/>
      <c r="T545" s="20"/>
      <c r="U545" s="20"/>
      <c r="V545" s="20"/>
      <c r="W545" s="20"/>
    </row>
    <row r="546" spans="2:23">
      <c r="B546" s="20"/>
      <c r="C546" s="20"/>
      <c r="D546" s="20"/>
      <c r="E546" s="20"/>
      <c r="F546" s="20"/>
      <c r="G546" s="20"/>
      <c r="H546" s="20"/>
      <c r="I546" s="20"/>
      <c r="J546" s="20"/>
      <c r="K546" s="20"/>
      <c r="L546" s="20"/>
      <c r="M546" s="20"/>
      <c r="N546" s="20"/>
      <c r="O546" s="20"/>
      <c r="P546" s="20"/>
      <c r="Q546" s="20"/>
      <c r="R546" s="20"/>
      <c r="S546" s="20"/>
      <c r="T546" s="20"/>
      <c r="U546" s="20"/>
      <c r="V546" s="20"/>
      <c r="W546" s="20"/>
    </row>
    <row r="547" spans="2:23">
      <c r="B547" s="20"/>
      <c r="C547" s="20"/>
      <c r="D547" s="20"/>
      <c r="E547" s="20"/>
      <c r="F547" s="20"/>
      <c r="G547" s="20"/>
      <c r="H547" s="20"/>
      <c r="I547" s="20"/>
      <c r="J547" s="20"/>
      <c r="K547" s="20"/>
      <c r="L547" s="20"/>
      <c r="M547" s="20"/>
      <c r="N547" s="20"/>
      <c r="O547" s="20"/>
      <c r="P547" s="20"/>
      <c r="Q547" s="20"/>
      <c r="R547" s="20"/>
      <c r="S547" s="20"/>
      <c r="T547" s="20"/>
      <c r="U547" s="20"/>
      <c r="V547" s="20"/>
      <c r="W547" s="20"/>
    </row>
    <row r="548" spans="2:23">
      <c r="B548" s="20"/>
      <c r="C548" s="20"/>
      <c r="D548" s="20"/>
      <c r="E548" s="20"/>
      <c r="F548" s="20"/>
      <c r="G548" s="20"/>
      <c r="H548" s="20"/>
      <c r="I548" s="20"/>
      <c r="J548" s="20"/>
      <c r="K548" s="20"/>
      <c r="L548" s="20"/>
      <c r="M548" s="20"/>
      <c r="N548" s="20"/>
      <c r="O548" s="20"/>
      <c r="P548" s="20"/>
      <c r="Q548" s="20"/>
      <c r="R548" s="20"/>
      <c r="S548" s="20"/>
      <c r="T548" s="20"/>
      <c r="U548" s="20"/>
      <c r="V548" s="20"/>
      <c r="W548" s="20"/>
    </row>
    <row r="549" spans="2:23">
      <c r="B549" s="20"/>
      <c r="C549" s="20"/>
      <c r="D549" s="20"/>
      <c r="E549" s="20"/>
      <c r="F549" s="20"/>
      <c r="G549" s="20"/>
      <c r="H549" s="20"/>
      <c r="I549" s="20"/>
      <c r="J549" s="20"/>
      <c r="K549" s="20"/>
      <c r="L549" s="20"/>
      <c r="M549" s="20"/>
      <c r="N549" s="20"/>
      <c r="O549" s="20"/>
      <c r="P549" s="20"/>
      <c r="Q549" s="20"/>
      <c r="R549" s="20"/>
      <c r="S549" s="20"/>
      <c r="T549" s="20"/>
      <c r="U549" s="20"/>
      <c r="V549" s="20"/>
      <c r="W549" s="20"/>
    </row>
    <row r="550" spans="2:23">
      <c r="B550" s="20"/>
      <c r="C550" s="20"/>
      <c r="D550" s="20"/>
      <c r="E550" s="20"/>
      <c r="F550" s="20"/>
      <c r="G550" s="20"/>
      <c r="H550" s="20"/>
      <c r="I550" s="20"/>
      <c r="J550" s="20"/>
      <c r="K550" s="20"/>
      <c r="L550" s="20"/>
      <c r="M550" s="20"/>
      <c r="N550" s="20"/>
      <c r="O550" s="20"/>
      <c r="P550" s="20"/>
      <c r="Q550" s="20"/>
      <c r="R550" s="20"/>
      <c r="S550" s="20"/>
      <c r="T550" s="20"/>
      <c r="U550" s="20"/>
      <c r="V550" s="20"/>
      <c r="W550" s="20"/>
    </row>
    <row r="551" spans="2:23">
      <c r="B551" s="20"/>
      <c r="C551" s="20"/>
      <c r="D551" s="20"/>
      <c r="E551" s="20"/>
      <c r="F551" s="20"/>
      <c r="G551" s="20"/>
      <c r="H551" s="20"/>
      <c r="I551" s="20"/>
      <c r="J551" s="20"/>
      <c r="K551" s="20"/>
      <c r="L551" s="20"/>
      <c r="M551" s="20"/>
      <c r="N551" s="20"/>
      <c r="O551" s="20"/>
      <c r="P551" s="20"/>
      <c r="Q551" s="20"/>
      <c r="R551" s="20"/>
      <c r="S551" s="20"/>
      <c r="T551" s="20"/>
      <c r="U551" s="20"/>
      <c r="V551" s="20"/>
      <c r="W551" s="20"/>
    </row>
    <row r="552" spans="2:23">
      <c r="B552" s="20"/>
      <c r="C552" s="20"/>
      <c r="D552" s="20"/>
      <c r="E552" s="20"/>
      <c r="F552" s="20"/>
      <c r="G552" s="20"/>
      <c r="H552" s="20"/>
      <c r="I552" s="20"/>
      <c r="J552" s="20"/>
      <c r="K552" s="20"/>
      <c r="L552" s="20"/>
      <c r="M552" s="20"/>
      <c r="N552" s="20"/>
      <c r="O552" s="20"/>
      <c r="P552" s="20"/>
      <c r="Q552" s="20"/>
      <c r="R552" s="20"/>
      <c r="S552" s="20"/>
      <c r="T552" s="20"/>
      <c r="U552" s="20"/>
      <c r="V552" s="20"/>
      <c r="W552" s="20"/>
    </row>
    <row r="553" spans="2:23">
      <c r="B553" s="20"/>
      <c r="C553" s="20"/>
      <c r="D553" s="20"/>
      <c r="E553" s="20"/>
      <c r="F553" s="20"/>
      <c r="G553" s="20"/>
      <c r="H553" s="20"/>
      <c r="I553" s="20"/>
      <c r="J553" s="20"/>
      <c r="K553" s="20"/>
      <c r="L553" s="20"/>
      <c r="M553" s="20"/>
      <c r="N553" s="20"/>
      <c r="O553" s="20"/>
      <c r="P553" s="20"/>
      <c r="Q553" s="20"/>
      <c r="R553" s="20"/>
      <c r="S553" s="20"/>
      <c r="T553" s="20"/>
      <c r="U553" s="20"/>
      <c r="V553" s="20"/>
      <c r="W553" s="20"/>
    </row>
    <row r="554" spans="2:23">
      <c r="B554" s="20"/>
      <c r="C554" s="20"/>
      <c r="D554" s="20"/>
      <c r="E554" s="20"/>
      <c r="F554" s="20"/>
      <c r="G554" s="20"/>
      <c r="H554" s="20"/>
      <c r="I554" s="20"/>
      <c r="J554" s="20"/>
      <c r="K554" s="20"/>
      <c r="L554" s="20"/>
      <c r="M554" s="20"/>
      <c r="N554" s="20"/>
      <c r="O554" s="20"/>
      <c r="P554" s="20"/>
      <c r="Q554" s="20"/>
      <c r="R554" s="20"/>
      <c r="S554" s="20"/>
      <c r="T554" s="20"/>
      <c r="U554" s="20"/>
      <c r="V554" s="20"/>
      <c r="W554" s="20"/>
    </row>
    <row r="555" spans="2:23">
      <c r="B555" s="20"/>
      <c r="C555" s="20"/>
      <c r="D555" s="20"/>
      <c r="E555" s="20"/>
      <c r="F555" s="20"/>
      <c r="G555" s="20"/>
      <c r="H555" s="20"/>
      <c r="I555" s="20"/>
      <c r="J555" s="20"/>
      <c r="K555" s="20"/>
      <c r="L555" s="20"/>
      <c r="M555" s="20"/>
      <c r="N555" s="20"/>
      <c r="O555" s="20"/>
      <c r="P555" s="20"/>
      <c r="Q555" s="20"/>
      <c r="R555" s="20"/>
      <c r="S555" s="20"/>
      <c r="T555" s="20"/>
      <c r="U555" s="20"/>
      <c r="V555" s="20"/>
      <c r="W555" s="20"/>
    </row>
    <row r="556" spans="2:23">
      <c r="B556" s="20"/>
      <c r="C556" s="20"/>
      <c r="D556" s="20"/>
      <c r="E556" s="20"/>
      <c r="F556" s="20"/>
      <c r="G556" s="20"/>
      <c r="H556" s="20"/>
      <c r="I556" s="20"/>
      <c r="J556" s="20"/>
      <c r="K556" s="20"/>
      <c r="L556" s="20"/>
      <c r="M556" s="20"/>
      <c r="N556" s="20"/>
      <c r="O556" s="20"/>
      <c r="P556" s="20"/>
      <c r="Q556" s="20"/>
      <c r="R556" s="20"/>
      <c r="S556" s="20"/>
      <c r="T556" s="20"/>
      <c r="U556" s="20"/>
      <c r="V556" s="20"/>
      <c r="W556" s="20"/>
    </row>
    <row r="557" spans="2:23">
      <c r="B557" s="20"/>
      <c r="C557" s="20"/>
      <c r="D557" s="20"/>
      <c r="E557" s="20"/>
      <c r="F557" s="20"/>
      <c r="G557" s="20"/>
      <c r="H557" s="20"/>
      <c r="I557" s="20"/>
      <c r="J557" s="20"/>
      <c r="K557" s="20"/>
      <c r="L557" s="20"/>
      <c r="M557" s="20"/>
      <c r="N557" s="20"/>
      <c r="O557" s="20"/>
      <c r="P557" s="20"/>
      <c r="Q557" s="20"/>
      <c r="R557" s="20"/>
      <c r="S557" s="20"/>
      <c r="T557" s="20"/>
      <c r="U557" s="20"/>
      <c r="V557" s="20"/>
      <c r="W557" s="20"/>
    </row>
    <row r="558" spans="2:23">
      <c r="B558" s="20"/>
      <c r="C558" s="20"/>
      <c r="D558" s="20"/>
      <c r="E558" s="20"/>
      <c r="F558" s="20"/>
      <c r="G558" s="20"/>
      <c r="H558" s="20"/>
      <c r="I558" s="20"/>
      <c r="J558" s="20"/>
      <c r="K558" s="20"/>
      <c r="L558" s="20"/>
      <c r="M558" s="20"/>
      <c r="N558" s="20"/>
      <c r="O558" s="20"/>
      <c r="P558" s="20"/>
      <c r="Q558" s="20"/>
      <c r="R558" s="20"/>
      <c r="S558" s="20"/>
      <c r="T558" s="20"/>
      <c r="U558" s="20"/>
      <c r="V558" s="20"/>
      <c r="W558" s="20"/>
    </row>
    <row r="559" spans="2:23">
      <c r="B559" s="20"/>
      <c r="C559" s="20"/>
      <c r="D559" s="20"/>
      <c r="E559" s="20"/>
      <c r="F559" s="20"/>
      <c r="G559" s="20"/>
      <c r="H559" s="20"/>
      <c r="I559" s="20"/>
      <c r="J559" s="20"/>
      <c r="K559" s="20"/>
      <c r="L559" s="20"/>
      <c r="M559" s="20"/>
      <c r="N559" s="20"/>
      <c r="O559" s="20"/>
      <c r="P559" s="20"/>
      <c r="Q559" s="20"/>
      <c r="R559" s="20"/>
      <c r="S559" s="20"/>
      <c r="T559" s="20"/>
      <c r="U559" s="20"/>
      <c r="V559" s="20"/>
      <c r="W559" s="20"/>
    </row>
    <row r="560" spans="2:23">
      <c r="B560" s="20"/>
      <c r="C560" s="20"/>
      <c r="D560" s="20"/>
      <c r="E560" s="20"/>
      <c r="F560" s="20"/>
      <c r="G560" s="20"/>
      <c r="H560" s="20"/>
      <c r="I560" s="20"/>
      <c r="J560" s="20"/>
      <c r="K560" s="20"/>
      <c r="L560" s="20"/>
      <c r="M560" s="20"/>
      <c r="N560" s="20"/>
      <c r="O560" s="20"/>
      <c r="P560" s="20"/>
      <c r="Q560" s="20"/>
      <c r="R560" s="20"/>
      <c r="S560" s="20"/>
      <c r="T560" s="20"/>
      <c r="U560" s="20"/>
      <c r="V560" s="20"/>
      <c r="W560" s="20"/>
    </row>
    <row r="561" spans="2:23">
      <c r="B561" s="20"/>
      <c r="C561" s="20"/>
      <c r="D561" s="20"/>
      <c r="E561" s="20"/>
      <c r="F561" s="20"/>
      <c r="G561" s="20"/>
      <c r="H561" s="20"/>
      <c r="I561" s="20"/>
      <c r="J561" s="20"/>
      <c r="K561" s="20"/>
      <c r="L561" s="20"/>
      <c r="M561" s="20"/>
      <c r="N561" s="20"/>
      <c r="O561" s="20"/>
      <c r="P561" s="20"/>
      <c r="Q561" s="20"/>
      <c r="R561" s="20"/>
      <c r="S561" s="20"/>
      <c r="T561" s="20"/>
      <c r="U561" s="20"/>
      <c r="V561" s="20"/>
      <c r="W561" s="20"/>
    </row>
    <row r="562" spans="2:23">
      <c r="B562" s="20"/>
      <c r="C562" s="20"/>
      <c r="D562" s="20"/>
      <c r="E562" s="20"/>
      <c r="F562" s="20"/>
      <c r="G562" s="20"/>
      <c r="H562" s="20"/>
      <c r="I562" s="20"/>
      <c r="J562" s="20"/>
      <c r="K562" s="20"/>
      <c r="L562" s="20"/>
      <c r="M562" s="20"/>
      <c r="N562" s="20"/>
      <c r="O562" s="20"/>
      <c r="P562" s="20"/>
      <c r="Q562" s="20"/>
      <c r="R562" s="20"/>
      <c r="S562" s="20"/>
      <c r="T562" s="20"/>
      <c r="U562" s="20"/>
      <c r="V562" s="20"/>
      <c r="W562" s="20"/>
    </row>
    <row r="563" spans="2:23">
      <c r="B563" s="20"/>
      <c r="C563" s="20"/>
      <c r="D563" s="20"/>
      <c r="E563" s="20"/>
      <c r="F563" s="20"/>
      <c r="G563" s="20"/>
      <c r="H563" s="20"/>
      <c r="I563" s="20"/>
      <c r="J563" s="20"/>
      <c r="K563" s="20"/>
      <c r="L563" s="20"/>
      <c r="M563" s="20"/>
      <c r="N563" s="20"/>
      <c r="O563" s="20"/>
      <c r="P563" s="20"/>
      <c r="Q563" s="20"/>
      <c r="R563" s="20"/>
      <c r="S563" s="20"/>
      <c r="T563" s="20"/>
      <c r="U563" s="20"/>
      <c r="V563" s="20"/>
      <c r="W563" s="20"/>
    </row>
    <row r="564" spans="2:23">
      <c r="B564" s="20"/>
      <c r="C564" s="20"/>
      <c r="D564" s="20"/>
      <c r="E564" s="20"/>
      <c r="F564" s="20"/>
      <c r="G564" s="20"/>
      <c r="H564" s="20"/>
      <c r="I564" s="20"/>
      <c r="J564" s="20"/>
      <c r="K564" s="20"/>
      <c r="L564" s="20"/>
      <c r="M564" s="20"/>
      <c r="N564" s="20"/>
      <c r="O564" s="20"/>
      <c r="P564" s="20"/>
      <c r="Q564" s="20"/>
      <c r="R564" s="20"/>
      <c r="S564" s="20"/>
      <c r="T564" s="20"/>
      <c r="U564" s="20"/>
      <c r="V564" s="20"/>
      <c r="W564" s="20"/>
    </row>
    <row r="565" spans="2:23">
      <c r="B565" s="20"/>
      <c r="C565" s="20"/>
      <c r="D565" s="20"/>
      <c r="E565" s="20"/>
      <c r="F565" s="20"/>
      <c r="G565" s="20"/>
      <c r="H565" s="20"/>
      <c r="I565" s="20"/>
      <c r="J565" s="20"/>
      <c r="K565" s="20"/>
      <c r="L565" s="20"/>
      <c r="M565" s="20"/>
      <c r="N565" s="20"/>
      <c r="O565" s="20"/>
      <c r="P565" s="20"/>
      <c r="Q565" s="20"/>
      <c r="R565" s="20"/>
      <c r="S565" s="20"/>
      <c r="T565" s="20"/>
      <c r="U565" s="20"/>
      <c r="V565" s="20"/>
      <c r="W565" s="20"/>
    </row>
    <row r="566" spans="2:23">
      <c r="B566" s="20"/>
      <c r="C566" s="20"/>
      <c r="D566" s="20"/>
      <c r="E566" s="20"/>
      <c r="F566" s="20"/>
      <c r="G566" s="20"/>
      <c r="H566" s="20"/>
      <c r="I566" s="20"/>
      <c r="J566" s="20"/>
      <c r="K566" s="20"/>
      <c r="L566" s="20"/>
      <c r="M566" s="20"/>
      <c r="N566" s="20"/>
      <c r="O566" s="20"/>
      <c r="P566" s="20"/>
      <c r="Q566" s="20"/>
      <c r="R566" s="20"/>
      <c r="S566" s="20"/>
      <c r="T566" s="20"/>
      <c r="U566" s="20"/>
      <c r="V566" s="20"/>
      <c r="W566" s="20"/>
    </row>
    <row r="567" spans="2:23">
      <c r="B567" s="20"/>
      <c r="C567" s="20"/>
      <c r="D567" s="20"/>
      <c r="E567" s="20"/>
      <c r="F567" s="20"/>
      <c r="G567" s="20"/>
      <c r="H567" s="20"/>
      <c r="I567" s="20"/>
      <c r="J567" s="20"/>
      <c r="K567" s="20"/>
      <c r="L567" s="20"/>
      <c r="M567" s="20"/>
      <c r="N567" s="20"/>
      <c r="O567" s="20"/>
      <c r="P567" s="20"/>
      <c r="Q567" s="20"/>
      <c r="R567" s="20"/>
      <c r="S567" s="20"/>
      <c r="T567" s="20"/>
      <c r="U567" s="20"/>
      <c r="V567" s="20"/>
      <c r="W567" s="20"/>
    </row>
    <row r="568" spans="2:23">
      <c r="B568" s="20"/>
      <c r="C568" s="20"/>
      <c r="D568" s="20"/>
      <c r="E568" s="20"/>
      <c r="F568" s="20"/>
      <c r="G568" s="20"/>
      <c r="H568" s="20"/>
      <c r="I568" s="20"/>
      <c r="J568" s="20"/>
      <c r="K568" s="20"/>
      <c r="L568" s="20"/>
      <c r="M568" s="20"/>
      <c r="N568" s="20"/>
      <c r="O568" s="20"/>
      <c r="P568" s="20"/>
      <c r="Q568" s="20"/>
      <c r="R568" s="20"/>
      <c r="S568" s="20"/>
      <c r="T568" s="20"/>
      <c r="U568" s="20"/>
      <c r="V568" s="20"/>
      <c r="W568" s="20"/>
    </row>
    <row r="569" spans="2:23">
      <c r="B569" s="20"/>
      <c r="C569" s="20"/>
      <c r="D569" s="20"/>
      <c r="E569" s="20"/>
      <c r="F569" s="20"/>
      <c r="G569" s="20"/>
      <c r="H569" s="20"/>
      <c r="I569" s="20"/>
      <c r="J569" s="20"/>
      <c r="K569" s="20"/>
      <c r="L569" s="20"/>
      <c r="M569" s="20"/>
      <c r="N569" s="20"/>
      <c r="O569" s="20"/>
      <c r="P569" s="20"/>
      <c r="Q569" s="20"/>
      <c r="R569" s="20"/>
      <c r="S569" s="20"/>
      <c r="T569" s="20"/>
      <c r="U569" s="20"/>
      <c r="V569" s="20"/>
      <c r="W569" s="20"/>
    </row>
    <row r="570" spans="2:23">
      <c r="B570" s="20"/>
      <c r="C570" s="20"/>
      <c r="D570" s="20"/>
      <c r="E570" s="20"/>
      <c r="F570" s="20"/>
      <c r="G570" s="20"/>
      <c r="H570" s="20"/>
      <c r="I570" s="20"/>
      <c r="J570" s="20"/>
      <c r="K570" s="20"/>
      <c r="L570" s="20"/>
      <c r="M570" s="20"/>
      <c r="N570" s="20"/>
      <c r="O570" s="20"/>
      <c r="P570" s="20"/>
      <c r="Q570" s="20"/>
      <c r="R570" s="20"/>
      <c r="S570" s="20"/>
      <c r="T570" s="20"/>
      <c r="U570" s="20"/>
      <c r="V570" s="20"/>
      <c r="W570" s="20"/>
    </row>
    <row r="571" spans="2:23">
      <c r="B571" s="20"/>
      <c r="C571" s="20"/>
      <c r="D571" s="20"/>
      <c r="E571" s="20"/>
      <c r="F571" s="20"/>
      <c r="G571" s="20"/>
      <c r="H571" s="20"/>
      <c r="I571" s="20"/>
      <c r="J571" s="20"/>
      <c r="K571" s="20"/>
      <c r="L571" s="20"/>
      <c r="M571" s="20"/>
      <c r="N571" s="20"/>
      <c r="O571" s="20"/>
      <c r="P571" s="20"/>
      <c r="Q571" s="20"/>
      <c r="R571" s="20"/>
      <c r="S571" s="20"/>
      <c r="T571" s="20"/>
      <c r="U571" s="20"/>
      <c r="V571" s="20"/>
      <c r="W571" s="20"/>
    </row>
    <row r="572" spans="2:23">
      <c r="B572" s="20"/>
      <c r="C572" s="20"/>
      <c r="D572" s="20"/>
      <c r="E572" s="20"/>
      <c r="F572" s="20"/>
      <c r="G572" s="20"/>
      <c r="H572" s="20"/>
      <c r="I572" s="20"/>
      <c r="J572" s="20"/>
      <c r="K572" s="20"/>
      <c r="L572" s="20"/>
      <c r="M572" s="20"/>
      <c r="N572" s="20"/>
      <c r="O572" s="20"/>
      <c r="P572" s="20"/>
      <c r="Q572" s="20"/>
      <c r="R572" s="20"/>
      <c r="S572" s="20"/>
      <c r="T572" s="20"/>
      <c r="U572" s="20"/>
      <c r="V572" s="20"/>
      <c r="W572" s="20"/>
    </row>
    <row r="573" spans="2:23">
      <c r="B573" s="20"/>
      <c r="C573" s="20"/>
      <c r="D573" s="20"/>
      <c r="E573" s="20"/>
      <c r="F573" s="20"/>
      <c r="G573" s="20"/>
      <c r="H573" s="20"/>
      <c r="I573" s="20"/>
      <c r="J573" s="20"/>
      <c r="K573" s="20"/>
      <c r="L573" s="20"/>
      <c r="M573" s="20"/>
      <c r="N573" s="20"/>
      <c r="O573" s="20"/>
      <c r="P573" s="20"/>
      <c r="Q573" s="20"/>
      <c r="R573" s="20"/>
      <c r="S573" s="20"/>
      <c r="T573" s="20"/>
      <c r="U573" s="20"/>
      <c r="V573" s="20"/>
      <c r="W573" s="20"/>
    </row>
    <row r="574" spans="2:23">
      <c r="B574" s="20"/>
      <c r="C574" s="20"/>
      <c r="D574" s="20"/>
      <c r="E574" s="20"/>
      <c r="F574" s="20"/>
      <c r="G574" s="20"/>
      <c r="H574" s="20"/>
      <c r="I574" s="20"/>
      <c r="J574" s="20"/>
      <c r="K574" s="20"/>
      <c r="L574" s="20"/>
      <c r="M574" s="20"/>
      <c r="N574" s="20"/>
      <c r="O574" s="20"/>
      <c r="P574" s="20"/>
      <c r="Q574" s="20"/>
      <c r="R574" s="20"/>
      <c r="S574" s="20"/>
      <c r="T574" s="20"/>
      <c r="U574" s="20"/>
      <c r="V574" s="20"/>
      <c r="W574" s="20"/>
    </row>
    <row r="575" spans="2:23">
      <c r="B575" s="20"/>
      <c r="C575" s="20"/>
      <c r="D575" s="20"/>
      <c r="E575" s="20"/>
      <c r="F575" s="20"/>
      <c r="G575" s="20"/>
      <c r="H575" s="20"/>
      <c r="I575" s="20"/>
      <c r="J575" s="20"/>
      <c r="K575" s="20"/>
      <c r="L575" s="20"/>
      <c r="M575" s="20"/>
      <c r="N575" s="20"/>
      <c r="O575" s="20"/>
      <c r="P575" s="20"/>
      <c r="Q575" s="20"/>
      <c r="R575" s="20"/>
      <c r="S575" s="20"/>
      <c r="T575" s="20"/>
      <c r="U575" s="20"/>
      <c r="V575" s="20"/>
      <c r="W575" s="20"/>
    </row>
    <row r="576" spans="2:23">
      <c r="B576" s="20"/>
      <c r="C576" s="20"/>
      <c r="D576" s="20"/>
      <c r="E576" s="20"/>
      <c r="F576" s="20"/>
      <c r="G576" s="20"/>
      <c r="H576" s="20"/>
      <c r="I576" s="20"/>
      <c r="J576" s="20"/>
      <c r="K576" s="20"/>
      <c r="L576" s="20"/>
      <c r="M576" s="20"/>
      <c r="N576" s="20"/>
      <c r="O576" s="20"/>
      <c r="P576" s="20"/>
      <c r="Q576" s="20"/>
      <c r="R576" s="20"/>
      <c r="S576" s="20"/>
      <c r="T576" s="20"/>
      <c r="U576" s="20"/>
      <c r="V576" s="20"/>
      <c r="W576" s="20"/>
    </row>
    <row r="577" spans="2:23">
      <c r="B577" s="20"/>
      <c r="C577" s="20"/>
      <c r="D577" s="20"/>
      <c r="E577" s="20"/>
      <c r="F577" s="20"/>
      <c r="G577" s="20"/>
      <c r="H577" s="20"/>
      <c r="I577" s="20"/>
      <c r="J577" s="20"/>
      <c r="K577" s="20"/>
      <c r="L577" s="20"/>
      <c r="M577" s="20"/>
      <c r="N577" s="20"/>
      <c r="O577" s="20"/>
      <c r="P577" s="20"/>
      <c r="Q577" s="20"/>
      <c r="R577" s="20"/>
      <c r="S577" s="20"/>
      <c r="T577" s="20"/>
      <c r="U577" s="20"/>
      <c r="V577" s="20"/>
      <c r="W577" s="20"/>
    </row>
    <row r="578" spans="2:23">
      <c r="B578" s="20"/>
      <c r="C578" s="20"/>
      <c r="D578" s="20"/>
      <c r="E578" s="20"/>
      <c r="F578" s="20"/>
      <c r="G578" s="20"/>
      <c r="H578" s="20"/>
      <c r="I578" s="20"/>
      <c r="J578" s="20"/>
      <c r="K578" s="20"/>
      <c r="L578" s="20"/>
      <c r="M578" s="20"/>
      <c r="N578" s="20"/>
      <c r="O578" s="20"/>
      <c r="P578" s="20"/>
      <c r="Q578" s="20"/>
      <c r="R578" s="20"/>
      <c r="S578" s="20"/>
      <c r="T578" s="20"/>
      <c r="U578" s="20"/>
      <c r="V578" s="20"/>
      <c r="W578" s="20"/>
    </row>
    <row r="579" spans="2:23">
      <c r="B579" s="20"/>
      <c r="C579" s="20"/>
      <c r="D579" s="20"/>
      <c r="E579" s="20"/>
      <c r="F579" s="20"/>
      <c r="G579" s="20"/>
      <c r="H579" s="20"/>
      <c r="I579" s="20"/>
      <c r="J579" s="20"/>
      <c r="K579" s="20"/>
      <c r="L579" s="20"/>
      <c r="M579" s="20"/>
      <c r="N579" s="20"/>
      <c r="O579" s="20"/>
      <c r="P579" s="20"/>
      <c r="Q579" s="20"/>
      <c r="R579" s="20"/>
      <c r="S579" s="20"/>
      <c r="T579" s="20"/>
      <c r="U579" s="20"/>
      <c r="V579" s="20"/>
      <c r="W579" s="20"/>
    </row>
    <row r="580" spans="2:23">
      <c r="B580" s="20"/>
      <c r="C580" s="20"/>
      <c r="D580" s="20"/>
      <c r="E580" s="20"/>
      <c r="F580" s="20"/>
      <c r="G580" s="20"/>
      <c r="H580" s="20"/>
      <c r="I580" s="20"/>
      <c r="J580" s="20"/>
      <c r="K580" s="20"/>
      <c r="L580" s="20"/>
      <c r="M580" s="20"/>
      <c r="N580" s="20"/>
      <c r="O580" s="20"/>
      <c r="P580" s="20"/>
      <c r="Q580" s="20"/>
      <c r="R580" s="20"/>
      <c r="S580" s="20"/>
      <c r="T580" s="20"/>
      <c r="U580" s="20"/>
      <c r="V580" s="20"/>
      <c r="W580" s="20"/>
    </row>
    <row r="581" spans="2:23">
      <c r="B581" s="20"/>
      <c r="C581" s="20"/>
      <c r="D581" s="20"/>
      <c r="E581" s="20"/>
      <c r="F581" s="20"/>
      <c r="G581" s="20"/>
      <c r="H581" s="20"/>
      <c r="I581" s="20"/>
      <c r="J581" s="20"/>
      <c r="K581" s="20"/>
      <c r="L581" s="20"/>
      <c r="M581" s="20"/>
      <c r="N581" s="20"/>
      <c r="O581" s="20"/>
      <c r="P581" s="20"/>
      <c r="Q581" s="20"/>
      <c r="R581" s="20"/>
      <c r="S581" s="20"/>
      <c r="T581" s="20"/>
      <c r="U581" s="20"/>
      <c r="V581" s="20"/>
      <c r="W581" s="20"/>
    </row>
    <row r="582" spans="2:23">
      <c r="B582" s="20"/>
      <c r="C582" s="20"/>
      <c r="D582" s="20"/>
      <c r="E582" s="20"/>
      <c r="F582" s="20"/>
      <c r="G582" s="20"/>
      <c r="H582" s="20"/>
      <c r="I582" s="20"/>
      <c r="J582" s="20"/>
      <c r="K582" s="20"/>
      <c r="L582" s="20"/>
      <c r="M582" s="20"/>
      <c r="N582" s="20"/>
      <c r="O582" s="20"/>
      <c r="P582" s="20"/>
      <c r="Q582" s="20"/>
      <c r="R582" s="20"/>
      <c r="S582" s="20"/>
      <c r="T582" s="20"/>
      <c r="U582" s="20"/>
      <c r="V582" s="20"/>
      <c r="W582" s="20"/>
    </row>
    <row r="583" spans="2:23">
      <c r="B583" s="20"/>
      <c r="C583" s="20"/>
      <c r="D583" s="20"/>
      <c r="E583" s="20"/>
      <c r="F583" s="20"/>
      <c r="G583" s="20"/>
      <c r="H583" s="20"/>
      <c r="I583" s="20"/>
      <c r="J583" s="20"/>
      <c r="K583" s="20"/>
      <c r="L583" s="20"/>
      <c r="M583" s="20"/>
      <c r="N583" s="20"/>
      <c r="O583" s="20"/>
      <c r="P583" s="20"/>
      <c r="Q583" s="20"/>
      <c r="R583" s="20"/>
      <c r="S583" s="20"/>
      <c r="T583" s="20"/>
      <c r="U583" s="20"/>
      <c r="V583" s="20"/>
      <c r="W583" s="20"/>
    </row>
    <row r="584" spans="2:23">
      <c r="B584" s="20"/>
      <c r="C584" s="20"/>
      <c r="D584" s="20"/>
      <c r="E584" s="20"/>
      <c r="F584" s="20"/>
      <c r="G584" s="20"/>
      <c r="H584" s="20"/>
      <c r="I584" s="20"/>
      <c r="J584" s="20"/>
      <c r="K584" s="20"/>
      <c r="L584" s="20"/>
      <c r="M584" s="20"/>
      <c r="N584" s="20"/>
      <c r="O584" s="20"/>
      <c r="P584" s="20"/>
      <c r="Q584" s="20"/>
      <c r="R584" s="20"/>
      <c r="S584" s="20"/>
      <c r="T584" s="20"/>
      <c r="U584" s="20"/>
      <c r="V584" s="20"/>
      <c r="W584" s="20"/>
    </row>
    <row r="585" spans="2:23">
      <c r="B585" s="20"/>
      <c r="C585" s="20"/>
      <c r="D585" s="20"/>
      <c r="E585" s="20"/>
      <c r="F585" s="20"/>
      <c r="G585" s="20"/>
      <c r="H585" s="20"/>
      <c r="I585" s="20"/>
      <c r="J585" s="20"/>
      <c r="K585" s="20"/>
      <c r="L585" s="20"/>
      <c r="M585" s="20"/>
      <c r="N585" s="20"/>
      <c r="O585" s="20"/>
      <c r="P585" s="20"/>
      <c r="Q585" s="20"/>
      <c r="R585" s="20"/>
      <c r="S585" s="20"/>
      <c r="T585" s="20"/>
      <c r="U585" s="20"/>
      <c r="V585" s="20"/>
      <c r="W585" s="20"/>
    </row>
    <row r="586" spans="2:23">
      <c r="B586" s="20"/>
      <c r="C586" s="20"/>
      <c r="D586" s="20"/>
      <c r="E586" s="20"/>
      <c r="F586" s="20"/>
      <c r="G586" s="20"/>
      <c r="H586" s="20"/>
      <c r="I586" s="20"/>
      <c r="J586" s="20"/>
      <c r="K586" s="20"/>
      <c r="L586" s="20"/>
      <c r="M586" s="20"/>
      <c r="N586" s="20"/>
      <c r="O586" s="20"/>
      <c r="P586" s="20"/>
      <c r="Q586" s="20"/>
      <c r="R586" s="20"/>
      <c r="S586" s="20"/>
      <c r="T586" s="20"/>
      <c r="U586" s="20"/>
      <c r="V586" s="20"/>
      <c r="W586" s="20"/>
    </row>
    <row r="587" spans="2:23">
      <c r="B587" s="20"/>
      <c r="C587" s="20"/>
      <c r="D587" s="20"/>
      <c r="E587" s="20"/>
      <c r="F587" s="20"/>
      <c r="G587" s="20"/>
      <c r="H587" s="20"/>
      <c r="I587" s="20"/>
      <c r="J587" s="20"/>
      <c r="K587" s="20"/>
      <c r="L587" s="20"/>
      <c r="M587" s="20"/>
      <c r="N587" s="20"/>
      <c r="O587" s="20"/>
      <c r="P587" s="20"/>
      <c r="Q587" s="20"/>
      <c r="R587" s="20"/>
      <c r="S587" s="20"/>
      <c r="T587" s="20"/>
      <c r="U587" s="20"/>
      <c r="V587" s="20"/>
      <c r="W587" s="20"/>
    </row>
    <row r="588" spans="2:23">
      <c r="B588" s="20"/>
      <c r="C588" s="20"/>
      <c r="D588" s="20"/>
      <c r="E588" s="20"/>
      <c r="F588" s="20"/>
      <c r="G588" s="20"/>
      <c r="H588" s="20"/>
      <c r="I588" s="20"/>
      <c r="J588" s="20"/>
      <c r="K588" s="20"/>
      <c r="L588" s="20"/>
      <c r="M588" s="20"/>
      <c r="N588" s="20"/>
      <c r="O588" s="20"/>
      <c r="P588" s="20"/>
      <c r="Q588" s="20"/>
      <c r="R588" s="20"/>
      <c r="S588" s="20"/>
      <c r="T588" s="20"/>
      <c r="U588" s="20"/>
      <c r="V588" s="20"/>
      <c r="W588" s="20"/>
    </row>
    <row r="589" spans="2:23">
      <c r="B589" s="20"/>
      <c r="C589" s="20"/>
      <c r="D589" s="20"/>
      <c r="E589" s="20"/>
      <c r="F589" s="20"/>
      <c r="G589" s="20"/>
      <c r="H589" s="20"/>
      <c r="I589" s="20"/>
      <c r="J589" s="20"/>
      <c r="K589" s="20"/>
      <c r="L589" s="20"/>
      <c r="M589" s="20"/>
      <c r="N589" s="20"/>
      <c r="O589" s="20"/>
      <c r="P589" s="20"/>
      <c r="Q589" s="20"/>
      <c r="R589" s="20"/>
      <c r="S589" s="20"/>
      <c r="T589" s="20"/>
      <c r="U589" s="20"/>
      <c r="V589" s="20"/>
      <c r="W589" s="20"/>
    </row>
    <row r="590" spans="2:23">
      <c r="B590" s="20"/>
      <c r="C590" s="20"/>
      <c r="D590" s="20"/>
      <c r="E590" s="20"/>
      <c r="F590" s="20"/>
      <c r="G590" s="20"/>
      <c r="H590" s="20"/>
      <c r="I590" s="20"/>
      <c r="J590" s="20"/>
      <c r="K590" s="20"/>
      <c r="L590" s="20"/>
      <c r="M590" s="20"/>
      <c r="N590" s="20"/>
      <c r="O590" s="20"/>
      <c r="P590" s="20"/>
      <c r="Q590" s="20"/>
      <c r="R590" s="20"/>
      <c r="S590" s="20"/>
      <c r="T590" s="20"/>
      <c r="U590" s="20"/>
      <c r="V590" s="20"/>
      <c r="W590" s="20"/>
    </row>
    <row r="591" spans="2:23">
      <c r="B591" s="20"/>
      <c r="C591" s="20"/>
      <c r="D591" s="20"/>
      <c r="E591" s="20"/>
      <c r="F591" s="20"/>
      <c r="G591" s="20"/>
      <c r="H591" s="20"/>
      <c r="I591" s="20"/>
      <c r="J591" s="20"/>
      <c r="K591" s="20"/>
      <c r="L591" s="20"/>
      <c r="M591" s="20"/>
      <c r="N591" s="20"/>
      <c r="O591" s="20"/>
      <c r="P591" s="20"/>
      <c r="Q591" s="20"/>
      <c r="R591" s="20"/>
      <c r="S591" s="20"/>
      <c r="T591" s="20"/>
      <c r="U591" s="20"/>
      <c r="V591" s="20"/>
      <c r="W591" s="20"/>
    </row>
    <row r="592" spans="2:23">
      <c r="B592" s="20"/>
      <c r="C592" s="20"/>
      <c r="D592" s="20"/>
      <c r="E592" s="20"/>
      <c r="F592" s="20"/>
      <c r="G592" s="20"/>
      <c r="H592" s="20"/>
      <c r="I592" s="20"/>
      <c r="J592" s="20"/>
      <c r="K592" s="20"/>
      <c r="L592" s="20"/>
      <c r="M592" s="20"/>
      <c r="N592" s="20"/>
      <c r="O592" s="20"/>
      <c r="P592" s="20"/>
      <c r="Q592" s="20"/>
      <c r="R592" s="20"/>
      <c r="S592" s="20"/>
      <c r="T592" s="20"/>
      <c r="U592" s="20"/>
      <c r="V592" s="20"/>
      <c r="W592" s="20"/>
    </row>
    <row r="593" spans="2:23">
      <c r="B593" s="20"/>
      <c r="C593" s="20"/>
      <c r="D593" s="20"/>
      <c r="E593" s="20"/>
      <c r="F593" s="20"/>
      <c r="G593" s="20"/>
      <c r="H593" s="20"/>
      <c r="I593" s="20"/>
      <c r="J593" s="20"/>
      <c r="K593" s="20"/>
      <c r="L593" s="20"/>
      <c r="M593" s="20"/>
      <c r="N593" s="20"/>
      <c r="O593" s="20"/>
      <c r="P593" s="20"/>
      <c r="Q593" s="20"/>
      <c r="R593" s="20"/>
      <c r="S593" s="20"/>
      <c r="T593" s="20"/>
      <c r="U593" s="20"/>
      <c r="V593" s="20"/>
      <c r="W593" s="20"/>
    </row>
    <row r="594" spans="2:23">
      <c r="B594" s="20"/>
      <c r="C594" s="20"/>
      <c r="D594" s="20"/>
      <c r="E594" s="20"/>
      <c r="F594" s="20"/>
      <c r="G594" s="20"/>
      <c r="H594" s="20"/>
      <c r="I594" s="20"/>
      <c r="J594" s="20"/>
      <c r="K594" s="20"/>
      <c r="L594" s="20"/>
      <c r="M594" s="20"/>
      <c r="N594" s="20"/>
      <c r="O594" s="20"/>
      <c r="P594" s="20"/>
      <c r="Q594" s="20"/>
      <c r="R594" s="20"/>
      <c r="S594" s="20"/>
      <c r="T594" s="20"/>
      <c r="U594" s="20"/>
      <c r="V594" s="20"/>
      <c r="W594" s="20"/>
    </row>
    <row r="595" spans="2:23">
      <c r="B595" s="20"/>
      <c r="C595" s="20"/>
      <c r="D595" s="20"/>
      <c r="E595" s="20"/>
      <c r="F595" s="20"/>
      <c r="G595" s="20"/>
      <c r="H595" s="20"/>
      <c r="I595" s="20"/>
      <c r="J595" s="20"/>
      <c r="K595" s="20"/>
      <c r="L595" s="20"/>
      <c r="M595" s="20"/>
      <c r="N595" s="20"/>
      <c r="O595" s="20"/>
      <c r="P595" s="20"/>
      <c r="Q595" s="20"/>
      <c r="R595" s="20"/>
      <c r="S595" s="20"/>
      <c r="T595" s="20"/>
      <c r="U595" s="20"/>
      <c r="V595" s="20"/>
      <c r="W595" s="20"/>
    </row>
    <row r="596" spans="2:23">
      <c r="B596" s="20"/>
      <c r="C596" s="20"/>
      <c r="D596" s="20"/>
      <c r="E596" s="20"/>
      <c r="F596" s="20"/>
      <c r="G596" s="20"/>
      <c r="H596" s="20"/>
      <c r="I596" s="20"/>
      <c r="J596" s="20"/>
      <c r="K596" s="20"/>
      <c r="L596" s="20"/>
      <c r="M596" s="20"/>
      <c r="N596" s="20"/>
      <c r="O596" s="20"/>
      <c r="P596" s="20"/>
      <c r="Q596" s="20"/>
      <c r="R596" s="20"/>
      <c r="S596" s="20"/>
      <c r="T596" s="20"/>
      <c r="U596" s="20"/>
      <c r="V596" s="20"/>
      <c r="W596" s="20"/>
    </row>
    <row r="597" spans="2:23">
      <c r="B597" s="20"/>
      <c r="C597" s="20"/>
      <c r="D597" s="20"/>
      <c r="E597" s="20"/>
      <c r="F597" s="20"/>
      <c r="G597" s="20"/>
      <c r="H597" s="20"/>
      <c r="I597" s="20"/>
      <c r="J597" s="20"/>
      <c r="K597" s="20"/>
      <c r="L597" s="20"/>
      <c r="M597" s="20"/>
      <c r="N597" s="20"/>
      <c r="O597" s="20"/>
      <c r="P597" s="20"/>
      <c r="Q597" s="20"/>
      <c r="R597" s="20"/>
      <c r="S597" s="20"/>
      <c r="T597" s="20"/>
      <c r="U597" s="20"/>
      <c r="V597" s="20"/>
      <c r="W597" s="20"/>
    </row>
    <row r="598" spans="2:23">
      <c r="B598" s="20"/>
      <c r="C598" s="20"/>
      <c r="D598" s="20"/>
      <c r="E598" s="20"/>
      <c r="F598" s="20"/>
      <c r="G598" s="20"/>
      <c r="H598" s="20"/>
      <c r="I598" s="20"/>
      <c r="J598" s="20"/>
      <c r="K598" s="20"/>
      <c r="L598" s="20"/>
      <c r="M598" s="20"/>
      <c r="N598" s="20"/>
      <c r="O598" s="20"/>
      <c r="P598" s="20"/>
      <c r="Q598" s="20"/>
      <c r="R598" s="20"/>
      <c r="S598" s="20"/>
      <c r="T598" s="20"/>
      <c r="U598" s="20"/>
      <c r="V598" s="20"/>
      <c r="W598" s="20"/>
    </row>
    <row r="599" spans="2:23">
      <c r="B599" s="20"/>
      <c r="C599" s="20"/>
      <c r="D599" s="20"/>
      <c r="E599" s="20"/>
      <c r="F599" s="20"/>
      <c r="G599" s="20"/>
      <c r="H599" s="20"/>
      <c r="I599" s="20"/>
      <c r="J599" s="20"/>
      <c r="K599" s="20"/>
      <c r="L599" s="20"/>
      <c r="M599" s="20"/>
      <c r="N599" s="20"/>
      <c r="O599" s="20"/>
      <c r="P599" s="20"/>
      <c r="Q599" s="20"/>
      <c r="R599" s="20"/>
      <c r="S599" s="20"/>
      <c r="T599" s="20"/>
      <c r="U599" s="20"/>
      <c r="V599" s="20"/>
      <c r="W599" s="20"/>
    </row>
    <row r="600" spans="2:23">
      <c r="B600" s="20"/>
      <c r="C600" s="20"/>
      <c r="D600" s="20"/>
      <c r="E600" s="20"/>
      <c r="F600" s="20"/>
      <c r="G600" s="20"/>
      <c r="H600" s="20"/>
      <c r="I600" s="20"/>
      <c r="J600" s="20"/>
      <c r="K600" s="20"/>
      <c r="L600" s="20"/>
      <c r="M600" s="20"/>
      <c r="N600" s="20"/>
      <c r="O600" s="20"/>
      <c r="P600" s="20"/>
      <c r="Q600" s="20"/>
      <c r="R600" s="20"/>
      <c r="S600" s="20"/>
      <c r="T600" s="20"/>
      <c r="U600" s="20"/>
      <c r="V600" s="20"/>
      <c r="W600" s="20"/>
    </row>
    <row r="601" spans="2:23">
      <c r="B601" s="20"/>
      <c r="C601" s="20"/>
      <c r="D601" s="20"/>
      <c r="E601" s="20"/>
      <c r="F601" s="20"/>
      <c r="G601" s="20"/>
      <c r="H601" s="20"/>
      <c r="I601" s="20"/>
      <c r="J601" s="20"/>
      <c r="K601" s="20"/>
      <c r="L601" s="20"/>
      <c r="M601" s="20"/>
      <c r="N601" s="20"/>
      <c r="O601" s="20"/>
      <c r="P601" s="20"/>
      <c r="Q601" s="20"/>
      <c r="R601" s="20"/>
      <c r="S601" s="20"/>
      <c r="T601" s="20"/>
      <c r="U601" s="20"/>
      <c r="V601" s="20"/>
      <c r="W601" s="20"/>
    </row>
    <row r="602" spans="2:23">
      <c r="B602" s="20"/>
      <c r="C602" s="20"/>
      <c r="D602" s="20"/>
      <c r="E602" s="20"/>
      <c r="F602" s="20"/>
      <c r="G602" s="20"/>
      <c r="H602" s="20"/>
      <c r="I602" s="20"/>
      <c r="J602" s="20"/>
      <c r="K602" s="20"/>
      <c r="L602" s="20"/>
      <c r="M602" s="20"/>
      <c r="N602" s="20"/>
      <c r="O602" s="20"/>
      <c r="P602" s="20"/>
      <c r="Q602" s="20"/>
      <c r="R602" s="20"/>
      <c r="S602" s="20"/>
      <c r="T602" s="20"/>
      <c r="U602" s="20"/>
      <c r="V602" s="20"/>
      <c r="W602" s="20"/>
    </row>
    <row r="603" spans="2:23">
      <c r="B603" s="20"/>
      <c r="C603" s="20"/>
      <c r="D603" s="20"/>
      <c r="E603" s="20"/>
      <c r="F603" s="20"/>
      <c r="G603" s="20"/>
      <c r="H603" s="20"/>
      <c r="I603" s="20"/>
      <c r="J603" s="20"/>
      <c r="K603" s="20"/>
      <c r="L603" s="20"/>
      <c r="M603" s="20"/>
      <c r="N603" s="20"/>
      <c r="O603" s="20"/>
      <c r="P603" s="20"/>
      <c r="Q603" s="20"/>
      <c r="R603" s="20"/>
      <c r="S603" s="20"/>
      <c r="T603" s="20"/>
      <c r="U603" s="20"/>
      <c r="V603" s="20"/>
      <c r="W603" s="20"/>
    </row>
    <row r="604" spans="2:23">
      <c r="B604" s="20"/>
      <c r="C604" s="20"/>
      <c r="D604" s="20"/>
      <c r="E604" s="20"/>
      <c r="F604" s="20"/>
      <c r="G604" s="20"/>
      <c r="H604" s="20"/>
      <c r="I604" s="20"/>
      <c r="J604" s="20"/>
      <c r="K604" s="20"/>
      <c r="L604" s="20"/>
      <c r="M604" s="20"/>
      <c r="N604" s="20"/>
      <c r="O604" s="20"/>
      <c r="P604" s="20"/>
      <c r="Q604" s="20"/>
      <c r="R604" s="20"/>
      <c r="S604" s="20"/>
      <c r="T604" s="20"/>
      <c r="U604" s="20"/>
      <c r="V604" s="20"/>
      <c r="W604" s="20"/>
    </row>
    <row r="605" spans="2:23">
      <c r="B605" s="20"/>
      <c r="C605" s="20"/>
      <c r="D605" s="20"/>
      <c r="E605" s="20"/>
      <c r="F605" s="20"/>
      <c r="G605" s="20"/>
      <c r="H605" s="20"/>
      <c r="I605" s="20"/>
      <c r="J605" s="20"/>
      <c r="K605" s="20"/>
      <c r="L605" s="20"/>
      <c r="M605" s="20"/>
      <c r="N605" s="20"/>
      <c r="O605" s="20"/>
      <c r="P605" s="20"/>
      <c r="Q605" s="20"/>
      <c r="R605" s="20"/>
      <c r="S605" s="20"/>
      <c r="T605" s="20"/>
      <c r="U605" s="20"/>
      <c r="V605" s="20"/>
      <c r="W605" s="20"/>
    </row>
    <row r="606" spans="2:23">
      <c r="B606" s="20"/>
      <c r="C606" s="20"/>
      <c r="D606" s="20"/>
      <c r="E606" s="20"/>
      <c r="F606" s="20"/>
      <c r="G606" s="20"/>
      <c r="H606" s="20"/>
      <c r="I606" s="20"/>
      <c r="J606" s="20"/>
      <c r="K606" s="20"/>
      <c r="L606" s="20"/>
      <c r="M606" s="20"/>
      <c r="N606" s="20"/>
      <c r="O606" s="20"/>
      <c r="P606" s="20"/>
      <c r="Q606" s="20"/>
      <c r="R606" s="20"/>
      <c r="S606" s="20"/>
      <c r="T606" s="20"/>
      <c r="U606" s="20"/>
      <c r="V606" s="20"/>
      <c r="W606" s="20"/>
    </row>
    <row r="607" spans="2:23">
      <c r="B607" s="20"/>
      <c r="C607" s="20"/>
      <c r="D607" s="20"/>
      <c r="E607" s="20"/>
      <c r="F607" s="20"/>
      <c r="G607" s="20"/>
      <c r="H607" s="20"/>
      <c r="I607" s="20"/>
      <c r="J607" s="20"/>
      <c r="K607" s="20"/>
      <c r="L607" s="20"/>
      <c r="M607" s="20"/>
      <c r="N607" s="20"/>
      <c r="O607" s="20"/>
      <c r="P607" s="20"/>
      <c r="Q607" s="20"/>
      <c r="R607" s="20"/>
      <c r="S607" s="20"/>
      <c r="T607" s="20"/>
      <c r="U607" s="20"/>
      <c r="V607" s="20"/>
      <c r="W607" s="20"/>
    </row>
    <row r="608" spans="2:23">
      <c r="B608" s="20"/>
      <c r="C608" s="20"/>
      <c r="D608" s="20"/>
      <c r="E608" s="20"/>
      <c r="F608" s="20"/>
      <c r="G608" s="20"/>
      <c r="H608" s="20"/>
      <c r="I608" s="20"/>
      <c r="J608" s="20"/>
      <c r="K608" s="20"/>
      <c r="L608" s="20"/>
      <c r="M608" s="20"/>
      <c r="N608" s="20"/>
      <c r="O608" s="20"/>
      <c r="P608" s="20"/>
      <c r="Q608" s="20"/>
      <c r="R608" s="20"/>
      <c r="S608" s="20"/>
      <c r="T608" s="20"/>
      <c r="U608" s="20"/>
      <c r="V608" s="20"/>
      <c r="W608" s="20"/>
    </row>
    <row r="609" spans="2:23">
      <c r="B609" s="20"/>
      <c r="C609" s="20"/>
      <c r="D609" s="20"/>
      <c r="E609" s="20"/>
      <c r="F609" s="20"/>
      <c r="G609" s="20"/>
      <c r="H609" s="20"/>
      <c r="I609" s="20"/>
      <c r="J609" s="20"/>
      <c r="K609" s="20"/>
      <c r="L609" s="20"/>
      <c r="M609" s="20"/>
      <c r="N609" s="20"/>
      <c r="O609" s="20"/>
      <c r="P609" s="20"/>
      <c r="Q609" s="20"/>
      <c r="R609" s="20"/>
      <c r="S609" s="20"/>
      <c r="T609" s="20"/>
      <c r="U609" s="20"/>
      <c r="V609" s="20"/>
      <c r="W609" s="20"/>
    </row>
    <row r="610" spans="2:23">
      <c r="B610" s="20"/>
      <c r="C610" s="20"/>
      <c r="D610" s="20"/>
      <c r="E610" s="20"/>
      <c r="F610" s="20"/>
      <c r="G610" s="20"/>
      <c r="H610" s="20"/>
      <c r="I610" s="20"/>
      <c r="J610" s="20"/>
      <c r="K610" s="20"/>
      <c r="L610" s="20"/>
      <c r="M610" s="20"/>
      <c r="N610" s="20"/>
      <c r="O610" s="20"/>
      <c r="P610" s="20"/>
      <c r="Q610" s="20"/>
      <c r="R610" s="20"/>
      <c r="S610" s="20"/>
      <c r="T610" s="20"/>
      <c r="U610" s="20"/>
      <c r="V610" s="20"/>
      <c r="W610" s="20"/>
    </row>
    <row r="611" spans="2:23">
      <c r="B611" s="20"/>
      <c r="C611" s="20"/>
      <c r="D611" s="20"/>
      <c r="E611" s="20"/>
      <c r="F611" s="20"/>
      <c r="G611" s="20"/>
      <c r="H611" s="20"/>
      <c r="I611" s="20"/>
      <c r="J611" s="20"/>
      <c r="K611" s="20"/>
      <c r="L611" s="20"/>
      <c r="M611" s="20"/>
      <c r="N611" s="20"/>
      <c r="O611" s="20"/>
      <c r="P611" s="20"/>
      <c r="Q611" s="20"/>
      <c r="R611" s="20"/>
      <c r="S611" s="20"/>
      <c r="T611" s="20"/>
      <c r="U611" s="20"/>
      <c r="V611" s="20"/>
      <c r="W611" s="20"/>
    </row>
    <row r="612" spans="2:23">
      <c r="B612" s="20"/>
      <c r="C612" s="20"/>
      <c r="D612" s="20"/>
      <c r="E612" s="20"/>
      <c r="F612" s="20"/>
      <c r="G612" s="20"/>
      <c r="H612" s="20"/>
      <c r="I612" s="20"/>
      <c r="J612" s="20"/>
      <c r="K612" s="20"/>
      <c r="L612" s="20"/>
      <c r="M612" s="20"/>
      <c r="N612" s="20"/>
      <c r="O612" s="20"/>
      <c r="P612" s="20"/>
      <c r="Q612" s="20"/>
      <c r="R612" s="20"/>
      <c r="S612" s="20"/>
      <c r="T612" s="20"/>
      <c r="U612" s="20"/>
      <c r="V612" s="20"/>
      <c r="W612" s="20"/>
    </row>
    <row r="613" spans="2:23">
      <c r="B613" s="20"/>
      <c r="C613" s="20"/>
      <c r="D613" s="20"/>
      <c r="E613" s="20"/>
      <c r="F613" s="20"/>
      <c r="G613" s="20"/>
      <c r="H613" s="20"/>
      <c r="I613" s="20"/>
      <c r="J613" s="20"/>
      <c r="K613" s="20"/>
      <c r="L613" s="20"/>
      <c r="M613" s="20"/>
      <c r="N613" s="20"/>
      <c r="O613" s="20"/>
      <c r="P613" s="20"/>
      <c r="Q613" s="20"/>
      <c r="R613" s="20"/>
      <c r="S613" s="20"/>
      <c r="T613" s="20"/>
      <c r="U613" s="20"/>
      <c r="V613" s="20"/>
      <c r="W613" s="20"/>
    </row>
    <row r="614" spans="2:23">
      <c r="B614" s="20"/>
      <c r="C614" s="20"/>
      <c r="D614" s="20"/>
      <c r="E614" s="20"/>
      <c r="F614" s="20"/>
      <c r="G614" s="20"/>
      <c r="H614" s="20"/>
      <c r="I614" s="20"/>
      <c r="J614" s="20"/>
      <c r="K614" s="20"/>
      <c r="L614" s="20"/>
      <c r="M614" s="20"/>
      <c r="N614" s="20"/>
      <c r="O614" s="20"/>
      <c r="P614" s="20"/>
      <c r="Q614" s="20"/>
      <c r="R614" s="20"/>
      <c r="S614" s="20"/>
      <c r="T614" s="20"/>
      <c r="U614" s="20"/>
      <c r="V614" s="20"/>
      <c r="W614" s="20"/>
    </row>
    <row r="615" spans="2:23">
      <c r="B615" s="20"/>
      <c r="C615" s="20"/>
      <c r="D615" s="20"/>
      <c r="E615" s="20"/>
      <c r="F615" s="20"/>
      <c r="G615" s="20"/>
      <c r="H615" s="20"/>
      <c r="I615" s="20"/>
      <c r="J615" s="20"/>
      <c r="K615" s="20"/>
      <c r="L615" s="20"/>
      <c r="M615" s="20"/>
      <c r="N615" s="20"/>
      <c r="O615" s="20"/>
      <c r="P615" s="20"/>
      <c r="Q615" s="20"/>
      <c r="R615" s="20"/>
      <c r="S615" s="20"/>
      <c r="T615" s="20"/>
      <c r="U615" s="20"/>
      <c r="V615" s="20"/>
      <c r="W615" s="20"/>
    </row>
    <row r="616" spans="2:23">
      <c r="B616" s="20"/>
      <c r="C616" s="20"/>
      <c r="D616" s="20"/>
      <c r="E616" s="20"/>
      <c r="F616" s="20"/>
      <c r="G616" s="20"/>
      <c r="H616" s="20"/>
      <c r="I616" s="20"/>
      <c r="J616" s="20"/>
      <c r="K616" s="20"/>
      <c r="L616" s="20"/>
      <c r="M616" s="20"/>
      <c r="N616" s="20"/>
      <c r="O616" s="20"/>
      <c r="P616" s="20"/>
      <c r="Q616" s="20"/>
      <c r="R616" s="20"/>
      <c r="S616" s="20"/>
      <c r="T616" s="20"/>
      <c r="U616" s="20"/>
      <c r="V616" s="20"/>
      <c r="W616" s="20"/>
    </row>
    <row r="617" spans="2:23">
      <c r="B617" s="20"/>
      <c r="C617" s="20"/>
      <c r="D617" s="20"/>
      <c r="E617" s="20"/>
      <c r="F617" s="20"/>
      <c r="G617" s="20"/>
      <c r="H617" s="20"/>
      <c r="I617" s="20"/>
      <c r="J617" s="20"/>
      <c r="K617" s="20"/>
      <c r="L617" s="20"/>
      <c r="M617" s="20"/>
      <c r="N617" s="20"/>
      <c r="O617" s="20"/>
      <c r="P617" s="20"/>
      <c r="Q617" s="20"/>
      <c r="R617" s="20"/>
      <c r="S617" s="20"/>
      <c r="T617" s="20"/>
      <c r="U617" s="20"/>
      <c r="V617" s="20"/>
      <c r="W617" s="20"/>
    </row>
    <row r="618" spans="2:23">
      <c r="B618" s="20"/>
      <c r="C618" s="20"/>
      <c r="D618" s="20"/>
      <c r="E618" s="20"/>
      <c r="F618" s="20"/>
      <c r="G618" s="20"/>
      <c r="H618" s="20"/>
      <c r="I618" s="20"/>
      <c r="J618" s="20"/>
      <c r="K618" s="20"/>
      <c r="L618" s="20"/>
      <c r="M618" s="20"/>
      <c r="N618" s="20"/>
      <c r="O618" s="20"/>
      <c r="P618" s="20"/>
      <c r="Q618" s="20"/>
      <c r="R618" s="20"/>
      <c r="S618" s="20"/>
      <c r="T618" s="20"/>
      <c r="U618" s="20"/>
      <c r="V618" s="20"/>
      <c r="W618" s="20"/>
    </row>
    <row r="619" spans="2:23">
      <c r="B619" s="20"/>
      <c r="C619" s="20"/>
      <c r="D619" s="20"/>
      <c r="E619" s="20"/>
      <c r="F619" s="20"/>
      <c r="G619" s="20"/>
      <c r="H619" s="20"/>
      <c r="I619" s="20"/>
      <c r="J619" s="20"/>
      <c r="K619" s="20"/>
      <c r="L619" s="20"/>
      <c r="M619" s="20"/>
      <c r="N619" s="20"/>
      <c r="O619" s="20"/>
      <c r="P619" s="20"/>
      <c r="Q619" s="20"/>
      <c r="R619" s="20"/>
      <c r="S619" s="20"/>
      <c r="T619" s="20"/>
      <c r="U619" s="20"/>
      <c r="V619" s="20"/>
      <c r="W619" s="20"/>
    </row>
    <row r="620" spans="2:23">
      <c r="B620" s="20"/>
      <c r="C620" s="20"/>
      <c r="D620" s="20"/>
      <c r="E620" s="20"/>
      <c r="F620" s="20"/>
      <c r="G620" s="20"/>
      <c r="H620" s="20"/>
      <c r="I620" s="20"/>
      <c r="J620" s="20"/>
      <c r="K620" s="20"/>
      <c r="L620" s="20"/>
      <c r="M620" s="20"/>
      <c r="N620" s="20"/>
      <c r="O620" s="20"/>
      <c r="P620" s="20"/>
      <c r="Q620" s="20"/>
      <c r="R620" s="20"/>
      <c r="S620" s="20"/>
      <c r="T620" s="20"/>
      <c r="U620" s="20"/>
      <c r="V620" s="20"/>
      <c r="W620" s="20"/>
    </row>
    <row r="621" spans="2:23">
      <c r="B621" s="20"/>
      <c r="C621" s="20"/>
      <c r="D621" s="20"/>
      <c r="E621" s="20"/>
      <c r="F621" s="20"/>
      <c r="G621" s="20"/>
      <c r="H621" s="20"/>
      <c r="I621" s="20"/>
      <c r="J621" s="20"/>
      <c r="K621" s="20"/>
      <c r="L621" s="20"/>
      <c r="M621" s="20"/>
      <c r="N621" s="20"/>
      <c r="O621" s="20"/>
      <c r="P621" s="20"/>
      <c r="Q621" s="20"/>
      <c r="R621" s="20"/>
      <c r="S621" s="20"/>
      <c r="T621" s="20"/>
      <c r="U621" s="20"/>
      <c r="V621" s="20"/>
      <c r="W621" s="20"/>
    </row>
    <row r="622" spans="2:23">
      <c r="B622" s="20"/>
      <c r="C622" s="20"/>
      <c r="D622" s="20"/>
      <c r="E622" s="20"/>
      <c r="F622" s="20"/>
      <c r="G622" s="20"/>
      <c r="H622" s="20"/>
      <c r="I622" s="20"/>
      <c r="J622" s="20"/>
      <c r="K622" s="20"/>
      <c r="L622" s="20"/>
      <c r="M622" s="20"/>
      <c r="N622" s="20"/>
      <c r="O622" s="20"/>
      <c r="P622" s="20"/>
      <c r="Q622" s="20"/>
      <c r="R622" s="20"/>
      <c r="S622" s="20"/>
      <c r="T622" s="20"/>
      <c r="U622" s="20"/>
      <c r="V622" s="20"/>
      <c r="W622" s="20"/>
    </row>
    <row r="623" spans="2:23">
      <c r="B623" s="20"/>
      <c r="C623" s="20"/>
      <c r="D623" s="20"/>
      <c r="E623" s="20"/>
      <c r="F623" s="20"/>
      <c r="G623" s="20"/>
      <c r="H623" s="20"/>
      <c r="I623" s="20"/>
      <c r="J623" s="20"/>
      <c r="K623" s="20"/>
      <c r="L623" s="20"/>
      <c r="M623" s="20"/>
      <c r="N623" s="20"/>
      <c r="O623" s="20"/>
      <c r="P623" s="20"/>
      <c r="Q623" s="20"/>
      <c r="R623" s="20"/>
      <c r="S623" s="20"/>
      <c r="T623" s="20"/>
      <c r="U623" s="20"/>
      <c r="V623" s="20"/>
      <c r="W623" s="20"/>
    </row>
    <row r="624" spans="2:23">
      <c r="B624" s="20"/>
      <c r="C624" s="20"/>
      <c r="D624" s="20"/>
      <c r="E624" s="20"/>
      <c r="F624" s="20"/>
      <c r="G624" s="20"/>
      <c r="H624" s="20"/>
      <c r="I624" s="20"/>
      <c r="J624" s="20"/>
      <c r="K624" s="20"/>
      <c r="L624" s="20"/>
      <c r="M624" s="20"/>
      <c r="N624" s="20"/>
      <c r="O624" s="20"/>
      <c r="P624" s="20"/>
      <c r="Q624" s="20"/>
      <c r="R624" s="20"/>
      <c r="S624" s="20"/>
      <c r="T624" s="20"/>
      <c r="U624" s="20"/>
      <c r="V624" s="20"/>
      <c r="W624" s="20"/>
    </row>
    <row r="625" spans="2:23">
      <c r="B625" s="20"/>
      <c r="C625" s="20"/>
      <c r="D625" s="20"/>
      <c r="E625" s="20"/>
      <c r="F625" s="20"/>
      <c r="G625" s="20"/>
      <c r="H625" s="20"/>
      <c r="I625" s="20"/>
      <c r="J625" s="20"/>
      <c r="K625" s="20"/>
      <c r="L625" s="20"/>
      <c r="M625" s="20"/>
      <c r="N625" s="20"/>
      <c r="O625" s="20"/>
      <c r="P625" s="20"/>
      <c r="Q625" s="20"/>
      <c r="R625" s="20"/>
      <c r="S625" s="20"/>
      <c r="T625" s="20"/>
      <c r="U625" s="20"/>
      <c r="V625" s="20"/>
      <c r="W625" s="20"/>
    </row>
    <row r="626" spans="2:23">
      <c r="B626" s="20"/>
      <c r="C626" s="20"/>
      <c r="D626" s="20"/>
      <c r="E626" s="20"/>
      <c r="F626" s="20"/>
      <c r="G626" s="20"/>
      <c r="H626" s="20"/>
      <c r="I626" s="20"/>
      <c r="J626" s="20"/>
      <c r="K626" s="20"/>
      <c r="L626" s="20"/>
      <c r="M626" s="20"/>
      <c r="N626" s="20"/>
      <c r="O626" s="20"/>
      <c r="P626" s="20"/>
      <c r="Q626" s="20"/>
      <c r="R626" s="20"/>
      <c r="S626" s="20"/>
      <c r="T626" s="20"/>
      <c r="U626" s="20"/>
      <c r="V626" s="20"/>
      <c r="W626" s="20"/>
    </row>
    <row r="627" spans="2:23">
      <c r="B627" s="20"/>
      <c r="C627" s="20"/>
      <c r="D627" s="20"/>
      <c r="E627" s="20"/>
      <c r="F627" s="20"/>
      <c r="G627" s="20"/>
      <c r="H627" s="20"/>
      <c r="I627" s="20"/>
      <c r="J627" s="20"/>
      <c r="K627" s="20"/>
      <c r="L627" s="20"/>
      <c r="M627" s="20"/>
      <c r="N627" s="20"/>
      <c r="O627" s="20"/>
      <c r="P627" s="20"/>
      <c r="Q627" s="20"/>
      <c r="R627" s="20"/>
      <c r="S627" s="20"/>
      <c r="T627" s="20"/>
      <c r="U627" s="20"/>
      <c r="V627" s="20"/>
      <c r="W627" s="20"/>
    </row>
    <row r="628" spans="2:23">
      <c r="B628" s="20"/>
      <c r="C628" s="20"/>
      <c r="D628" s="20"/>
      <c r="E628" s="20"/>
      <c r="F628" s="20"/>
      <c r="G628" s="20"/>
      <c r="H628" s="20"/>
      <c r="I628" s="20"/>
      <c r="J628" s="20"/>
      <c r="K628" s="20"/>
      <c r="L628" s="20"/>
      <c r="M628" s="20"/>
      <c r="N628" s="20"/>
      <c r="O628" s="20"/>
      <c r="P628" s="20"/>
      <c r="Q628" s="20"/>
      <c r="R628" s="20"/>
      <c r="S628" s="20"/>
      <c r="T628" s="20"/>
      <c r="U628" s="20"/>
      <c r="V628" s="20"/>
      <c r="W628" s="20"/>
    </row>
    <row r="629" spans="2:23">
      <c r="B629" s="20"/>
      <c r="C629" s="20"/>
      <c r="D629" s="20"/>
      <c r="E629" s="20"/>
      <c r="F629" s="20"/>
      <c r="G629" s="20"/>
      <c r="H629" s="20"/>
      <c r="I629" s="20"/>
      <c r="J629" s="20"/>
      <c r="K629" s="20"/>
      <c r="L629" s="20"/>
      <c r="M629" s="20"/>
      <c r="N629" s="20"/>
      <c r="O629" s="20"/>
      <c r="P629" s="20"/>
      <c r="Q629" s="20"/>
      <c r="R629" s="20"/>
      <c r="S629" s="20"/>
      <c r="T629" s="20"/>
      <c r="U629" s="20"/>
      <c r="V629" s="20"/>
      <c r="W629" s="20"/>
    </row>
    <row r="630" spans="2:23">
      <c r="B630" s="20"/>
      <c r="C630" s="20"/>
      <c r="D630" s="20"/>
      <c r="E630" s="20"/>
      <c r="F630" s="20"/>
      <c r="G630" s="20"/>
      <c r="H630" s="20"/>
      <c r="I630" s="20"/>
      <c r="J630" s="20"/>
      <c r="K630" s="20"/>
      <c r="L630" s="20"/>
      <c r="M630" s="20"/>
      <c r="N630" s="20"/>
      <c r="O630" s="20"/>
      <c r="P630" s="20"/>
      <c r="Q630" s="20"/>
      <c r="R630" s="20"/>
      <c r="S630" s="20"/>
      <c r="T630" s="20"/>
      <c r="U630" s="20"/>
      <c r="V630" s="20"/>
      <c r="W630" s="20"/>
    </row>
    <row r="631" spans="2:23">
      <c r="B631" s="20"/>
      <c r="C631" s="20"/>
      <c r="D631" s="20"/>
      <c r="E631" s="20"/>
      <c r="F631" s="20"/>
      <c r="G631" s="20"/>
      <c r="H631" s="20"/>
      <c r="I631" s="20"/>
      <c r="J631" s="20"/>
      <c r="K631" s="20"/>
      <c r="L631" s="20"/>
      <c r="M631" s="20"/>
      <c r="N631" s="20"/>
      <c r="O631" s="20"/>
      <c r="P631" s="20"/>
      <c r="Q631" s="20"/>
      <c r="R631" s="20"/>
      <c r="S631" s="20"/>
      <c r="T631" s="20"/>
      <c r="U631" s="20"/>
      <c r="V631" s="20"/>
      <c r="W631" s="20"/>
    </row>
    <row r="632" spans="2:23">
      <c r="B632" s="20"/>
      <c r="C632" s="20"/>
      <c r="D632" s="20"/>
      <c r="E632" s="20"/>
      <c r="F632" s="20"/>
      <c r="G632" s="20"/>
      <c r="H632" s="20"/>
      <c r="I632" s="20"/>
      <c r="J632" s="20"/>
      <c r="K632" s="20"/>
      <c r="L632" s="20"/>
      <c r="M632" s="20"/>
      <c r="N632" s="20"/>
      <c r="O632" s="20"/>
      <c r="P632" s="20"/>
      <c r="Q632" s="20"/>
      <c r="R632" s="20"/>
      <c r="S632" s="20"/>
      <c r="T632" s="20"/>
      <c r="U632" s="20"/>
      <c r="V632" s="20"/>
      <c r="W632" s="20"/>
    </row>
    <row r="633" spans="2:23">
      <c r="B633" s="20"/>
      <c r="C633" s="20"/>
      <c r="D633" s="20"/>
      <c r="E633" s="20"/>
      <c r="F633" s="20"/>
      <c r="G633" s="20"/>
      <c r="H633" s="20"/>
      <c r="I633" s="20"/>
      <c r="J633" s="20"/>
      <c r="K633" s="20"/>
      <c r="L633" s="20"/>
      <c r="M633" s="20"/>
      <c r="N633" s="20"/>
      <c r="O633" s="20"/>
      <c r="P633" s="20"/>
      <c r="Q633" s="20"/>
      <c r="R633" s="20"/>
      <c r="S633" s="20"/>
      <c r="T633" s="20"/>
      <c r="U633" s="20"/>
      <c r="V633" s="20"/>
      <c r="W633" s="20"/>
    </row>
    <row r="634" spans="2:23">
      <c r="B634" s="20"/>
      <c r="C634" s="20"/>
      <c r="D634" s="20"/>
      <c r="E634" s="20"/>
      <c r="F634" s="20"/>
      <c r="G634" s="20"/>
      <c r="H634" s="20"/>
      <c r="I634" s="20"/>
      <c r="J634" s="20"/>
      <c r="K634" s="20"/>
      <c r="L634" s="20"/>
      <c r="M634" s="20"/>
      <c r="N634" s="20"/>
      <c r="O634" s="20"/>
      <c r="P634" s="20"/>
      <c r="Q634" s="20"/>
      <c r="R634" s="20"/>
      <c r="S634" s="20"/>
      <c r="T634" s="20"/>
      <c r="U634" s="20"/>
      <c r="V634" s="20"/>
      <c r="W634" s="20"/>
    </row>
    <row r="635" spans="2:23">
      <c r="B635" s="20"/>
      <c r="C635" s="20"/>
      <c r="D635" s="20"/>
      <c r="E635" s="20"/>
      <c r="F635" s="20"/>
      <c r="G635" s="20"/>
      <c r="H635" s="20"/>
      <c r="I635" s="20"/>
      <c r="J635" s="20"/>
      <c r="K635" s="20"/>
      <c r="L635" s="20"/>
      <c r="M635" s="20"/>
      <c r="N635" s="20"/>
      <c r="O635" s="20"/>
      <c r="P635" s="20"/>
      <c r="Q635" s="20"/>
      <c r="R635" s="20"/>
      <c r="S635" s="20"/>
      <c r="T635" s="20"/>
      <c r="U635" s="20"/>
      <c r="V635" s="20"/>
      <c r="W635" s="20"/>
    </row>
    <row r="636" spans="2:23">
      <c r="B636" s="20"/>
      <c r="C636" s="20"/>
      <c r="D636" s="20"/>
      <c r="E636" s="20"/>
      <c r="F636" s="20"/>
      <c r="G636" s="20"/>
      <c r="H636" s="20"/>
      <c r="I636" s="20"/>
      <c r="J636" s="20"/>
      <c r="K636" s="20"/>
      <c r="L636" s="20"/>
      <c r="M636" s="20"/>
      <c r="N636" s="20"/>
      <c r="O636" s="20"/>
      <c r="P636" s="20"/>
      <c r="Q636" s="20"/>
      <c r="R636" s="20"/>
      <c r="S636" s="20"/>
      <c r="T636" s="20"/>
      <c r="U636" s="20"/>
      <c r="V636" s="20"/>
      <c r="W636" s="20"/>
    </row>
    <row r="637" spans="2:23">
      <c r="B637" s="20"/>
      <c r="C637" s="20"/>
      <c r="D637" s="20"/>
      <c r="E637" s="20"/>
      <c r="F637" s="20"/>
      <c r="G637" s="20"/>
      <c r="H637" s="20"/>
      <c r="I637" s="20"/>
      <c r="J637" s="20"/>
      <c r="K637" s="20"/>
      <c r="L637" s="20"/>
      <c r="M637" s="20"/>
      <c r="N637" s="20"/>
      <c r="O637" s="20"/>
      <c r="P637" s="20"/>
      <c r="Q637" s="20"/>
      <c r="R637" s="20"/>
      <c r="S637" s="20"/>
      <c r="T637" s="20"/>
      <c r="U637" s="20"/>
      <c r="V637" s="20"/>
      <c r="W637" s="20"/>
    </row>
    <row r="638" spans="2:23">
      <c r="B638" s="20"/>
      <c r="C638" s="20"/>
      <c r="D638" s="20"/>
      <c r="E638" s="20"/>
      <c r="F638" s="20"/>
      <c r="G638" s="20"/>
      <c r="H638" s="20"/>
      <c r="I638" s="20"/>
      <c r="J638" s="20"/>
      <c r="K638" s="20"/>
      <c r="L638" s="20"/>
      <c r="M638" s="20"/>
      <c r="N638" s="20"/>
      <c r="O638" s="20"/>
      <c r="P638" s="20"/>
      <c r="Q638" s="20"/>
      <c r="R638" s="20"/>
      <c r="S638" s="20"/>
      <c r="T638" s="20"/>
      <c r="U638" s="20"/>
      <c r="V638" s="20"/>
      <c r="W638" s="20"/>
    </row>
    <row r="639" spans="2:23">
      <c r="B639" s="20"/>
      <c r="C639" s="20"/>
      <c r="D639" s="20"/>
      <c r="E639" s="20"/>
      <c r="F639" s="20"/>
      <c r="G639" s="20"/>
      <c r="H639" s="20"/>
      <c r="I639" s="20"/>
      <c r="J639" s="20"/>
      <c r="K639" s="20"/>
      <c r="L639" s="20"/>
      <c r="M639" s="20"/>
      <c r="N639" s="20"/>
      <c r="O639" s="20"/>
      <c r="P639" s="20"/>
      <c r="Q639" s="20"/>
      <c r="R639" s="20"/>
      <c r="S639" s="20"/>
      <c r="T639" s="20"/>
      <c r="U639" s="20"/>
      <c r="V639" s="20"/>
      <c r="W639" s="20"/>
    </row>
    <row r="640" spans="2:23">
      <c r="B640" s="20"/>
      <c r="C640" s="20"/>
      <c r="D640" s="20"/>
      <c r="E640" s="20"/>
      <c r="F640" s="20"/>
      <c r="G640" s="20"/>
      <c r="H640" s="20"/>
      <c r="I640" s="20"/>
      <c r="J640" s="20"/>
      <c r="K640" s="20"/>
      <c r="L640" s="20"/>
      <c r="M640" s="20"/>
      <c r="N640" s="20"/>
      <c r="O640" s="20"/>
      <c r="P640" s="20"/>
      <c r="Q640" s="20"/>
      <c r="R640" s="20"/>
      <c r="S640" s="20"/>
      <c r="T640" s="20"/>
      <c r="U640" s="20"/>
      <c r="V640" s="20"/>
      <c r="W640" s="20"/>
    </row>
    <row r="641" spans="2:23">
      <c r="B641" s="20"/>
      <c r="C641" s="20"/>
      <c r="D641" s="20"/>
      <c r="E641" s="20"/>
      <c r="F641" s="20"/>
      <c r="G641" s="20"/>
      <c r="H641" s="20"/>
      <c r="I641" s="20"/>
      <c r="J641" s="20"/>
      <c r="K641" s="20"/>
      <c r="L641" s="20"/>
      <c r="M641" s="20"/>
      <c r="N641" s="20"/>
      <c r="O641" s="20"/>
      <c r="P641" s="20"/>
      <c r="Q641" s="20"/>
      <c r="R641" s="20"/>
      <c r="S641" s="20"/>
      <c r="T641" s="20"/>
      <c r="U641" s="20"/>
      <c r="V641" s="20"/>
      <c r="W641" s="20"/>
    </row>
    <row r="642" spans="2:23">
      <c r="B642" s="20"/>
      <c r="C642" s="20"/>
      <c r="D642" s="20"/>
      <c r="E642" s="20"/>
      <c r="F642" s="20"/>
      <c r="G642" s="20"/>
      <c r="H642" s="20"/>
      <c r="I642" s="20"/>
      <c r="J642" s="20"/>
      <c r="K642" s="20"/>
      <c r="L642" s="20"/>
      <c r="M642" s="20"/>
      <c r="N642" s="20"/>
      <c r="O642" s="20"/>
      <c r="P642" s="20"/>
      <c r="Q642" s="20"/>
      <c r="R642" s="20"/>
      <c r="S642" s="20"/>
      <c r="T642" s="20"/>
      <c r="U642" s="20"/>
      <c r="V642" s="20"/>
      <c r="W642" s="20"/>
    </row>
    <row r="643" spans="2:23">
      <c r="B643" s="20"/>
      <c r="C643" s="20"/>
      <c r="D643" s="20"/>
      <c r="E643" s="20"/>
      <c r="F643" s="20"/>
      <c r="G643" s="20"/>
      <c r="H643" s="20"/>
      <c r="I643" s="20"/>
      <c r="J643" s="20"/>
      <c r="K643" s="20"/>
      <c r="L643" s="20"/>
      <c r="M643" s="20"/>
      <c r="N643" s="20"/>
      <c r="O643" s="20"/>
      <c r="P643" s="20"/>
      <c r="Q643" s="20"/>
      <c r="R643" s="20"/>
      <c r="S643" s="20"/>
      <c r="T643" s="20"/>
      <c r="U643" s="20"/>
      <c r="V643" s="20"/>
      <c r="W643" s="20"/>
    </row>
    <row r="644" spans="2:23">
      <c r="B644" s="20"/>
      <c r="C644" s="20"/>
      <c r="D644" s="20"/>
      <c r="E644" s="20"/>
      <c r="F644" s="20"/>
      <c r="G644" s="20"/>
      <c r="H644" s="20"/>
      <c r="I644" s="20"/>
      <c r="J644" s="20"/>
      <c r="K644" s="20"/>
      <c r="L644" s="20"/>
      <c r="M644" s="20"/>
      <c r="N644" s="20"/>
      <c r="O644" s="20"/>
      <c r="P644" s="20"/>
      <c r="Q644" s="20"/>
      <c r="R644" s="20"/>
      <c r="S644" s="20"/>
      <c r="T644" s="20"/>
      <c r="U644" s="20"/>
      <c r="V644" s="20"/>
      <c r="W644" s="20"/>
    </row>
    <row r="645" spans="2:23">
      <c r="B645" s="20"/>
      <c r="C645" s="20"/>
      <c r="D645" s="20"/>
      <c r="E645" s="20"/>
      <c r="F645" s="20"/>
      <c r="G645" s="20"/>
      <c r="H645" s="20"/>
      <c r="I645" s="20"/>
      <c r="J645" s="20"/>
      <c r="K645" s="20"/>
      <c r="L645" s="20"/>
      <c r="M645" s="20"/>
      <c r="N645" s="20"/>
      <c r="O645" s="20"/>
      <c r="P645" s="20"/>
      <c r="Q645" s="20"/>
      <c r="R645" s="20"/>
      <c r="S645" s="20"/>
      <c r="T645" s="20"/>
      <c r="U645" s="20"/>
      <c r="V645" s="20"/>
      <c r="W645" s="20"/>
    </row>
    <row r="646" spans="2:23">
      <c r="B646" s="20"/>
      <c r="C646" s="20"/>
      <c r="D646" s="20"/>
      <c r="E646" s="20"/>
      <c r="F646" s="20"/>
      <c r="G646" s="20"/>
      <c r="H646" s="20"/>
      <c r="I646" s="20"/>
      <c r="J646" s="20"/>
      <c r="K646" s="20"/>
      <c r="L646" s="20"/>
      <c r="M646" s="20"/>
      <c r="N646" s="20"/>
      <c r="O646" s="20"/>
      <c r="P646" s="20"/>
      <c r="Q646" s="20"/>
      <c r="R646" s="20"/>
      <c r="S646" s="20"/>
      <c r="T646" s="20"/>
      <c r="U646" s="20"/>
      <c r="V646" s="20"/>
      <c r="W646" s="20"/>
    </row>
    <row r="647" spans="2:23">
      <c r="B647" s="20"/>
      <c r="C647" s="20"/>
      <c r="D647" s="20"/>
      <c r="E647" s="20"/>
      <c r="F647" s="20"/>
      <c r="G647" s="20"/>
      <c r="H647" s="20"/>
      <c r="I647" s="20"/>
      <c r="J647" s="20"/>
      <c r="K647" s="20"/>
      <c r="L647" s="20"/>
      <c r="M647" s="20"/>
      <c r="N647" s="20"/>
      <c r="O647" s="20"/>
      <c r="P647" s="20"/>
      <c r="Q647" s="20"/>
      <c r="R647" s="20"/>
      <c r="S647" s="20"/>
      <c r="T647" s="20"/>
      <c r="U647" s="20"/>
      <c r="V647" s="20"/>
      <c r="W647" s="20"/>
    </row>
    <row r="648" spans="2:23">
      <c r="B648" s="20"/>
      <c r="C648" s="20"/>
      <c r="D648" s="20"/>
      <c r="E648" s="20"/>
      <c r="F648" s="20"/>
      <c r="G648" s="20"/>
      <c r="H648" s="20"/>
      <c r="I648" s="20"/>
      <c r="J648" s="20"/>
      <c r="K648" s="20"/>
      <c r="L648" s="20"/>
      <c r="M648" s="20"/>
      <c r="N648" s="20"/>
      <c r="O648" s="20"/>
      <c r="P648" s="20"/>
      <c r="Q648" s="20"/>
      <c r="R648" s="20"/>
      <c r="S648" s="20"/>
      <c r="T648" s="20"/>
      <c r="U648" s="20"/>
      <c r="V648" s="20"/>
      <c r="W648" s="20"/>
    </row>
    <row r="649" spans="2:23">
      <c r="B649" s="20"/>
      <c r="C649" s="20"/>
      <c r="D649" s="20"/>
      <c r="E649" s="20"/>
      <c r="F649" s="20"/>
      <c r="G649" s="20"/>
      <c r="H649" s="20"/>
      <c r="I649" s="20"/>
      <c r="J649" s="20"/>
      <c r="K649" s="20"/>
      <c r="L649" s="20"/>
      <c r="M649" s="20"/>
      <c r="N649" s="20"/>
      <c r="O649" s="20"/>
      <c r="P649" s="20"/>
      <c r="Q649" s="20"/>
      <c r="R649" s="20"/>
      <c r="S649" s="20"/>
      <c r="T649" s="20"/>
      <c r="U649" s="20"/>
      <c r="V649" s="20"/>
      <c r="W649" s="20"/>
    </row>
    <row r="650" spans="2:23">
      <c r="B650" s="20"/>
      <c r="C650" s="20"/>
      <c r="D650" s="20"/>
      <c r="E650" s="20"/>
      <c r="F650" s="20"/>
      <c r="G650" s="20"/>
      <c r="H650" s="20"/>
      <c r="I650" s="20"/>
      <c r="J650" s="20"/>
      <c r="K650" s="20"/>
      <c r="L650" s="20"/>
      <c r="M650" s="20"/>
      <c r="N650" s="20"/>
      <c r="O650" s="20"/>
      <c r="P650" s="20"/>
      <c r="Q650" s="20"/>
      <c r="R650" s="20"/>
      <c r="S650" s="20"/>
      <c r="T650" s="20"/>
      <c r="U650" s="20"/>
      <c r="V650" s="20"/>
      <c r="W650" s="20"/>
    </row>
    <row r="651" spans="2:23">
      <c r="B651" s="20"/>
      <c r="C651" s="20"/>
      <c r="D651" s="20"/>
      <c r="E651" s="20"/>
      <c r="F651" s="20"/>
      <c r="G651" s="20"/>
      <c r="H651" s="20"/>
      <c r="I651" s="20"/>
      <c r="J651" s="20"/>
      <c r="K651" s="20"/>
      <c r="L651" s="20"/>
      <c r="M651" s="20"/>
      <c r="N651" s="20"/>
      <c r="O651" s="20"/>
      <c r="P651" s="20"/>
      <c r="Q651" s="20"/>
      <c r="R651" s="20"/>
      <c r="S651" s="20"/>
      <c r="T651" s="20"/>
      <c r="U651" s="20"/>
      <c r="V651" s="20"/>
      <c r="W651" s="20"/>
    </row>
    <row r="652" spans="2:23">
      <c r="B652" s="20"/>
      <c r="C652" s="20"/>
      <c r="D652" s="20"/>
      <c r="E652" s="20"/>
      <c r="F652" s="20"/>
      <c r="G652" s="20"/>
      <c r="H652" s="20"/>
      <c r="I652" s="20"/>
      <c r="J652" s="20"/>
      <c r="K652" s="20"/>
      <c r="L652" s="20"/>
      <c r="M652" s="20"/>
      <c r="N652" s="20"/>
      <c r="O652" s="20"/>
      <c r="P652" s="20"/>
      <c r="Q652" s="20"/>
      <c r="R652" s="20"/>
      <c r="S652" s="20"/>
      <c r="T652" s="20"/>
      <c r="U652" s="20"/>
      <c r="V652" s="20"/>
      <c r="W652" s="20"/>
    </row>
    <row r="653" spans="2:23">
      <c r="B653" s="20"/>
      <c r="C653" s="20"/>
      <c r="D653" s="20"/>
      <c r="E653" s="20"/>
      <c r="F653" s="20"/>
      <c r="G653" s="20"/>
      <c r="H653" s="20"/>
      <c r="I653" s="20"/>
      <c r="J653" s="20"/>
      <c r="K653" s="20"/>
      <c r="L653" s="20"/>
      <c r="M653" s="20"/>
      <c r="N653" s="20"/>
      <c r="O653" s="20"/>
      <c r="P653" s="20"/>
      <c r="Q653" s="20"/>
      <c r="R653" s="20"/>
      <c r="S653" s="20"/>
      <c r="T653" s="20"/>
      <c r="U653" s="20"/>
      <c r="V653" s="20"/>
      <c r="W653" s="20"/>
    </row>
    <row r="654" spans="2:23">
      <c r="B654" s="20"/>
      <c r="C654" s="20"/>
      <c r="D654" s="20"/>
      <c r="E654" s="20"/>
      <c r="F654" s="20"/>
      <c r="G654" s="20"/>
      <c r="H654" s="20"/>
      <c r="I654" s="20"/>
      <c r="J654" s="20"/>
      <c r="K654" s="20"/>
      <c r="L654" s="20"/>
      <c r="M654" s="20"/>
      <c r="N654" s="20"/>
      <c r="O654" s="20"/>
      <c r="P654" s="20"/>
      <c r="Q654" s="20"/>
      <c r="R654" s="20"/>
      <c r="S654" s="20"/>
      <c r="T654" s="20"/>
      <c r="U654" s="20"/>
      <c r="V654" s="20"/>
      <c r="W654" s="20"/>
    </row>
    <row r="655" spans="2:23">
      <c r="B655" s="20"/>
      <c r="C655" s="20"/>
      <c r="D655" s="20"/>
      <c r="E655" s="20"/>
      <c r="F655" s="20"/>
      <c r="G655" s="20"/>
      <c r="H655" s="20"/>
      <c r="I655" s="20"/>
      <c r="J655" s="20"/>
      <c r="K655" s="20"/>
      <c r="L655" s="20"/>
      <c r="M655" s="20"/>
      <c r="N655" s="20"/>
      <c r="O655" s="20"/>
      <c r="P655" s="20"/>
      <c r="Q655" s="20"/>
      <c r="R655" s="20"/>
      <c r="S655" s="20"/>
      <c r="T655" s="20"/>
      <c r="U655" s="20"/>
      <c r="V655" s="20"/>
      <c r="W655" s="20"/>
    </row>
    <row r="656" spans="2:23">
      <c r="B656" s="20"/>
      <c r="C656" s="20"/>
      <c r="D656" s="20"/>
      <c r="E656" s="20"/>
      <c r="F656" s="20"/>
      <c r="G656" s="20"/>
      <c r="H656" s="20"/>
      <c r="I656" s="20"/>
      <c r="J656" s="20"/>
      <c r="K656" s="20"/>
      <c r="L656" s="20"/>
      <c r="M656" s="20"/>
      <c r="N656" s="20"/>
      <c r="O656" s="20"/>
      <c r="P656" s="20"/>
      <c r="Q656" s="20"/>
      <c r="R656" s="20"/>
      <c r="S656" s="20"/>
      <c r="T656" s="20"/>
      <c r="U656" s="20"/>
      <c r="V656" s="20"/>
      <c r="W656" s="20"/>
    </row>
    <row r="657" spans="2:23">
      <c r="B657" s="20"/>
      <c r="C657" s="20"/>
      <c r="D657" s="20"/>
      <c r="E657" s="20"/>
      <c r="F657" s="20"/>
      <c r="G657" s="20"/>
      <c r="H657" s="20"/>
      <c r="I657" s="20"/>
      <c r="J657" s="20"/>
      <c r="K657" s="20"/>
      <c r="L657" s="20"/>
      <c r="M657" s="20"/>
      <c r="N657" s="20"/>
      <c r="O657" s="20"/>
      <c r="P657" s="20"/>
      <c r="Q657" s="20"/>
      <c r="R657" s="20"/>
      <c r="S657" s="20"/>
      <c r="T657" s="20"/>
      <c r="U657" s="20"/>
      <c r="V657" s="20"/>
      <c r="W657" s="20"/>
    </row>
    <row r="658" spans="2:23">
      <c r="B658" s="20"/>
      <c r="C658" s="20"/>
      <c r="D658" s="20"/>
      <c r="E658" s="20"/>
      <c r="F658" s="20"/>
      <c r="G658" s="20"/>
      <c r="H658" s="20"/>
      <c r="I658" s="20"/>
      <c r="J658" s="20"/>
      <c r="K658" s="20"/>
      <c r="L658" s="20"/>
      <c r="M658" s="20"/>
      <c r="N658" s="20"/>
      <c r="O658" s="20"/>
      <c r="P658" s="20"/>
      <c r="Q658" s="20"/>
      <c r="R658" s="20"/>
      <c r="S658" s="20"/>
      <c r="T658" s="20"/>
      <c r="U658" s="20"/>
      <c r="V658" s="20"/>
      <c r="W658" s="20"/>
    </row>
    <row r="659" spans="2:23">
      <c r="B659" s="20"/>
      <c r="C659" s="20"/>
      <c r="D659" s="20"/>
      <c r="E659" s="20"/>
      <c r="F659" s="20"/>
      <c r="G659" s="20"/>
      <c r="H659" s="20"/>
      <c r="I659" s="20"/>
      <c r="J659" s="20"/>
      <c r="K659" s="20"/>
      <c r="L659" s="20"/>
      <c r="M659" s="20"/>
      <c r="N659" s="20"/>
      <c r="O659" s="20"/>
      <c r="P659" s="20"/>
      <c r="Q659" s="20"/>
      <c r="R659" s="20"/>
      <c r="S659" s="20"/>
      <c r="T659" s="20"/>
      <c r="U659" s="20"/>
      <c r="V659" s="20"/>
      <c r="W659" s="20"/>
    </row>
    <row r="660" spans="2:23">
      <c r="B660" s="20"/>
      <c r="C660" s="20"/>
      <c r="D660" s="20"/>
      <c r="E660" s="20"/>
      <c r="F660" s="20"/>
      <c r="G660" s="20"/>
      <c r="H660" s="20"/>
      <c r="I660" s="20"/>
      <c r="J660" s="20"/>
      <c r="K660" s="20"/>
      <c r="L660" s="20"/>
      <c r="M660" s="20"/>
      <c r="N660" s="20"/>
      <c r="O660" s="20"/>
      <c r="P660" s="20"/>
      <c r="Q660" s="20"/>
      <c r="R660" s="20"/>
      <c r="S660" s="20"/>
      <c r="T660" s="20"/>
      <c r="U660" s="20"/>
      <c r="V660" s="20"/>
      <c r="W660" s="20"/>
    </row>
    <row r="661" spans="2:23">
      <c r="B661" s="20"/>
      <c r="C661" s="20"/>
      <c r="D661" s="20"/>
      <c r="E661" s="20"/>
      <c r="F661" s="20"/>
      <c r="G661" s="20"/>
      <c r="H661" s="20"/>
      <c r="I661" s="20"/>
      <c r="J661" s="20"/>
      <c r="K661" s="20"/>
      <c r="L661" s="20"/>
      <c r="M661" s="20"/>
      <c r="N661" s="20"/>
      <c r="O661" s="20"/>
      <c r="P661" s="20"/>
      <c r="Q661" s="20"/>
      <c r="R661" s="20"/>
      <c r="S661" s="20"/>
      <c r="T661" s="20"/>
      <c r="U661" s="20"/>
      <c r="V661" s="20"/>
      <c r="W661" s="20"/>
    </row>
    <row r="662" spans="2:23">
      <c r="B662" s="20"/>
      <c r="C662" s="20"/>
      <c r="D662" s="20"/>
      <c r="E662" s="20"/>
      <c r="F662" s="20"/>
      <c r="G662" s="20"/>
      <c r="H662" s="20"/>
      <c r="I662" s="20"/>
      <c r="J662" s="20"/>
      <c r="K662" s="20"/>
      <c r="L662" s="20"/>
      <c r="M662" s="20"/>
      <c r="N662" s="20"/>
      <c r="O662" s="20"/>
      <c r="P662" s="20"/>
      <c r="Q662" s="20"/>
      <c r="R662" s="20"/>
      <c r="S662" s="20"/>
      <c r="T662" s="20"/>
      <c r="U662" s="20"/>
      <c r="V662" s="20"/>
      <c r="W662" s="20"/>
    </row>
    <row r="663" spans="2:23">
      <c r="B663" s="20"/>
      <c r="C663" s="20"/>
      <c r="D663" s="20"/>
      <c r="E663" s="20"/>
      <c r="F663" s="20"/>
      <c r="G663" s="20"/>
      <c r="H663" s="20"/>
      <c r="I663" s="20"/>
      <c r="J663" s="20"/>
      <c r="K663" s="20"/>
      <c r="L663" s="20"/>
      <c r="M663" s="20"/>
      <c r="N663" s="20"/>
      <c r="O663" s="20"/>
      <c r="P663" s="20"/>
      <c r="Q663" s="20"/>
      <c r="R663" s="20"/>
      <c r="S663" s="20"/>
      <c r="T663" s="20"/>
      <c r="U663" s="20"/>
      <c r="V663" s="20"/>
      <c r="W663" s="20"/>
    </row>
    <row r="664" spans="2:23">
      <c r="B664" s="20"/>
      <c r="C664" s="20"/>
      <c r="D664" s="20"/>
      <c r="E664" s="20"/>
      <c r="F664" s="20"/>
      <c r="G664" s="20"/>
      <c r="H664" s="20"/>
      <c r="I664" s="20"/>
      <c r="J664" s="20"/>
      <c r="K664" s="20"/>
      <c r="L664" s="20"/>
      <c r="M664" s="20"/>
      <c r="N664" s="20"/>
      <c r="O664" s="20"/>
      <c r="P664" s="20"/>
      <c r="Q664" s="20"/>
      <c r="R664" s="20"/>
      <c r="S664" s="20"/>
      <c r="T664" s="20"/>
      <c r="U664" s="20"/>
      <c r="V664" s="20"/>
      <c r="W664" s="20"/>
    </row>
    <row r="665" spans="2:23">
      <c r="B665" s="20"/>
      <c r="C665" s="20"/>
      <c r="D665" s="20"/>
      <c r="E665" s="20"/>
      <c r="F665" s="20"/>
      <c r="G665" s="20"/>
      <c r="H665" s="20"/>
      <c r="I665" s="20"/>
      <c r="J665" s="20"/>
      <c r="K665" s="20"/>
      <c r="L665" s="20"/>
      <c r="M665" s="20"/>
      <c r="N665" s="20"/>
      <c r="O665" s="20"/>
      <c r="P665" s="20"/>
      <c r="Q665" s="20"/>
      <c r="R665" s="20"/>
      <c r="S665" s="20"/>
      <c r="T665" s="20"/>
      <c r="U665" s="20"/>
      <c r="V665" s="20"/>
      <c r="W665" s="20"/>
    </row>
    <row r="666" spans="2:23">
      <c r="B666" s="20"/>
      <c r="C666" s="20"/>
      <c r="D666" s="20"/>
      <c r="E666" s="20"/>
      <c r="F666" s="20"/>
      <c r="G666" s="20"/>
      <c r="H666" s="20"/>
      <c r="I666" s="20"/>
      <c r="J666" s="20"/>
      <c r="K666" s="20"/>
      <c r="L666" s="20"/>
      <c r="M666" s="20"/>
      <c r="N666" s="20"/>
      <c r="O666" s="20"/>
      <c r="P666" s="20"/>
      <c r="Q666" s="20"/>
      <c r="R666" s="20"/>
      <c r="S666" s="20"/>
      <c r="T666" s="20"/>
      <c r="U666" s="20"/>
      <c r="V666" s="20"/>
      <c r="W666" s="20"/>
    </row>
    <row r="667" spans="2:23">
      <c r="B667" s="20"/>
      <c r="C667" s="20"/>
      <c r="D667" s="20"/>
      <c r="E667" s="20"/>
      <c r="F667" s="20"/>
      <c r="G667" s="20"/>
      <c r="H667" s="20"/>
      <c r="I667" s="20"/>
      <c r="J667" s="20"/>
      <c r="K667" s="20"/>
      <c r="L667" s="20"/>
      <c r="M667" s="20"/>
      <c r="N667" s="20"/>
      <c r="O667" s="20"/>
      <c r="P667" s="20"/>
      <c r="Q667" s="20"/>
      <c r="R667" s="20"/>
      <c r="S667" s="20"/>
      <c r="T667" s="20"/>
      <c r="U667" s="20"/>
      <c r="V667" s="20"/>
      <c r="W667" s="20"/>
    </row>
    <row r="668" spans="2:23">
      <c r="B668" s="20"/>
      <c r="C668" s="20"/>
      <c r="D668" s="20"/>
      <c r="E668" s="20"/>
      <c r="F668" s="20"/>
      <c r="G668" s="20"/>
      <c r="H668" s="20"/>
      <c r="I668" s="20"/>
      <c r="J668" s="20"/>
      <c r="K668" s="20"/>
      <c r="L668" s="20"/>
      <c r="M668" s="20"/>
      <c r="N668" s="20"/>
      <c r="O668" s="20"/>
      <c r="P668" s="20"/>
      <c r="Q668" s="20"/>
      <c r="R668" s="20"/>
      <c r="S668" s="20"/>
      <c r="T668" s="20"/>
      <c r="U668" s="20"/>
      <c r="V668" s="20"/>
      <c r="W668" s="20"/>
    </row>
    <row r="669" spans="2:23">
      <c r="B669" s="20"/>
      <c r="C669" s="20"/>
      <c r="D669" s="20"/>
      <c r="E669" s="20"/>
      <c r="F669" s="20"/>
      <c r="G669" s="20"/>
      <c r="H669" s="20"/>
      <c r="I669" s="20"/>
      <c r="J669" s="20"/>
      <c r="K669" s="20"/>
      <c r="L669" s="20"/>
      <c r="M669" s="20"/>
      <c r="N669" s="20"/>
      <c r="O669" s="20"/>
      <c r="P669" s="20"/>
      <c r="Q669" s="20"/>
      <c r="R669" s="20"/>
      <c r="S669" s="20"/>
      <c r="T669" s="20"/>
      <c r="U669" s="20"/>
      <c r="V669" s="20"/>
      <c r="W669" s="20"/>
    </row>
    <row r="670" spans="2:23">
      <c r="B670" s="20"/>
      <c r="C670" s="20"/>
      <c r="D670" s="20"/>
      <c r="E670" s="20"/>
      <c r="F670" s="20"/>
      <c r="G670" s="20"/>
      <c r="H670" s="20"/>
      <c r="I670" s="20"/>
      <c r="J670" s="20"/>
      <c r="K670" s="20"/>
      <c r="L670" s="20"/>
      <c r="M670" s="20"/>
      <c r="N670" s="20"/>
      <c r="O670" s="20"/>
      <c r="P670" s="20"/>
      <c r="Q670" s="20"/>
      <c r="R670" s="20"/>
      <c r="S670" s="20"/>
      <c r="T670" s="20"/>
      <c r="U670" s="20"/>
      <c r="V670" s="20"/>
      <c r="W670" s="20"/>
    </row>
    <row r="671" spans="2:23">
      <c r="B671" s="20"/>
      <c r="C671" s="20"/>
      <c r="D671" s="20"/>
      <c r="E671" s="20"/>
      <c r="F671" s="20"/>
      <c r="G671" s="20"/>
      <c r="H671" s="20"/>
      <c r="I671" s="20"/>
      <c r="J671" s="20"/>
      <c r="K671" s="20"/>
      <c r="L671" s="20"/>
      <c r="M671" s="20"/>
      <c r="N671" s="20"/>
      <c r="O671" s="20"/>
      <c r="P671" s="20"/>
      <c r="Q671" s="20"/>
      <c r="R671" s="20"/>
      <c r="S671" s="20"/>
      <c r="T671" s="20"/>
      <c r="U671" s="20"/>
      <c r="V671" s="20"/>
      <c r="W671" s="20"/>
    </row>
    <row r="672" spans="2:23">
      <c r="B672" s="20"/>
      <c r="C672" s="20"/>
      <c r="D672" s="20"/>
      <c r="E672" s="20"/>
      <c r="F672" s="20"/>
      <c r="G672" s="20"/>
      <c r="H672" s="20"/>
      <c r="I672" s="20"/>
      <c r="J672" s="20"/>
      <c r="K672" s="20"/>
      <c r="L672" s="20"/>
      <c r="M672" s="20"/>
      <c r="N672" s="20"/>
      <c r="O672" s="20"/>
      <c r="P672" s="20"/>
      <c r="Q672" s="20"/>
      <c r="R672" s="20"/>
      <c r="S672" s="20"/>
      <c r="T672" s="20"/>
      <c r="U672" s="20"/>
      <c r="V672" s="20"/>
      <c r="W672" s="20"/>
    </row>
    <row r="673" spans="2:23">
      <c r="B673" s="20"/>
      <c r="C673" s="20"/>
      <c r="D673" s="20"/>
      <c r="E673" s="20"/>
      <c r="F673" s="20"/>
      <c r="G673" s="20"/>
      <c r="H673" s="20"/>
      <c r="I673" s="20"/>
      <c r="J673" s="20"/>
      <c r="K673" s="20"/>
      <c r="L673" s="20"/>
      <c r="M673" s="20"/>
      <c r="N673" s="20"/>
      <c r="O673" s="20"/>
      <c r="P673" s="20"/>
      <c r="Q673" s="20"/>
      <c r="R673" s="20"/>
      <c r="S673" s="20"/>
      <c r="T673" s="20"/>
      <c r="U673" s="20"/>
      <c r="V673" s="20"/>
      <c r="W673" s="20"/>
    </row>
    <row r="674" spans="2:23">
      <c r="B674" s="20"/>
      <c r="C674" s="20"/>
      <c r="D674" s="20"/>
      <c r="E674" s="20"/>
      <c r="F674" s="20"/>
      <c r="G674" s="20"/>
      <c r="H674" s="20"/>
      <c r="I674" s="20"/>
      <c r="J674" s="20"/>
      <c r="K674" s="20"/>
      <c r="L674" s="20"/>
      <c r="M674" s="20"/>
      <c r="N674" s="20"/>
      <c r="O674" s="20"/>
      <c r="P674" s="20"/>
      <c r="Q674" s="20"/>
      <c r="R674" s="20"/>
      <c r="S674" s="20"/>
      <c r="T674" s="20"/>
      <c r="U674" s="20"/>
      <c r="V674" s="20"/>
      <c r="W674" s="20"/>
    </row>
    <row r="675" spans="2:23">
      <c r="B675" s="20"/>
      <c r="C675" s="20"/>
      <c r="D675" s="20"/>
      <c r="E675" s="20"/>
      <c r="F675" s="20"/>
      <c r="G675" s="20"/>
      <c r="H675" s="20"/>
      <c r="I675" s="20"/>
      <c r="J675" s="20"/>
      <c r="K675" s="20"/>
      <c r="L675" s="20"/>
      <c r="M675" s="20"/>
      <c r="N675" s="20"/>
      <c r="O675" s="20"/>
      <c r="P675" s="20"/>
      <c r="Q675" s="20"/>
      <c r="R675" s="20"/>
      <c r="S675" s="20"/>
      <c r="T675" s="20"/>
      <c r="U675" s="20"/>
      <c r="V675" s="20"/>
      <c r="W675" s="20"/>
    </row>
    <row r="676" spans="2:23">
      <c r="B676" s="20"/>
      <c r="C676" s="20"/>
      <c r="D676" s="20"/>
      <c r="E676" s="20"/>
      <c r="F676" s="20"/>
      <c r="G676" s="20"/>
      <c r="H676" s="20"/>
      <c r="I676" s="20"/>
      <c r="J676" s="20"/>
      <c r="K676" s="20"/>
      <c r="L676" s="20"/>
      <c r="M676" s="20"/>
      <c r="N676" s="20"/>
      <c r="O676" s="20"/>
      <c r="P676" s="20"/>
      <c r="Q676" s="20"/>
      <c r="R676" s="20"/>
      <c r="S676" s="20"/>
      <c r="T676" s="20"/>
      <c r="U676" s="20"/>
      <c r="V676" s="20"/>
      <c r="W676" s="20"/>
    </row>
    <row r="677" spans="2:23">
      <c r="B677" s="20"/>
      <c r="C677" s="20"/>
      <c r="D677" s="20"/>
      <c r="E677" s="20"/>
      <c r="F677" s="20"/>
      <c r="G677" s="20"/>
      <c r="H677" s="20"/>
      <c r="I677" s="20"/>
      <c r="J677" s="20"/>
      <c r="K677" s="20"/>
      <c r="L677" s="20"/>
      <c r="M677" s="20"/>
      <c r="N677" s="20"/>
      <c r="O677" s="20"/>
      <c r="P677" s="20"/>
      <c r="Q677" s="20"/>
      <c r="R677" s="20"/>
      <c r="S677" s="20"/>
      <c r="T677" s="20"/>
      <c r="U677" s="20"/>
      <c r="V677" s="20"/>
      <c r="W677" s="20"/>
    </row>
    <row r="678" spans="2:23">
      <c r="B678" s="20"/>
      <c r="C678" s="20"/>
      <c r="D678" s="20"/>
      <c r="E678" s="20"/>
      <c r="F678" s="20"/>
      <c r="G678" s="20"/>
      <c r="H678" s="20"/>
      <c r="I678" s="20"/>
      <c r="J678" s="20"/>
      <c r="K678" s="20"/>
      <c r="L678" s="20"/>
      <c r="M678" s="20"/>
      <c r="N678" s="20"/>
      <c r="O678" s="20"/>
      <c r="P678" s="20"/>
      <c r="Q678" s="20"/>
      <c r="R678" s="20"/>
      <c r="S678" s="20"/>
      <c r="T678" s="20"/>
      <c r="U678" s="20"/>
      <c r="V678" s="20"/>
      <c r="W678" s="20"/>
    </row>
    <row r="679" spans="2:23">
      <c r="B679" s="20"/>
      <c r="C679" s="20"/>
      <c r="D679" s="20"/>
      <c r="E679" s="20"/>
      <c r="F679" s="20"/>
      <c r="G679" s="20"/>
      <c r="H679" s="20"/>
      <c r="I679" s="20"/>
      <c r="J679" s="20"/>
      <c r="K679" s="20"/>
      <c r="L679" s="20"/>
      <c r="M679" s="20"/>
      <c r="N679" s="20"/>
      <c r="O679" s="20"/>
      <c r="P679" s="20"/>
      <c r="Q679" s="20"/>
      <c r="R679" s="20"/>
      <c r="S679" s="20"/>
      <c r="T679" s="20"/>
      <c r="U679" s="20"/>
      <c r="V679" s="20"/>
      <c r="W679" s="20"/>
    </row>
    <row r="680" spans="2:23">
      <c r="B680" s="20"/>
      <c r="C680" s="20"/>
      <c r="D680" s="20"/>
      <c r="E680" s="20"/>
      <c r="F680" s="20"/>
      <c r="G680" s="20"/>
      <c r="H680" s="20"/>
      <c r="I680" s="20"/>
      <c r="J680" s="20"/>
      <c r="K680" s="20"/>
      <c r="L680" s="20"/>
      <c r="M680" s="20"/>
      <c r="N680" s="20"/>
      <c r="O680" s="20"/>
      <c r="P680" s="20"/>
      <c r="Q680" s="20"/>
      <c r="R680" s="20"/>
      <c r="S680" s="20"/>
      <c r="T680" s="20"/>
      <c r="U680" s="20"/>
      <c r="V680" s="20"/>
      <c r="W680" s="20"/>
    </row>
    <row r="681" spans="2:23">
      <c r="B681" s="20"/>
      <c r="C681" s="20"/>
      <c r="D681" s="20"/>
      <c r="E681" s="20"/>
      <c r="F681" s="20"/>
      <c r="G681" s="20"/>
      <c r="H681" s="20"/>
      <c r="I681" s="20"/>
      <c r="J681" s="20"/>
      <c r="K681" s="20"/>
      <c r="L681" s="20"/>
      <c r="M681" s="20"/>
      <c r="N681" s="20"/>
      <c r="O681" s="20"/>
      <c r="P681" s="20"/>
      <c r="Q681" s="20"/>
      <c r="R681" s="20"/>
      <c r="S681" s="20"/>
      <c r="T681" s="20"/>
      <c r="U681" s="20"/>
      <c r="V681" s="20"/>
      <c r="W681" s="20"/>
    </row>
    <row r="682" spans="2:23">
      <c r="B682" s="20"/>
      <c r="C682" s="20"/>
      <c r="D682" s="20"/>
      <c r="E682" s="20"/>
      <c r="F682" s="20"/>
      <c r="G682" s="20"/>
      <c r="H682" s="20"/>
      <c r="I682" s="20"/>
      <c r="J682" s="20"/>
      <c r="K682" s="20"/>
      <c r="L682" s="20"/>
      <c r="M682" s="20"/>
      <c r="N682" s="20"/>
      <c r="O682" s="20"/>
      <c r="P682" s="20"/>
      <c r="Q682" s="20"/>
      <c r="R682" s="20"/>
      <c r="S682" s="20"/>
      <c r="T682" s="20"/>
      <c r="U682" s="20"/>
      <c r="V682" s="20"/>
      <c r="W682" s="20"/>
    </row>
    <row r="683" spans="2:23">
      <c r="B683" s="20"/>
      <c r="C683" s="20"/>
      <c r="D683" s="20"/>
      <c r="E683" s="20"/>
      <c r="F683" s="20"/>
      <c r="G683" s="20"/>
      <c r="H683" s="20"/>
      <c r="I683" s="20"/>
      <c r="J683" s="20"/>
      <c r="K683" s="20"/>
      <c r="L683" s="20"/>
      <c r="M683" s="20"/>
      <c r="N683" s="20"/>
      <c r="O683" s="20"/>
      <c r="P683" s="20"/>
      <c r="Q683" s="20"/>
      <c r="R683" s="20"/>
      <c r="S683" s="20"/>
      <c r="T683" s="20"/>
      <c r="U683" s="20"/>
      <c r="V683" s="20"/>
      <c r="W683" s="20"/>
    </row>
    <row r="684" spans="2:23">
      <c r="B684" s="20"/>
      <c r="C684" s="20"/>
      <c r="D684" s="20"/>
      <c r="E684" s="20"/>
      <c r="F684" s="20"/>
      <c r="G684" s="20"/>
      <c r="H684" s="20"/>
      <c r="I684" s="20"/>
      <c r="J684" s="20"/>
      <c r="K684" s="20"/>
      <c r="L684" s="20"/>
      <c r="M684" s="20"/>
      <c r="N684" s="20"/>
      <c r="O684" s="20"/>
      <c r="P684" s="20"/>
      <c r="Q684" s="20"/>
      <c r="R684" s="20"/>
      <c r="S684" s="20"/>
      <c r="T684" s="20"/>
      <c r="U684" s="20"/>
      <c r="V684" s="20"/>
      <c r="W684" s="20"/>
    </row>
    <row r="685" spans="2:23">
      <c r="B685" s="20"/>
      <c r="C685" s="20"/>
      <c r="D685" s="20"/>
      <c r="E685" s="20"/>
      <c r="F685" s="20"/>
      <c r="G685" s="20"/>
      <c r="H685" s="20"/>
      <c r="I685" s="20"/>
      <c r="J685" s="20"/>
      <c r="K685" s="20"/>
      <c r="L685" s="20"/>
      <c r="M685" s="20"/>
      <c r="N685" s="20"/>
      <c r="O685" s="20"/>
      <c r="P685" s="20"/>
      <c r="Q685" s="20"/>
      <c r="R685" s="20"/>
      <c r="S685" s="20"/>
      <c r="T685" s="20"/>
      <c r="U685" s="20"/>
      <c r="V685" s="20"/>
      <c r="W685" s="20"/>
    </row>
    <row r="686" spans="2:23">
      <c r="B686" s="20"/>
      <c r="C686" s="20"/>
      <c r="D686" s="20"/>
      <c r="E686" s="20"/>
      <c r="F686" s="20"/>
      <c r="G686" s="20"/>
      <c r="H686" s="20"/>
      <c r="I686" s="20"/>
      <c r="J686" s="20"/>
      <c r="K686" s="20"/>
      <c r="L686" s="20"/>
      <c r="M686" s="20"/>
      <c r="N686" s="20"/>
      <c r="O686" s="20"/>
      <c r="P686" s="20"/>
      <c r="Q686" s="20"/>
      <c r="R686" s="20"/>
      <c r="S686" s="20"/>
      <c r="T686" s="20"/>
      <c r="U686" s="20"/>
      <c r="V686" s="20"/>
      <c r="W686" s="20"/>
    </row>
    <row r="687" spans="2:23">
      <c r="B687" s="20"/>
      <c r="C687" s="20"/>
      <c r="D687" s="20"/>
      <c r="E687" s="20"/>
      <c r="F687" s="20"/>
      <c r="G687" s="20"/>
      <c r="H687" s="20"/>
      <c r="I687" s="20"/>
      <c r="J687" s="20"/>
      <c r="K687" s="20"/>
      <c r="L687" s="20"/>
      <c r="M687" s="20"/>
      <c r="N687" s="20"/>
      <c r="O687" s="20"/>
      <c r="P687" s="20"/>
      <c r="Q687" s="20"/>
      <c r="R687" s="20"/>
      <c r="S687" s="20"/>
      <c r="T687" s="20"/>
      <c r="U687" s="20"/>
      <c r="V687" s="20"/>
      <c r="W687" s="20"/>
    </row>
    <row r="688" spans="2:23">
      <c r="B688" s="20"/>
      <c r="C688" s="20"/>
      <c r="D688" s="20"/>
      <c r="E688" s="20"/>
      <c r="F688" s="20"/>
      <c r="G688" s="20"/>
      <c r="H688" s="20"/>
      <c r="I688" s="20"/>
      <c r="J688" s="20"/>
      <c r="K688" s="20"/>
      <c r="L688" s="20"/>
      <c r="M688" s="20"/>
      <c r="N688" s="20"/>
      <c r="O688" s="20"/>
      <c r="P688" s="20"/>
      <c r="Q688" s="20"/>
      <c r="R688" s="20"/>
      <c r="S688" s="20"/>
      <c r="T688" s="20"/>
      <c r="U688" s="20"/>
      <c r="V688" s="20"/>
      <c r="W688" s="20"/>
    </row>
    <row r="689" spans="2:23">
      <c r="B689" s="20"/>
      <c r="C689" s="20"/>
      <c r="D689" s="20"/>
      <c r="E689" s="20"/>
      <c r="F689" s="20"/>
      <c r="G689" s="20"/>
      <c r="H689" s="20"/>
      <c r="I689" s="20"/>
      <c r="J689" s="20"/>
      <c r="K689" s="20"/>
      <c r="L689" s="20"/>
      <c r="M689" s="20"/>
      <c r="N689" s="20"/>
      <c r="O689" s="20"/>
      <c r="P689" s="20"/>
      <c r="Q689" s="20"/>
      <c r="R689" s="20"/>
      <c r="S689" s="20"/>
      <c r="T689" s="20"/>
      <c r="U689" s="20"/>
      <c r="V689" s="20"/>
      <c r="W689" s="20"/>
    </row>
    <row r="690" spans="2:23">
      <c r="B690" s="20"/>
      <c r="C690" s="20"/>
      <c r="D690" s="20"/>
      <c r="E690" s="20"/>
      <c r="F690" s="20"/>
      <c r="G690" s="20"/>
      <c r="H690" s="20"/>
      <c r="I690" s="20"/>
      <c r="J690" s="20"/>
      <c r="K690" s="20"/>
      <c r="L690" s="20"/>
      <c r="M690" s="20"/>
      <c r="N690" s="20"/>
      <c r="O690" s="20"/>
      <c r="P690" s="20"/>
      <c r="Q690" s="20"/>
      <c r="R690" s="20"/>
      <c r="S690" s="20"/>
      <c r="T690" s="20"/>
      <c r="U690" s="20"/>
      <c r="V690" s="20"/>
      <c r="W690" s="20"/>
    </row>
    <row r="691" spans="2:23">
      <c r="B691" s="20"/>
      <c r="C691" s="20"/>
      <c r="D691" s="20"/>
      <c r="E691" s="20"/>
      <c r="F691" s="20"/>
      <c r="G691" s="20"/>
      <c r="H691" s="20"/>
      <c r="I691" s="20"/>
      <c r="J691" s="20"/>
      <c r="K691" s="20"/>
      <c r="L691" s="20"/>
      <c r="M691" s="20"/>
      <c r="N691" s="20"/>
      <c r="O691" s="20"/>
      <c r="P691" s="20"/>
      <c r="Q691" s="20"/>
      <c r="R691" s="20"/>
      <c r="S691" s="20"/>
      <c r="T691" s="20"/>
      <c r="U691" s="20"/>
      <c r="V691" s="20"/>
      <c r="W691" s="20"/>
    </row>
    <row r="692" spans="2:23">
      <c r="B692" s="20"/>
      <c r="C692" s="20"/>
      <c r="D692" s="20"/>
      <c r="E692" s="20"/>
      <c r="F692" s="20"/>
      <c r="G692" s="20"/>
      <c r="H692" s="20"/>
      <c r="I692" s="20"/>
      <c r="J692" s="20"/>
      <c r="K692" s="20"/>
      <c r="L692" s="20"/>
      <c r="M692" s="20"/>
      <c r="N692" s="20"/>
      <c r="O692" s="20"/>
      <c r="P692" s="20"/>
      <c r="Q692" s="20"/>
      <c r="R692" s="20"/>
      <c r="S692" s="20"/>
      <c r="T692" s="20"/>
      <c r="U692" s="20"/>
      <c r="V692" s="20"/>
      <c r="W692" s="20"/>
    </row>
    <row r="693" spans="2:23">
      <c r="B693" s="20"/>
      <c r="C693" s="20"/>
      <c r="D693" s="20"/>
      <c r="E693" s="20"/>
      <c r="F693" s="20"/>
      <c r="G693" s="20"/>
      <c r="H693" s="20"/>
      <c r="I693" s="20"/>
      <c r="J693" s="20"/>
      <c r="K693" s="20"/>
      <c r="L693" s="20"/>
      <c r="M693" s="20"/>
      <c r="N693" s="20"/>
      <c r="O693" s="20"/>
      <c r="P693" s="20"/>
      <c r="Q693" s="20"/>
      <c r="R693" s="20"/>
      <c r="S693" s="20"/>
      <c r="T693" s="20"/>
      <c r="U693" s="20"/>
      <c r="V693" s="20"/>
      <c r="W693" s="20"/>
    </row>
    <row r="694" spans="2:23">
      <c r="B694" s="20"/>
      <c r="C694" s="20"/>
      <c r="D694" s="20"/>
      <c r="E694" s="20"/>
      <c r="F694" s="20"/>
      <c r="G694" s="20"/>
      <c r="H694" s="20"/>
      <c r="I694" s="20"/>
      <c r="J694" s="20"/>
      <c r="K694" s="20"/>
      <c r="L694" s="20"/>
      <c r="M694" s="20"/>
      <c r="N694" s="20"/>
      <c r="O694" s="20"/>
      <c r="P694" s="20"/>
      <c r="Q694" s="20"/>
      <c r="R694" s="20"/>
      <c r="S694" s="20"/>
      <c r="T694" s="20"/>
      <c r="U694" s="20"/>
      <c r="V694" s="20"/>
      <c r="W694" s="20"/>
    </row>
    <row r="695" spans="2:23">
      <c r="B695" s="20"/>
      <c r="C695" s="20"/>
      <c r="D695" s="20"/>
      <c r="E695" s="20"/>
      <c r="F695" s="20"/>
      <c r="G695" s="20"/>
      <c r="H695" s="20"/>
      <c r="I695" s="20"/>
      <c r="J695" s="20"/>
      <c r="K695" s="20"/>
      <c r="L695" s="20"/>
      <c r="M695" s="20"/>
      <c r="N695" s="20"/>
      <c r="O695" s="20"/>
      <c r="P695" s="20"/>
      <c r="Q695" s="20"/>
      <c r="R695" s="20"/>
      <c r="S695" s="20"/>
      <c r="T695" s="20"/>
      <c r="U695" s="20"/>
      <c r="V695" s="20"/>
      <c r="W695" s="20"/>
    </row>
    <row r="696" spans="2:23">
      <c r="B696" s="20"/>
      <c r="C696" s="20"/>
      <c r="D696" s="20"/>
      <c r="E696" s="20"/>
      <c r="F696" s="20"/>
      <c r="G696" s="20"/>
      <c r="H696" s="20"/>
      <c r="I696" s="20"/>
      <c r="J696" s="20"/>
      <c r="K696" s="20"/>
      <c r="L696" s="20"/>
      <c r="M696" s="20"/>
      <c r="N696" s="20"/>
      <c r="O696" s="20"/>
      <c r="P696" s="20"/>
      <c r="Q696" s="20"/>
      <c r="R696" s="20"/>
      <c r="S696" s="20"/>
      <c r="T696" s="20"/>
      <c r="U696" s="20"/>
      <c r="V696" s="20"/>
      <c r="W696" s="20"/>
    </row>
    <row r="697" spans="2:23">
      <c r="B697" s="20"/>
      <c r="C697" s="20"/>
      <c r="D697" s="20"/>
      <c r="E697" s="20"/>
      <c r="F697" s="20"/>
      <c r="G697" s="20"/>
      <c r="H697" s="20"/>
      <c r="I697" s="20"/>
      <c r="J697" s="20"/>
      <c r="K697" s="20"/>
      <c r="L697" s="20"/>
      <c r="M697" s="20"/>
      <c r="N697" s="20"/>
      <c r="O697" s="20"/>
      <c r="P697" s="20"/>
      <c r="Q697" s="20"/>
      <c r="R697" s="20"/>
      <c r="S697" s="20"/>
      <c r="T697" s="20"/>
      <c r="U697" s="20"/>
      <c r="V697" s="20"/>
      <c r="W697" s="20"/>
    </row>
    <row r="698" spans="2:23">
      <c r="B698" s="20"/>
      <c r="C698" s="20"/>
      <c r="D698" s="20"/>
      <c r="E698" s="20"/>
      <c r="F698" s="20"/>
      <c r="G698" s="20"/>
      <c r="H698" s="20"/>
      <c r="I698" s="20"/>
      <c r="J698" s="20"/>
      <c r="K698" s="20"/>
      <c r="L698" s="20"/>
      <c r="M698" s="20"/>
      <c r="N698" s="20"/>
      <c r="O698" s="20"/>
      <c r="P698" s="20"/>
      <c r="Q698" s="20"/>
      <c r="R698" s="20"/>
      <c r="S698" s="20"/>
      <c r="T698" s="20"/>
      <c r="U698" s="20"/>
      <c r="V698" s="20"/>
      <c r="W698" s="20"/>
    </row>
    <row r="699" spans="2:23">
      <c r="B699" s="20"/>
      <c r="C699" s="20"/>
      <c r="D699" s="20"/>
      <c r="E699" s="20"/>
      <c r="F699" s="20"/>
      <c r="G699" s="20"/>
      <c r="H699" s="20"/>
      <c r="I699" s="20"/>
      <c r="J699" s="20"/>
      <c r="K699" s="20"/>
      <c r="L699" s="20"/>
      <c r="M699" s="20"/>
      <c r="N699" s="20"/>
      <c r="O699" s="20"/>
      <c r="P699" s="20"/>
      <c r="Q699" s="20"/>
      <c r="R699" s="20"/>
      <c r="S699" s="20"/>
      <c r="T699" s="20"/>
      <c r="U699" s="20"/>
      <c r="V699" s="20"/>
      <c r="W699" s="20"/>
    </row>
    <row r="700" spans="2:23">
      <c r="B700" s="20"/>
      <c r="C700" s="20"/>
      <c r="D700" s="20"/>
      <c r="E700" s="20"/>
      <c r="F700" s="20"/>
      <c r="G700" s="20"/>
      <c r="H700" s="20"/>
      <c r="I700" s="20"/>
      <c r="J700" s="20"/>
      <c r="K700" s="20"/>
      <c r="L700" s="20"/>
      <c r="M700" s="20"/>
      <c r="N700" s="20"/>
      <c r="O700" s="20"/>
      <c r="P700" s="20"/>
      <c r="Q700" s="20"/>
      <c r="R700" s="20"/>
      <c r="S700" s="20"/>
      <c r="T700" s="20"/>
      <c r="U700" s="20"/>
      <c r="V700" s="20"/>
      <c r="W700" s="20"/>
    </row>
    <row r="701" spans="2:23">
      <c r="B701" s="20"/>
      <c r="C701" s="20"/>
      <c r="D701" s="20"/>
      <c r="E701" s="20"/>
      <c r="F701" s="20"/>
      <c r="G701" s="20"/>
      <c r="H701" s="20"/>
      <c r="I701" s="20"/>
      <c r="J701" s="20"/>
      <c r="K701" s="20"/>
      <c r="L701" s="20"/>
      <c r="M701" s="20"/>
      <c r="N701" s="20"/>
      <c r="O701" s="20"/>
      <c r="P701" s="20"/>
      <c r="Q701" s="20"/>
      <c r="R701" s="20"/>
      <c r="S701" s="20"/>
      <c r="T701" s="20"/>
      <c r="U701" s="20"/>
      <c r="V701" s="20"/>
      <c r="W701" s="20"/>
    </row>
    <row r="702" spans="2:23">
      <c r="B702" s="20"/>
      <c r="C702" s="20"/>
      <c r="D702" s="20"/>
      <c r="E702" s="20"/>
      <c r="F702" s="20"/>
      <c r="G702" s="20"/>
      <c r="H702" s="20"/>
      <c r="I702" s="20"/>
      <c r="J702" s="20"/>
      <c r="K702" s="20"/>
      <c r="L702" s="20"/>
      <c r="M702" s="20"/>
      <c r="N702" s="20"/>
      <c r="O702" s="20"/>
      <c r="P702" s="20"/>
      <c r="Q702" s="20"/>
      <c r="R702" s="20"/>
      <c r="S702" s="20"/>
      <c r="T702" s="20"/>
      <c r="U702" s="20"/>
      <c r="V702" s="20"/>
      <c r="W702" s="20"/>
    </row>
    <row r="703" spans="2:23">
      <c r="B703" s="20"/>
      <c r="C703" s="20"/>
      <c r="D703" s="20"/>
      <c r="E703" s="20"/>
      <c r="F703" s="20"/>
      <c r="G703" s="20"/>
      <c r="H703" s="20"/>
      <c r="I703" s="20"/>
      <c r="J703" s="20"/>
      <c r="K703" s="20"/>
      <c r="L703" s="20"/>
      <c r="M703" s="20"/>
      <c r="N703" s="20"/>
      <c r="O703" s="20"/>
      <c r="P703" s="20"/>
      <c r="Q703" s="20"/>
      <c r="R703" s="20"/>
      <c r="S703" s="20"/>
      <c r="T703" s="20"/>
      <c r="U703" s="20"/>
      <c r="V703" s="20"/>
      <c r="W703" s="20"/>
    </row>
    <row r="704" spans="2:23">
      <c r="B704" s="20"/>
      <c r="C704" s="20"/>
      <c r="D704" s="20"/>
      <c r="E704" s="20"/>
      <c r="F704" s="20"/>
      <c r="G704" s="20"/>
      <c r="H704" s="20"/>
      <c r="I704" s="20"/>
      <c r="J704" s="20"/>
      <c r="K704" s="20"/>
      <c r="L704" s="20"/>
      <c r="M704" s="20"/>
      <c r="N704" s="20"/>
      <c r="O704" s="20"/>
      <c r="P704" s="20"/>
      <c r="Q704" s="20"/>
      <c r="R704" s="20"/>
      <c r="S704" s="20"/>
      <c r="T704" s="20"/>
      <c r="U704" s="20"/>
      <c r="V704" s="20"/>
      <c r="W704" s="20"/>
    </row>
    <row r="705" spans="2:23">
      <c r="B705" s="20"/>
      <c r="C705" s="20"/>
      <c r="D705" s="20"/>
      <c r="E705" s="20"/>
      <c r="F705" s="20"/>
      <c r="G705" s="20"/>
      <c r="H705" s="20"/>
      <c r="I705" s="20"/>
      <c r="J705" s="20"/>
      <c r="K705" s="20"/>
      <c r="L705" s="20"/>
      <c r="M705" s="20"/>
      <c r="N705" s="20"/>
      <c r="O705" s="20"/>
      <c r="P705" s="20"/>
      <c r="Q705" s="20"/>
      <c r="R705" s="20"/>
      <c r="S705" s="20"/>
      <c r="T705" s="20"/>
      <c r="U705" s="20"/>
      <c r="V705" s="20"/>
      <c r="W705" s="20"/>
    </row>
    <row r="706" spans="2:23">
      <c r="B706" s="20"/>
      <c r="C706" s="20"/>
      <c r="D706" s="20"/>
      <c r="E706" s="20"/>
      <c r="F706" s="20"/>
      <c r="G706" s="20"/>
      <c r="H706" s="20"/>
      <c r="I706" s="20"/>
      <c r="J706" s="20"/>
      <c r="K706" s="20"/>
      <c r="L706" s="20"/>
      <c r="M706" s="20"/>
      <c r="N706" s="20"/>
      <c r="O706" s="20"/>
      <c r="P706" s="20"/>
      <c r="Q706" s="20"/>
      <c r="R706" s="20"/>
      <c r="S706" s="20"/>
      <c r="T706" s="20"/>
      <c r="U706" s="20"/>
      <c r="V706" s="20"/>
      <c r="W706" s="20"/>
    </row>
    <row r="707" spans="2:23">
      <c r="B707" s="20"/>
      <c r="C707" s="20"/>
      <c r="D707" s="20"/>
      <c r="E707" s="20"/>
      <c r="F707" s="20"/>
      <c r="G707" s="20"/>
      <c r="H707" s="20"/>
      <c r="I707" s="20"/>
      <c r="J707" s="20"/>
      <c r="K707" s="20"/>
      <c r="L707" s="20"/>
      <c r="M707" s="20"/>
      <c r="N707" s="20"/>
      <c r="O707" s="20"/>
      <c r="P707" s="20"/>
      <c r="Q707" s="20"/>
      <c r="R707" s="20"/>
      <c r="S707" s="20"/>
      <c r="T707" s="20"/>
      <c r="U707" s="20"/>
      <c r="V707" s="20"/>
      <c r="W707" s="20"/>
    </row>
    <row r="708" spans="2:23">
      <c r="B708" s="20"/>
      <c r="C708" s="20"/>
      <c r="D708" s="20"/>
      <c r="E708" s="20"/>
      <c r="F708" s="20"/>
      <c r="G708" s="20"/>
      <c r="H708" s="20"/>
      <c r="I708" s="20"/>
      <c r="J708" s="20"/>
      <c r="K708" s="20"/>
      <c r="L708" s="20"/>
      <c r="M708" s="20"/>
      <c r="N708" s="20"/>
      <c r="O708" s="20"/>
      <c r="P708" s="20"/>
      <c r="Q708" s="20"/>
      <c r="R708" s="20"/>
      <c r="S708" s="20"/>
      <c r="T708" s="20"/>
      <c r="U708" s="20"/>
      <c r="V708" s="20"/>
      <c r="W708" s="20"/>
    </row>
    <row r="709" spans="2:23">
      <c r="B709" s="20"/>
      <c r="C709" s="20"/>
      <c r="D709" s="20"/>
      <c r="E709" s="20"/>
      <c r="F709" s="20"/>
      <c r="G709" s="20"/>
      <c r="H709" s="20"/>
      <c r="I709" s="20"/>
      <c r="J709" s="20"/>
      <c r="K709" s="20"/>
      <c r="L709" s="20"/>
      <c r="M709" s="20"/>
      <c r="N709" s="20"/>
      <c r="O709" s="20"/>
      <c r="P709" s="20"/>
      <c r="Q709" s="20"/>
      <c r="R709" s="20"/>
      <c r="S709" s="20"/>
      <c r="T709" s="20"/>
      <c r="U709" s="20"/>
      <c r="V709" s="20"/>
      <c r="W709" s="20"/>
    </row>
    <row r="710" spans="2:23">
      <c r="B710" s="20"/>
      <c r="C710" s="20"/>
      <c r="D710" s="20"/>
      <c r="E710" s="20"/>
      <c r="F710" s="20"/>
      <c r="G710" s="20"/>
      <c r="H710" s="20"/>
      <c r="I710" s="20"/>
      <c r="J710" s="20"/>
      <c r="K710" s="20"/>
      <c r="L710" s="20"/>
      <c r="M710" s="20"/>
      <c r="N710" s="20"/>
      <c r="O710" s="20"/>
      <c r="P710" s="20"/>
      <c r="Q710" s="20"/>
      <c r="R710" s="20"/>
      <c r="S710" s="20"/>
      <c r="T710" s="20"/>
      <c r="U710" s="20"/>
      <c r="V710" s="20"/>
      <c r="W710" s="20"/>
    </row>
    <row r="711" spans="2:23">
      <c r="B711" s="20"/>
      <c r="C711" s="20"/>
      <c r="D711" s="20"/>
      <c r="E711" s="20"/>
      <c r="F711" s="20"/>
      <c r="G711" s="20"/>
      <c r="H711" s="20"/>
      <c r="I711" s="20"/>
      <c r="J711" s="20"/>
      <c r="K711" s="20"/>
      <c r="L711" s="20"/>
      <c r="M711" s="20"/>
      <c r="N711" s="20"/>
      <c r="O711" s="20"/>
      <c r="P711" s="20"/>
      <c r="Q711" s="20"/>
      <c r="R711" s="20"/>
      <c r="S711" s="20"/>
      <c r="T711" s="20"/>
      <c r="U711" s="20"/>
      <c r="V711" s="20"/>
      <c r="W711" s="20"/>
    </row>
    <row r="712" spans="2:23">
      <c r="B712" s="20"/>
      <c r="C712" s="20"/>
      <c r="D712" s="20"/>
      <c r="E712" s="20"/>
      <c r="F712" s="20"/>
      <c r="G712" s="20"/>
      <c r="H712" s="20"/>
      <c r="I712" s="20"/>
      <c r="J712" s="20"/>
      <c r="K712" s="20"/>
      <c r="L712" s="20"/>
      <c r="M712" s="20"/>
      <c r="N712" s="20"/>
      <c r="O712" s="20"/>
      <c r="P712" s="20"/>
      <c r="Q712" s="20"/>
      <c r="R712" s="20"/>
      <c r="S712" s="20"/>
      <c r="T712" s="20"/>
      <c r="U712" s="20"/>
      <c r="V712" s="20"/>
      <c r="W712" s="20"/>
    </row>
    <row r="713" spans="2:23">
      <c r="B713" s="20"/>
      <c r="C713" s="20"/>
      <c r="D713" s="20"/>
      <c r="E713" s="20"/>
      <c r="F713" s="20"/>
      <c r="G713" s="20"/>
      <c r="H713" s="20"/>
      <c r="I713" s="20"/>
      <c r="J713" s="20"/>
      <c r="K713" s="20"/>
      <c r="L713" s="20"/>
      <c r="M713" s="20"/>
      <c r="N713" s="20"/>
      <c r="O713" s="20"/>
      <c r="P713" s="20"/>
      <c r="Q713" s="20"/>
      <c r="R713" s="20"/>
      <c r="S713" s="20"/>
      <c r="T713" s="20"/>
      <c r="U713" s="20"/>
      <c r="V713" s="20"/>
      <c r="W713" s="20"/>
    </row>
    <row r="714" spans="2:23">
      <c r="B714" s="20"/>
      <c r="C714" s="20"/>
      <c r="D714" s="20"/>
      <c r="E714" s="20"/>
      <c r="F714" s="20"/>
      <c r="G714" s="20"/>
      <c r="H714" s="20"/>
      <c r="I714" s="20"/>
      <c r="J714" s="20"/>
      <c r="K714" s="20"/>
      <c r="L714" s="20"/>
      <c r="M714" s="20"/>
      <c r="N714" s="20"/>
      <c r="O714" s="20"/>
      <c r="P714" s="20"/>
      <c r="Q714" s="20"/>
      <c r="R714" s="20"/>
      <c r="S714" s="20"/>
      <c r="T714" s="20"/>
      <c r="U714" s="20"/>
      <c r="V714" s="20"/>
      <c r="W714" s="20"/>
    </row>
    <row r="715" spans="2:23">
      <c r="B715" s="20"/>
      <c r="C715" s="20"/>
      <c r="D715" s="20"/>
      <c r="E715" s="20"/>
      <c r="F715" s="20"/>
      <c r="G715" s="20"/>
      <c r="H715" s="20"/>
      <c r="I715" s="20"/>
      <c r="J715" s="20"/>
      <c r="K715" s="20"/>
      <c r="L715" s="20"/>
      <c r="M715" s="20"/>
      <c r="N715" s="20"/>
      <c r="O715" s="20"/>
      <c r="P715" s="20"/>
      <c r="Q715" s="20"/>
      <c r="R715" s="20"/>
      <c r="S715" s="20"/>
      <c r="T715" s="20"/>
      <c r="U715" s="20"/>
      <c r="V715" s="20"/>
      <c r="W715" s="20"/>
    </row>
    <row r="716" spans="2:23">
      <c r="B716" s="20"/>
      <c r="C716" s="20"/>
      <c r="D716" s="20"/>
      <c r="E716" s="20"/>
      <c r="F716" s="20"/>
      <c r="G716" s="20"/>
      <c r="H716" s="20"/>
      <c r="I716" s="20"/>
      <c r="J716" s="20"/>
      <c r="K716" s="20"/>
      <c r="L716" s="20"/>
      <c r="M716" s="20"/>
      <c r="N716" s="20"/>
      <c r="O716" s="20"/>
      <c r="P716" s="20"/>
      <c r="Q716" s="20"/>
      <c r="R716" s="20"/>
      <c r="S716" s="20"/>
      <c r="T716" s="20"/>
      <c r="U716" s="20"/>
      <c r="V716" s="20"/>
      <c r="W716" s="20"/>
    </row>
    <row r="717" spans="2:23">
      <c r="B717" s="20"/>
      <c r="C717" s="20"/>
      <c r="D717" s="20"/>
      <c r="E717" s="20"/>
      <c r="F717" s="20"/>
      <c r="G717" s="20"/>
      <c r="H717" s="20"/>
      <c r="I717" s="20"/>
      <c r="J717" s="20"/>
      <c r="K717" s="20"/>
      <c r="L717" s="20"/>
      <c r="M717" s="20"/>
      <c r="N717" s="20"/>
      <c r="O717" s="20"/>
      <c r="P717" s="20"/>
      <c r="Q717" s="20"/>
      <c r="R717" s="20"/>
      <c r="S717" s="20"/>
      <c r="T717" s="20"/>
      <c r="U717" s="20"/>
      <c r="V717" s="20"/>
      <c r="W717" s="20"/>
    </row>
    <row r="718" spans="2:23">
      <c r="B718" s="20"/>
      <c r="C718" s="20"/>
      <c r="D718" s="20"/>
      <c r="E718" s="20"/>
      <c r="F718" s="20"/>
      <c r="G718" s="20"/>
      <c r="H718" s="20"/>
      <c r="I718" s="20"/>
      <c r="J718" s="20"/>
      <c r="K718" s="20"/>
      <c r="L718" s="20"/>
      <c r="M718" s="20"/>
      <c r="N718" s="20"/>
      <c r="O718" s="20"/>
      <c r="P718" s="20"/>
      <c r="Q718" s="20"/>
      <c r="R718" s="20"/>
      <c r="S718" s="20"/>
      <c r="T718" s="20"/>
      <c r="U718" s="20"/>
      <c r="V718" s="20"/>
      <c r="W718" s="20"/>
    </row>
    <row r="719" spans="2:23">
      <c r="B719" s="20"/>
      <c r="C719" s="20"/>
      <c r="D719" s="20"/>
      <c r="E719" s="20"/>
      <c r="F719" s="20"/>
      <c r="G719" s="20"/>
      <c r="H719" s="20"/>
      <c r="I719" s="20"/>
      <c r="J719" s="20"/>
      <c r="K719" s="20"/>
      <c r="L719" s="20"/>
      <c r="M719" s="20"/>
      <c r="N719" s="20"/>
      <c r="O719" s="20"/>
      <c r="P719" s="20"/>
      <c r="Q719" s="20"/>
      <c r="R719" s="20"/>
      <c r="S719" s="20"/>
      <c r="T719" s="20"/>
      <c r="U719" s="20"/>
      <c r="V719" s="20"/>
      <c r="W719" s="20"/>
    </row>
    <row r="720" spans="2:23">
      <c r="B720" s="20"/>
      <c r="C720" s="20"/>
      <c r="D720" s="20"/>
      <c r="E720" s="20"/>
      <c r="F720" s="20"/>
      <c r="G720" s="20"/>
      <c r="H720" s="20"/>
      <c r="I720" s="20"/>
      <c r="J720" s="20"/>
      <c r="K720" s="20"/>
      <c r="L720" s="20"/>
      <c r="M720" s="20"/>
      <c r="N720" s="20"/>
      <c r="O720" s="20"/>
      <c r="P720" s="20"/>
      <c r="Q720" s="20"/>
      <c r="R720" s="20"/>
      <c r="S720" s="20"/>
      <c r="T720" s="20"/>
      <c r="U720" s="20"/>
      <c r="V720" s="20"/>
      <c r="W720" s="20"/>
    </row>
    <row r="721" spans="2:23">
      <c r="B721" s="20"/>
      <c r="C721" s="20"/>
      <c r="D721" s="20"/>
      <c r="E721" s="20"/>
      <c r="F721" s="20"/>
      <c r="G721" s="20"/>
      <c r="H721" s="20"/>
      <c r="I721" s="20"/>
      <c r="J721" s="20"/>
      <c r="K721" s="20"/>
      <c r="L721" s="20"/>
      <c r="M721" s="20"/>
      <c r="N721" s="20"/>
      <c r="O721" s="20"/>
      <c r="P721" s="20"/>
      <c r="Q721" s="20"/>
      <c r="R721" s="20"/>
      <c r="S721" s="20"/>
      <c r="T721" s="20"/>
      <c r="U721" s="20"/>
      <c r="V721" s="20"/>
      <c r="W721" s="20"/>
    </row>
    <row r="722" spans="2:23">
      <c r="B722" s="20"/>
      <c r="C722" s="20"/>
      <c r="D722" s="20"/>
      <c r="E722" s="20"/>
      <c r="F722" s="20"/>
      <c r="G722" s="20"/>
      <c r="H722" s="20"/>
      <c r="I722" s="20"/>
      <c r="J722" s="20"/>
      <c r="K722" s="20"/>
      <c r="L722" s="20"/>
      <c r="M722" s="20"/>
      <c r="N722" s="20"/>
      <c r="O722" s="20"/>
      <c r="P722" s="20"/>
      <c r="Q722" s="20"/>
      <c r="R722" s="20"/>
      <c r="S722" s="20"/>
      <c r="T722" s="20"/>
      <c r="U722" s="20"/>
      <c r="V722" s="20"/>
      <c r="W722" s="20"/>
    </row>
    <row r="723" spans="2:23">
      <c r="B723" s="20"/>
      <c r="C723" s="20"/>
      <c r="D723" s="20"/>
      <c r="E723" s="20"/>
      <c r="F723" s="20"/>
      <c r="G723" s="20"/>
      <c r="H723" s="20"/>
      <c r="I723" s="20"/>
      <c r="J723" s="20"/>
      <c r="K723" s="20"/>
      <c r="L723" s="20"/>
      <c r="M723" s="20"/>
      <c r="N723" s="20"/>
      <c r="O723" s="20"/>
      <c r="P723" s="20"/>
      <c r="Q723" s="20"/>
      <c r="R723" s="20"/>
      <c r="S723" s="20"/>
      <c r="T723" s="20"/>
      <c r="U723" s="20"/>
      <c r="V723" s="20"/>
      <c r="W723" s="20"/>
    </row>
    <row r="724" spans="2:23">
      <c r="B724" s="20"/>
      <c r="C724" s="20"/>
      <c r="D724" s="20"/>
      <c r="E724" s="20"/>
      <c r="F724" s="20"/>
      <c r="G724" s="20"/>
      <c r="H724" s="20"/>
      <c r="I724" s="20"/>
      <c r="J724" s="20"/>
      <c r="K724" s="20"/>
      <c r="L724" s="20"/>
      <c r="M724" s="20"/>
      <c r="N724" s="20"/>
      <c r="O724" s="20"/>
      <c r="P724" s="20"/>
      <c r="Q724" s="20"/>
      <c r="R724" s="20"/>
      <c r="S724" s="20"/>
      <c r="T724" s="20"/>
      <c r="U724" s="20"/>
      <c r="V724" s="20"/>
      <c r="W724" s="20"/>
    </row>
    <row r="725" spans="2:23">
      <c r="B725" s="20"/>
      <c r="C725" s="20"/>
      <c r="D725" s="20"/>
      <c r="E725" s="20"/>
      <c r="F725" s="20"/>
      <c r="G725" s="20"/>
      <c r="H725" s="20"/>
      <c r="I725" s="20"/>
      <c r="J725" s="20"/>
      <c r="K725" s="20"/>
      <c r="L725" s="20"/>
      <c r="M725" s="20"/>
      <c r="N725" s="20"/>
      <c r="O725" s="20"/>
      <c r="P725" s="20"/>
      <c r="Q725" s="20"/>
      <c r="R725" s="20"/>
      <c r="S725" s="20"/>
      <c r="T725" s="20"/>
      <c r="U725" s="20"/>
      <c r="V725" s="20"/>
      <c r="W725" s="20"/>
    </row>
    <row r="726" spans="2:23">
      <c r="B726" s="20"/>
      <c r="C726" s="20"/>
      <c r="D726" s="20"/>
      <c r="E726" s="20"/>
      <c r="F726" s="20"/>
      <c r="G726" s="20"/>
      <c r="H726" s="20"/>
      <c r="I726" s="20"/>
      <c r="J726" s="20"/>
      <c r="K726" s="20"/>
      <c r="L726" s="20"/>
      <c r="M726" s="20"/>
      <c r="N726" s="20"/>
      <c r="O726" s="20"/>
      <c r="P726" s="20"/>
      <c r="Q726" s="20"/>
      <c r="R726" s="20"/>
      <c r="S726" s="20"/>
      <c r="T726" s="20"/>
      <c r="U726" s="20"/>
      <c r="V726" s="20"/>
      <c r="W726" s="20"/>
    </row>
    <row r="727" spans="2:23">
      <c r="B727" s="20"/>
      <c r="C727" s="20"/>
      <c r="D727" s="20"/>
      <c r="E727" s="20"/>
      <c r="F727" s="20"/>
      <c r="G727" s="20"/>
      <c r="H727" s="20"/>
      <c r="I727" s="20"/>
      <c r="J727" s="20"/>
      <c r="K727" s="20"/>
      <c r="L727" s="20"/>
      <c r="M727" s="20"/>
      <c r="N727" s="20"/>
      <c r="O727" s="20"/>
      <c r="P727" s="20"/>
      <c r="Q727" s="20"/>
      <c r="R727" s="20"/>
      <c r="S727" s="20"/>
      <c r="T727" s="20"/>
      <c r="U727" s="20"/>
      <c r="V727" s="20"/>
      <c r="W727" s="20"/>
    </row>
    <row r="728" spans="2:23">
      <c r="B728" s="20"/>
      <c r="C728" s="20"/>
      <c r="D728" s="20"/>
      <c r="E728" s="20"/>
      <c r="F728" s="20"/>
      <c r="G728" s="20"/>
      <c r="H728" s="20"/>
      <c r="I728" s="20"/>
      <c r="J728" s="20"/>
      <c r="K728" s="20"/>
      <c r="L728" s="20"/>
      <c r="M728" s="20"/>
      <c r="N728" s="20"/>
      <c r="O728" s="20"/>
      <c r="P728" s="20"/>
      <c r="Q728" s="20"/>
      <c r="R728" s="20"/>
      <c r="S728" s="20"/>
      <c r="T728" s="20"/>
      <c r="U728" s="20"/>
      <c r="V728" s="20"/>
      <c r="W728" s="20"/>
    </row>
    <row r="729" spans="2:23">
      <c r="B729" s="20"/>
      <c r="C729" s="20"/>
      <c r="D729" s="20"/>
      <c r="E729" s="20"/>
      <c r="F729" s="20"/>
      <c r="G729" s="20"/>
      <c r="H729" s="20"/>
      <c r="I729" s="20"/>
      <c r="J729" s="20"/>
      <c r="K729" s="20"/>
      <c r="L729" s="20"/>
      <c r="M729" s="20"/>
      <c r="N729" s="20"/>
      <c r="O729" s="20"/>
      <c r="P729" s="20"/>
      <c r="Q729" s="20"/>
      <c r="R729" s="20"/>
      <c r="S729" s="20"/>
      <c r="T729" s="20"/>
      <c r="U729" s="20"/>
      <c r="V729" s="20"/>
      <c r="W729" s="20"/>
    </row>
    <row r="730" spans="2:23">
      <c r="B730" s="20"/>
      <c r="C730" s="20"/>
      <c r="D730" s="20"/>
      <c r="E730" s="20"/>
      <c r="F730" s="20"/>
      <c r="G730" s="20"/>
      <c r="H730" s="20"/>
      <c r="I730" s="20"/>
      <c r="J730" s="20"/>
      <c r="K730" s="20"/>
      <c r="L730" s="20"/>
      <c r="M730" s="20"/>
      <c r="N730" s="20"/>
      <c r="O730" s="20"/>
      <c r="P730" s="20"/>
      <c r="Q730" s="20"/>
      <c r="R730" s="20"/>
      <c r="S730" s="20"/>
      <c r="T730" s="20"/>
      <c r="U730" s="20"/>
      <c r="V730" s="20"/>
      <c r="W730" s="20"/>
    </row>
    <row r="731" spans="2:23">
      <c r="B731" s="20"/>
      <c r="C731" s="20"/>
      <c r="D731" s="20"/>
      <c r="E731" s="20"/>
      <c r="F731" s="20"/>
      <c r="G731" s="20"/>
      <c r="H731" s="20"/>
      <c r="I731" s="20"/>
      <c r="J731" s="20"/>
      <c r="K731" s="20"/>
      <c r="L731" s="20"/>
      <c r="M731" s="20"/>
      <c r="N731" s="20"/>
      <c r="O731" s="20"/>
      <c r="P731" s="20"/>
      <c r="Q731" s="20"/>
      <c r="R731" s="20"/>
      <c r="S731" s="20"/>
      <c r="T731" s="20"/>
      <c r="U731" s="20"/>
      <c r="V731" s="20"/>
      <c r="W731" s="20"/>
    </row>
    <row r="732" spans="2:23">
      <c r="B732" s="20"/>
      <c r="C732" s="20"/>
      <c r="D732" s="20"/>
      <c r="E732" s="20"/>
      <c r="F732" s="20"/>
      <c r="G732" s="20"/>
      <c r="H732" s="20"/>
      <c r="I732" s="20"/>
      <c r="J732" s="20"/>
      <c r="K732" s="20"/>
      <c r="L732" s="20"/>
      <c r="M732" s="20"/>
      <c r="N732" s="20"/>
      <c r="O732" s="20"/>
      <c r="P732" s="20"/>
      <c r="Q732" s="20"/>
      <c r="R732" s="20"/>
      <c r="S732" s="20"/>
      <c r="T732" s="20"/>
      <c r="U732" s="20"/>
      <c r="V732" s="20"/>
      <c r="W732" s="20"/>
    </row>
    <row r="733" spans="2:23">
      <c r="B733" s="20"/>
      <c r="C733" s="20"/>
      <c r="D733" s="20"/>
      <c r="E733" s="20"/>
      <c r="F733" s="20"/>
      <c r="G733" s="20"/>
      <c r="H733" s="20"/>
      <c r="I733" s="20"/>
      <c r="J733" s="20"/>
      <c r="K733" s="20"/>
      <c r="L733" s="20"/>
      <c r="M733" s="20"/>
      <c r="N733" s="20"/>
      <c r="O733" s="20"/>
      <c r="P733" s="20"/>
      <c r="Q733" s="20"/>
      <c r="R733" s="20"/>
      <c r="S733" s="20"/>
      <c r="T733" s="20"/>
      <c r="U733" s="20"/>
      <c r="V733" s="20"/>
      <c r="W733" s="20"/>
    </row>
    <row r="734" spans="2:23">
      <c r="B734" s="20"/>
      <c r="C734" s="20"/>
      <c r="D734" s="20"/>
      <c r="E734" s="20"/>
      <c r="F734" s="20"/>
      <c r="G734" s="20"/>
      <c r="H734" s="20"/>
      <c r="I734" s="20"/>
      <c r="J734" s="20"/>
      <c r="K734" s="20"/>
      <c r="L734" s="20"/>
      <c r="M734" s="20"/>
      <c r="N734" s="20"/>
      <c r="O734" s="20"/>
      <c r="P734" s="20"/>
      <c r="Q734" s="20"/>
      <c r="R734" s="20"/>
      <c r="S734" s="20"/>
      <c r="T734" s="20"/>
      <c r="U734" s="20"/>
      <c r="V734" s="20"/>
      <c r="W734" s="20"/>
    </row>
    <row r="735" spans="2:23">
      <c r="B735" s="20"/>
      <c r="C735" s="20"/>
      <c r="D735" s="20"/>
      <c r="E735" s="20"/>
      <c r="F735" s="20"/>
      <c r="G735" s="20"/>
      <c r="H735" s="20"/>
      <c r="I735" s="20"/>
      <c r="J735" s="20"/>
      <c r="K735" s="20"/>
      <c r="L735" s="20"/>
      <c r="M735" s="20"/>
      <c r="N735" s="20"/>
      <c r="O735" s="20"/>
      <c r="P735" s="20"/>
      <c r="Q735" s="20"/>
      <c r="R735" s="20"/>
      <c r="S735" s="20"/>
      <c r="T735" s="20"/>
      <c r="U735" s="20"/>
      <c r="V735" s="20"/>
      <c r="W735" s="20"/>
    </row>
    <row r="736" spans="2:23">
      <c r="B736" s="20"/>
      <c r="C736" s="20"/>
      <c r="D736" s="20"/>
      <c r="E736" s="20"/>
      <c r="F736" s="20"/>
      <c r="G736" s="20"/>
      <c r="H736" s="20"/>
      <c r="I736" s="20"/>
      <c r="J736" s="20"/>
      <c r="K736" s="20"/>
      <c r="L736" s="20"/>
      <c r="M736" s="20"/>
      <c r="N736" s="20"/>
      <c r="O736" s="20"/>
      <c r="P736" s="20"/>
      <c r="Q736" s="20"/>
      <c r="R736" s="20"/>
      <c r="S736" s="20"/>
      <c r="T736" s="20"/>
      <c r="U736" s="20"/>
      <c r="V736" s="20"/>
      <c r="W736" s="20"/>
    </row>
    <row r="737" spans="2:23">
      <c r="B737" s="20"/>
      <c r="C737" s="20"/>
      <c r="D737" s="20"/>
      <c r="E737" s="20"/>
      <c r="F737" s="20"/>
      <c r="G737" s="20"/>
      <c r="H737" s="20"/>
      <c r="I737" s="20"/>
      <c r="J737" s="20"/>
      <c r="K737" s="20"/>
      <c r="L737" s="20"/>
      <c r="M737" s="20"/>
      <c r="N737" s="20"/>
      <c r="O737" s="20"/>
      <c r="P737" s="20"/>
      <c r="Q737" s="20"/>
      <c r="R737" s="20"/>
      <c r="S737" s="20"/>
      <c r="T737" s="20"/>
      <c r="U737" s="20"/>
      <c r="V737" s="20"/>
      <c r="W737" s="20"/>
    </row>
    <row r="738" spans="2:23">
      <c r="B738" s="20"/>
      <c r="C738" s="20"/>
      <c r="D738" s="20"/>
      <c r="E738" s="20"/>
      <c r="F738" s="20"/>
      <c r="G738" s="20"/>
      <c r="H738" s="20"/>
      <c r="I738" s="20"/>
      <c r="J738" s="20"/>
      <c r="K738" s="20"/>
      <c r="L738" s="20"/>
      <c r="M738" s="20"/>
      <c r="N738" s="20"/>
      <c r="O738" s="20"/>
      <c r="P738" s="20"/>
      <c r="Q738" s="20"/>
      <c r="R738" s="20"/>
      <c r="S738" s="20"/>
      <c r="T738" s="20"/>
      <c r="U738" s="20"/>
      <c r="V738" s="20"/>
      <c r="W738" s="20"/>
    </row>
    <row r="739" spans="2:23">
      <c r="B739" s="20"/>
      <c r="C739" s="20"/>
      <c r="D739" s="20"/>
      <c r="E739" s="20"/>
      <c r="F739" s="20"/>
      <c r="G739" s="20"/>
      <c r="H739" s="20"/>
      <c r="I739" s="20"/>
      <c r="J739" s="20"/>
      <c r="K739" s="20"/>
      <c r="L739" s="20"/>
      <c r="M739" s="20"/>
      <c r="N739" s="20"/>
      <c r="O739" s="20"/>
      <c r="P739" s="20"/>
      <c r="Q739" s="20"/>
      <c r="R739" s="20"/>
      <c r="S739" s="20"/>
      <c r="T739" s="20"/>
      <c r="U739" s="20"/>
      <c r="V739" s="20"/>
      <c r="W739" s="20"/>
    </row>
    <row r="740" spans="2:23">
      <c r="B740" s="20"/>
      <c r="C740" s="20"/>
      <c r="D740" s="20"/>
      <c r="E740" s="20"/>
      <c r="F740" s="20"/>
      <c r="G740" s="20"/>
      <c r="H740" s="20"/>
      <c r="I740" s="20"/>
      <c r="J740" s="20"/>
      <c r="K740" s="20"/>
      <c r="L740" s="20"/>
      <c r="M740" s="20"/>
      <c r="N740" s="20"/>
      <c r="O740" s="20"/>
      <c r="P740" s="20"/>
      <c r="Q740" s="20"/>
      <c r="R740" s="20"/>
      <c r="S740" s="20"/>
      <c r="T740" s="20"/>
      <c r="U740" s="20"/>
      <c r="V740" s="20"/>
      <c r="W740" s="20"/>
    </row>
    <row r="741" spans="2:23">
      <c r="B741" s="20"/>
      <c r="C741" s="20"/>
      <c r="D741" s="20"/>
      <c r="E741" s="20"/>
      <c r="F741" s="20"/>
      <c r="G741" s="20"/>
      <c r="H741" s="20"/>
      <c r="I741" s="20"/>
      <c r="J741" s="20"/>
      <c r="K741" s="20"/>
      <c r="L741" s="20"/>
      <c r="M741" s="20"/>
      <c r="N741" s="20"/>
      <c r="O741" s="20"/>
      <c r="P741" s="20"/>
      <c r="Q741" s="20"/>
      <c r="R741" s="20"/>
      <c r="S741" s="20"/>
      <c r="T741" s="20"/>
      <c r="U741" s="20"/>
      <c r="V741" s="20"/>
      <c r="W741" s="20"/>
    </row>
    <row r="742" spans="2:23">
      <c r="B742" s="20"/>
      <c r="C742" s="20"/>
      <c r="D742" s="20"/>
      <c r="E742" s="20"/>
      <c r="F742" s="20"/>
      <c r="G742" s="20"/>
      <c r="H742" s="20"/>
      <c r="I742" s="20"/>
      <c r="J742" s="20"/>
      <c r="K742" s="20"/>
      <c r="L742" s="20"/>
      <c r="M742" s="20"/>
      <c r="N742" s="20"/>
      <c r="O742" s="20"/>
      <c r="P742" s="20"/>
      <c r="Q742" s="20"/>
      <c r="R742" s="20"/>
      <c r="S742" s="20"/>
      <c r="T742" s="20"/>
      <c r="U742" s="20"/>
      <c r="V742" s="20"/>
      <c r="W742" s="20"/>
    </row>
    <row r="743" spans="2:23">
      <c r="B743" s="20"/>
      <c r="C743" s="20"/>
      <c r="D743" s="20"/>
      <c r="E743" s="20"/>
      <c r="F743" s="20"/>
      <c r="G743" s="20"/>
      <c r="H743" s="20"/>
      <c r="I743" s="20"/>
      <c r="J743" s="20"/>
      <c r="K743" s="20"/>
      <c r="L743" s="20"/>
      <c r="M743" s="20"/>
      <c r="N743" s="20"/>
      <c r="O743" s="20"/>
      <c r="P743" s="20"/>
      <c r="Q743" s="20"/>
      <c r="R743" s="20"/>
      <c r="S743" s="20"/>
      <c r="T743" s="20"/>
      <c r="U743" s="20"/>
      <c r="V743" s="20"/>
      <c r="W743" s="20"/>
    </row>
    <row r="744" spans="2:23">
      <c r="B744" s="20"/>
      <c r="C744" s="20"/>
      <c r="D744" s="20"/>
      <c r="E744" s="20"/>
      <c r="F744" s="20"/>
      <c r="G744" s="20"/>
      <c r="H744" s="20"/>
      <c r="I744" s="20"/>
      <c r="J744" s="20"/>
      <c r="K744" s="20"/>
      <c r="L744" s="20"/>
      <c r="M744" s="20"/>
      <c r="N744" s="20"/>
      <c r="O744" s="20"/>
      <c r="P744" s="20"/>
      <c r="Q744" s="20"/>
      <c r="R744" s="20"/>
      <c r="S744" s="20"/>
      <c r="T744" s="20"/>
      <c r="U744" s="20"/>
      <c r="V744" s="20"/>
      <c r="W744" s="20"/>
    </row>
    <row r="745" spans="2:23">
      <c r="B745" s="20"/>
      <c r="C745" s="20"/>
      <c r="D745" s="20"/>
      <c r="E745" s="20"/>
      <c r="F745" s="20"/>
      <c r="G745" s="20"/>
      <c r="H745" s="20"/>
      <c r="I745" s="20"/>
      <c r="J745" s="20"/>
      <c r="K745" s="20"/>
      <c r="L745" s="20"/>
      <c r="M745" s="20"/>
      <c r="N745" s="20"/>
      <c r="O745" s="20"/>
      <c r="P745" s="20"/>
      <c r="Q745" s="20"/>
      <c r="R745" s="20"/>
      <c r="S745" s="20"/>
      <c r="T745" s="20"/>
      <c r="U745" s="20"/>
      <c r="V745" s="20"/>
      <c r="W745" s="20"/>
    </row>
    <row r="746" spans="2:23">
      <c r="B746" s="20"/>
      <c r="C746" s="20"/>
      <c r="D746" s="20"/>
      <c r="E746" s="20"/>
      <c r="F746" s="20"/>
      <c r="G746" s="20"/>
      <c r="H746" s="20"/>
      <c r="I746" s="20"/>
      <c r="J746" s="20"/>
      <c r="K746" s="20"/>
      <c r="L746" s="20"/>
      <c r="M746" s="20"/>
      <c r="N746" s="20"/>
      <c r="O746" s="20"/>
      <c r="P746" s="20"/>
      <c r="Q746" s="20"/>
      <c r="R746" s="20"/>
      <c r="S746" s="20"/>
      <c r="T746" s="20"/>
      <c r="U746" s="20"/>
      <c r="V746" s="20"/>
      <c r="W746" s="20"/>
    </row>
    <row r="747" spans="2:23">
      <c r="B747" s="20"/>
      <c r="C747" s="20"/>
      <c r="D747" s="20"/>
      <c r="E747" s="20"/>
      <c r="F747" s="20"/>
      <c r="G747" s="20"/>
      <c r="H747" s="20"/>
      <c r="I747" s="20"/>
      <c r="J747" s="20"/>
      <c r="K747" s="20"/>
      <c r="L747" s="20"/>
      <c r="M747" s="20"/>
      <c r="N747" s="20"/>
      <c r="O747" s="20"/>
      <c r="P747" s="20"/>
      <c r="Q747" s="20"/>
      <c r="R747" s="20"/>
      <c r="S747" s="20"/>
      <c r="T747" s="20"/>
      <c r="U747" s="20"/>
      <c r="V747" s="20"/>
      <c r="W747" s="20"/>
    </row>
    <row r="748" spans="2:23">
      <c r="B748" s="20"/>
      <c r="C748" s="20"/>
      <c r="D748" s="20"/>
      <c r="E748" s="20"/>
      <c r="F748" s="20"/>
      <c r="G748" s="20"/>
      <c r="H748" s="20"/>
      <c r="I748" s="20"/>
      <c r="J748" s="20"/>
      <c r="K748" s="20"/>
      <c r="L748" s="20"/>
      <c r="M748" s="20"/>
      <c r="N748" s="20"/>
      <c r="O748" s="20"/>
      <c r="P748" s="20"/>
      <c r="Q748" s="20"/>
      <c r="R748" s="20"/>
      <c r="S748" s="20"/>
      <c r="T748" s="20"/>
      <c r="U748" s="20"/>
      <c r="V748" s="20"/>
      <c r="W748" s="20"/>
    </row>
    <row r="749" spans="2:23">
      <c r="B749" s="20"/>
      <c r="C749" s="20"/>
      <c r="D749" s="20"/>
      <c r="E749" s="20"/>
      <c r="F749" s="20"/>
      <c r="G749" s="20"/>
      <c r="H749" s="20"/>
      <c r="I749" s="20"/>
      <c r="J749" s="20"/>
      <c r="K749" s="20"/>
      <c r="L749" s="20"/>
      <c r="M749" s="20"/>
      <c r="N749" s="20"/>
      <c r="O749" s="20"/>
      <c r="P749" s="20"/>
      <c r="Q749" s="20"/>
      <c r="R749" s="20"/>
      <c r="S749" s="20"/>
      <c r="T749" s="20"/>
      <c r="U749" s="20"/>
      <c r="V749" s="20"/>
      <c r="W749" s="20"/>
    </row>
    <row r="750" spans="2:23">
      <c r="B750" s="20"/>
      <c r="C750" s="20"/>
      <c r="D750" s="20"/>
      <c r="E750" s="20"/>
      <c r="F750" s="20"/>
      <c r="G750" s="20"/>
      <c r="H750" s="20"/>
      <c r="I750" s="20"/>
      <c r="J750" s="20"/>
      <c r="K750" s="20"/>
      <c r="L750" s="20"/>
      <c r="M750" s="20"/>
      <c r="N750" s="20"/>
      <c r="O750" s="20"/>
      <c r="P750" s="20"/>
      <c r="Q750" s="20"/>
      <c r="R750" s="20"/>
      <c r="S750" s="20"/>
      <c r="T750" s="20"/>
      <c r="U750" s="20"/>
      <c r="V750" s="20"/>
      <c r="W750" s="20"/>
    </row>
    <row r="751" spans="2:23">
      <c r="B751" s="20"/>
      <c r="C751" s="20"/>
      <c r="D751" s="20"/>
      <c r="E751" s="20"/>
      <c r="F751" s="20"/>
      <c r="G751" s="20"/>
      <c r="H751" s="20"/>
      <c r="I751" s="20"/>
      <c r="J751" s="20"/>
      <c r="K751" s="20"/>
      <c r="L751" s="20"/>
      <c r="M751" s="20"/>
      <c r="N751" s="20"/>
      <c r="O751" s="20"/>
      <c r="P751" s="20"/>
      <c r="Q751" s="20"/>
      <c r="R751" s="20"/>
      <c r="S751" s="20"/>
      <c r="T751" s="20"/>
      <c r="U751" s="20"/>
      <c r="V751" s="20"/>
      <c r="W751" s="20"/>
    </row>
    <row r="752" spans="2:23">
      <c r="B752" s="20"/>
      <c r="C752" s="20"/>
      <c r="D752" s="20"/>
      <c r="E752" s="20"/>
      <c r="F752" s="20"/>
      <c r="G752" s="20"/>
      <c r="H752" s="20"/>
      <c r="I752" s="20"/>
      <c r="J752" s="20"/>
      <c r="K752" s="20"/>
      <c r="L752" s="20"/>
      <c r="M752" s="20"/>
      <c r="N752" s="20"/>
      <c r="O752" s="20"/>
      <c r="P752" s="20"/>
      <c r="Q752" s="20"/>
      <c r="R752" s="20"/>
      <c r="S752" s="20"/>
      <c r="T752" s="20"/>
      <c r="U752" s="20"/>
      <c r="V752" s="20"/>
      <c r="W752" s="20"/>
    </row>
    <row r="753" spans="2:23">
      <c r="B753" s="20"/>
      <c r="C753" s="20"/>
      <c r="D753" s="20"/>
      <c r="E753" s="20"/>
      <c r="F753" s="20"/>
      <c r="G753" s="20"/>
      <c r="H753" s="20"/>
      <c r="I753" s="20"/>
      <c r="J753" s="20"/>
      <c r="K753" s="20"/>
      <c r="L753" s="20"/>
      <c r="M753" s="20"/>
      <c r="N753" s="20"/>
      <c r="O753" s="20"/>
      <c r="P753" s="20"/>
      <c r="Q753" s="20"/>
      <c r="R753" s="20"/>
      <c r="S753" s="20"/>
      <c r="T753" s="20"/>
      <c r="U753" s="20"/>
      <c r="V753" s="20"/>
      <c r="W753" s="20"/>
    </row>
    <row r="754" spans="2:23">
      <c r="B754" s="20"/>
      <c r="C754" s="20"/>
      <c r="D754" s="20"/>
      <c r="E754" s="20"/>
      <c r="F754" s="20"/>
      <c r="G754" s="20"/>
      <c r="H754" s="20"/>
      <c r="I754" s="20"/>
      <c r="J754" s="20"/>
      <c r="K754" s="20"/>
      <c r="L754" s="20"/>
      <c r="M754" s="20"/>
      <c r="N754" s="20"/>
      <c r="O754" s="20"/>
      <c r="P754" s="20"/>
      <c r="Q754" s="20"/>
      <c r="R754" s="20"/>
      <c r="S754" s="20"/>
      <c r="T754" s="20"/>
      <c r="U754" s="20"/>
      <c r="V754" s="20"/>
      <c r="W754" s="20"/>
    </row>
    <row r="755" spans="2:23">
      <c r="B755" s="20"/>
      <c r="C755" s="20"/>
      <c r="D755" s="20"/>
      <c r="E755" s="20"/>
      <c r="F755" s="20"/>
      <c r="G755" s="20"/>
      <c r="H755" s="20"/>
      <c r="I755" s="20"/>
      <c r="J755" s="20"/>
      <c r="K755" s="20"/>
      <c r="L755" s="20"/>
      <c r="M755" s="20"/>
      <c r="N755" s="20"/>
      <c r="O755" s="20"/>
      <c r="P755" s="20"/>
      <c r="Q755" s="20"/>
      <c r="R755" s="20"/>
      <c r="S755" s="20"/>
      <c r="T755" s="20"/>
      <c r="U755" s="20"/>
      <c r="V755" s="20"/>
      <c r="W755" s="20"/>
    </row>
    <row r="756" spans="2:23">
      <c r="B756" s="20"/>
      <c r="C756" s="20"/>
      <c r="D756" s="20"/>
      <c r="E756" s="20"/>
      <c r="F756" s="20"/>
      <c r="G756" s="20"/>
      <c r="H756" s="20"/>
      <c r="I756" s="20"/>
      <c r="J756" s="20"/>
      <c r="K756" s="20"/>
      <c r="L756" s="20"/>
      <c r="M756" s="20"/>
      <c r="N756" s="20"/>
      <c r="O756" s="20"/>
      <c r="P756" s="20"/>
      <c r="Q756" s="20"/>
      <c r="R756" s="20"/>
      <c r="S756" s="20"/>
      <c r="T756" s="20"/>
      <c r="U756" s="20"/>
      <c r="V756" s="20"/>
      <c r="W756" s="20"/>
    </row>
    <row r="757" spans="2:23">
      <c r="B757" s="20"/>
      <c r="C757" s="20"/>
      <c r="D757" s="20"/>
      <c r="E757" s="20"/>
      <c r="F757" s="20"/>
      <c r="G757" s="20"/>
      <c r="H757" s="20"/>
      <c r="I757" s="20"/>
      <c r="J757" s="20"/>
      <c r="K757" s="20"/>
      <c r="L757" s="20"/>
      <c r="M757" s="20"/>
      <c r="N757" s="20"/>
      <c r="O757" s="20"/>
      <c r="P757" s="20"/>
      <c r="Q757" s="20"/>
      <c r="R757" s="20"/>
      <c r="S757" s="20"/>
      <c r="T757" s="20"/>
      <c r="U757" s="20"/>
      <c r="V757" s="20"/>
      <c r="W757" s="20"/>
    </row>
    <row r="758" spans="2:23">
      <c r="B758" s="20"/>
      <c r="C758" s="20"/>
      <c r="D758" s="20"/>
      <c r="E758" s="20"/>
      <c r="F758" s="20"/>
      <c r="G758" s="20"/>
      <c r="H758" s="20"/>
      <c r="I758" s="20"/>
      <c r="J758" s="20"/>
      <c r="K758" s="20"/>
      <c r="L758" s="20"/>
      <c r="M758" s="20"/>
      <c r="N758" s="20"/>
      <c r="O758" s="20"/>
      <c r="P758" s="20"/>
      <c r="Q758" s="20"/>
      <c r="R758" s="20"/>
      <c r="S758" s="20"/>
      <c r="T758" s="20"/>
      <c r="U758" s="20"/>
      <c r="V758" s="20"/>
      <c r="W758" s="20"/>
    </row>
    <row r="759" spans="2:23">
      <c r="B759" s="20"/>
      <c r="C759" s="20"/>
      <c r="D759" s="20"/>
      <c r="E759" s="20"/>
      <c r="F759" s="20"/>
      <c r="G759" s="20"/>
      <c r="H759" s="20"/>
      <c r="I759" s="20"/>
      <c r="J759" s="20"/>
      <c r="K759" s="20"/>
      <c r="L759" s="20"/>
      <c r="M759" s="20"/>
      <c r="N759" s="20"/>
      <c r="O759" s="20"/>
      <c r="P759" s="20"/>
      <c r="Q759" s="20"/>
      <c r="R759" s="20"/>
      <c r="S759" s="20"/>
      <c r="T759" s="20"/>
      <c r="U759" s="20"/>
      <c r="V759" s="20"/>
      <c r="W759" s="20"/>
    </row>
    <row r="760" spans="2:23">
      <c r="B760" s="20"/>
      <c r="C760" s="20"/>
      <c r="D760" s="20"/>
      <c r="E760" s="20"/>
      <c r="F760" s="20"/>
      <c r="G760" s="20"/>
      <c r="H760" s="20"/>
      <c r="I760" s="20"/>
      <c r="J760" s="20"/>
      <c r="K760" s="20"/>
      <c r="L760" s="20"/>
      <c r="M760" s="20"/>
      <c r="N760" s="20"/>
      <c r="O760" s="20"/>
      <c r="P760" s="20"/>
      <c r="Q760" s="20"/>
      <c r="R760" s="20"/>
      <c r="S760" s="20"/>
      <c r="T760" s="20"/>
      <c r="U760" s="20"/>
      <c r="V760" s="20"/>
      <c r="W760" s="20"/>
    </row>
    <row r="761" spans="2:23">
      <c r="B761" s="20"/>
      <c r="C761" s="20"/>
      <c r="D761" s="20"/>
      <c r="E761" s="20"/>
      <c r="F761" s="20"/>
      <c r="G761" s="20"/>
      <c r="H761" s="20"/>
      <c r="I761" s="20"/>
      <c r="J761" s="20"/>
      <c r="K761" s="20"/>
      <c r="L761" s="20"/>
      <c r="M761" s="20"/>
      <c r="N761" s="20"/>
      <c r="O761" s="20"/>
      <c r="P761" s="20"/>
      <c r="Q761" s="20"/>
      <c r="R761" s="20"/>
      <c r="S761" s="20"/>
      <c r="T761" s="20"/>
      <c r="U761" s="20"/>
      <c r="V761" s="20"/>
      <c r="W761" s="20"/>
    </row>
    <row r="762" spans="2:23">
      <c r="B762" s="20"/>
      <c r="C762" s="20"/>
      <c r="D762" s="20"/>
      <c r="E762" s="20"/>
      <c r="F762" s="20"/>
      <c r="G762" s="20"/>
      <c r="H762" s="20"/>
      <c r="I762" s="20"/>
      <c r="J762" s="20"/>
      <c r="K762" s="20"/>
      <c r="L762" s="20"/>
      <c r="M762" s="20"/>
      <c r="N762" s="20"/>
      <c r="O762" s="20"/>
      <c r="P762" s="20"/>
      <c r="Q762" s="20"/>
      <c r="R762" s="20"/>
      <c r="S762" s="20"/>
      <c r="T762" s="20"/>
      <c r="U762" s="20"/>
      <c r="V762" s="20"/>
      <c r="W762" s="20"/>
    </row>
    <row r="763" spans="2:23">
      <c r="B763" s="20"/>
      <c r="C763" s="20"/>
      <c r="D763" s="20"/>
      <c r="E763" s="20"/>
      <c r="F763" s="20"/>
      <c r="G763" s="20"/>
      <c r="H763" s="20"/>
      <c r="I763" s="20"/>
      <c r="J763" s="20"/>
      <c r="K763" s="20"/>
      <c r="L763" s="20"/>
      <c r="M763" s="20"/>
      <c r="N763" s="20"/>
      <c r="O763" s="20"/>
      <c r="P763" s="20"/>
      <c r="Q763" s="20"/>
      <c r="R763" s="20"/>
      <c r="S763" s="20"/>
      <c r="T763" s="20"/>
      <c r="U763" s="20"/>
      <c r="V763" s="20"/>
      <c r="W763" s="20"/>
    </row>
    <row r="764" spans="2:23">
      <c r="B764" s="20"/>
      <c r="C764" s="20"/>
      <c r="D764" s="20"/>
      <c r="E764" s="20"/>
      <c r="F764" s="20"/>
      <c r="G764" s="20"/>
      <c r="H764" s="20"/>
      <c r="I764" s="20"/>
      <c r="J764" s="20"/>
      <c r="K764" s="20"/>
      <c r="L764" s="20"/>
      <c r="M764" s="20"/>
      <c r="N764" s="20"/>
      <c r="O764" s="20"/>
      <c r="P764" s="20"/>
      <c r="Q764" s="20"/>
      <c r="R764" s="20"/>
      <c r="S764" s="20"/>
      <c r="T764" s="20"/>
      <c r="U764" s="20"/>
      <c r="V764" s="20"/>
      <c r="W764" s="20"/>
    </row>
    <row r="765" spans="2:23">
      <c r="B765" s="20"/>
      <c r="C765" s="20"/>
      <c r="D765" s="20"/>
      <c r="E765" s="20"/>
      <c r="F765" s="20"/>
      <c r="G765" s="20"/>
      <c r="H765" s="20"/>
      <c r="I765" s="20"/>
      <c r="J765" s="20"/>
      <c r="K765" s="20"/>
      <c r="L765" s="20"/>
      <c r="M765" s="20"/>
      <c r="N765" s="20"/>
      <c r="O765" s="20"/>
      <c r="P765" s="20"/>
      <c r="Q765" s="20"/>
      <c r="R765" s="20"/>
      <c r="S765" s="20"/>
      <c r="T765" s="20"/>
      <c r="U765" s="20"/>
      <c r="V765" s="20"/>
      <c r="W765" s="20"/>
    </row>
    <row r="766" spans="2:23">
      <c r="B766" s="20"/>
      <c r="C766" s="20"/>
      <c r="D766" s="20"/>
      <c r="E766" s="20"/>
      <c r="F766" s="20"/>
      <c r="G766" s="20"/>
      <c r="H766" s="20"/>
      <c r="I766" s="20"/>
      <c r="J766" s="20"/>
      <c r="K766" s="20"/>
      <c r="L766" s="20"/>
      <c r="M766" s="20"/>
      <c r="N766" s="20"/>
      <c r="O766" s="20"/>
      <c r="P766" s="20"/>
      <c r="Q766" s="20"/>
      <c r="R766" s="20"/>
      <c r="S766" s="20"/>
      <c r="T766" s="20"/>
      <c r="U766" s="20"/>
      <c r="V766" s="20"/>
      <c r="W766" s="20"/>
    </row>
    <row r="767" spans="2:23">
      <c r="B767" s="20"/>
      <c r="C767" s="20"/>
      <c r="D767" s="20"/>
      <c r="E767" s="20"/>
      <c r="F767" s="20"/>
      <c r="G767" s="20"/>
      <c r="H767" s="20"/>
      <c r="I767" s="20"/>
      <c r="J767" s="20"/>
      <c r="K767" s="20"/>
      <c r="L767" s="20"/>
      <c r="M767" s="20"/>
      <c r="N767" s="20"/>
      <c r="O767" s="20"/>
      <c r="P767" s="20"/>
      <c r="Q767" s="20"/>
      <c r="R767" s="20"/>
      <c r="S767" s="20"/>
      <c r="T767" s="20"/>
      <c r="U767" s="20"/>
      <c r="V767" s="20"/>
      <c r="W767" s="20"/>
    </row>
    <row r="768" spans="2:23">
      <c r="B768" s="20"/>
      <c r="C768" s="20"/>
      <c r="D768" s="20"/>
      <c r="E768" s="20"/>
      <c r="F768" s="20"/>
      <c r="G768" s="20"/>
      <c r="H768" s="20"/>
      <c r="I768" s="20"/>
      <c r="J768" s="20"/>
      <c r="K768" s="20"/>
      <c r="L768" s="20"/>
      <c r="M768" s="20"/>
      <c r="N768" s="20"/>
      <c r="O768" s="20"/>
      <c r="P768" s="20"/>
      <c r="Q768" s="20"/>
      <c r="R768" s="20"/>
      <c r="S768" s="20"/>
      <c r="T768" s="20"/>
      <c r="U768" s="20"/>
      <c r="V768" s="20"/>
      <c r="W768" s="20"/>
    </row>
    <row r="769" spans="2:23">
      <c r="B769" s="20"/>
      <c r="C769" s="20"/>
      <c r="D769" s="20"/>
      <c r="E769" s="20"/>
      <c r="F769" s="20"/>
      <c r="G769" s="20"/>
      <c r="H769" s="20"/>
      <c r="I769" s="20"/>
      <c r="J769" s="20"/>
      <c r="K769" s="20"/>
      <c r="L769" s="20"/>
      <c r="M769" s="20"/>
      <c r="N769" s="20"/>
      <c r="O769" s="20"/>
      <c r="P769" s="20"/>
      <c r="Q769" s="20"/>
      <c r="R769" s="20"/>
      <c r="S769" s="20"/>
      <c r="T769" s="20"/>
      <c r="U769" s="20"/>
      <c r="V769" s="20"/>
      <c r="W769" s="20"/>
    </row>
    <row r="770" spans="2:23">
      <c r="B770" s="20"/>
      <c r="C770" s="20"/>
      <c r="D770" s="20"/>
      <c r="E770" s="20"/>
      <c r="F770" s="20"/>
      <c r="G770" s="20"/>
      <c r="H770" s="20"/>
      <c r="I770" s="20"/>
      <c r="J770" s="20"/>
      <c r="K770" s="20"/>
      <c r="L770" s="20"/>
      <c r="M770" s="20"/>
      <c r="N770" s="20"/>
      <c r="O770" s="20"/>
      <c r="P770" s="20"/>
      <c r="Q770" s="20"/>
      <c r="R770" s="20"/>
      <c r="S770" s="20"/>
      <c r="T770" s="20"/>
      <c r="U770" s="20"/>
      <c r="V770" s="20"/>
      <c r="W770" s="20"/>
    </row>
    <row r="771" spans="2:23">
      <c r="B771" s="20"/>
      <c r="C771" s="20"/>
      <c r="D771" s="20"/>
      <c r="E771" s="20"/>
      <c r="F771" s="20"/>
      <c r="G771" s="20"/>
      <c r="H771" s="20"/>
      <c r="I771" s="20"/>
      <c r="J771" s="20"/>
      <c r="K771" s="20"/>
      <c r="L771" s="20"/>
      <c r="M771" s="20"/>
      <c r="N771" s="20"/>
      <c r="O771" s="20"/>
      <c r="P771" s="20"/>
      <c r="Q771" s="20"/>
      <c r="R771" s="20"/>
      <c r="S771" s="20"/>
      <c r="T771" s="20"/>
      <c r="U771" s="20"/>
      <c r="V771" s="20"/>
      <c r="W771" s="20"/>
    </row>
    <row r="772" spans="2:23">
      <c r="B772" s="20"/>
      <c r="C772" s="20"/>
      <c r="D772" s="20"/>
      <c r="E772" s="20"/>
      <c r="F772" s="20"/>
      <c r="G772" s="20"/>
      <c r="H772" s="20"/>
      <c r="I772" s="20"/>
      <c r="J772" s="20"/>
      <c r="K772" s="20"/>
      <c r="L772" s="20"/>
      <c r="M772" s="20"/>
      <c r="N772" s="20"/>
      <c r="O772" s="20"/>
      <c r="P772" s="20"/>
      <c r="Q772" s="20"/>
      <c r="R772" s="20"/>
      <c r="S772" s="20"/>
      <c r="T772" s="20"/>
      <c r="U772" s="20"/>
      <c r="V772" s="20"/>
      <c r="W772" s="20"/>
    </row>
    <row r="773" spans="2:23">
      <c r="B773" s="20"/>
      <c r="C773" s="20"/>
      <c r="D773" s="20"/>
      <c r="E773" s="20"/>
      <c r="F773" s="20"/>
      <c r="G773" s="20"/>
      <c r="H773" s="20"/>
      <c r="I773" s="20"/>
      <c r="J773" s="20"/>
      <c r="K773" s="20"/>
      <c r="L773" s="20"/>
      <c r="M773" s="20"/>
      <c r="N773" s="20"/>
      <c r="O773" s="20"/>
      <c r="P773" s="20"/>
      <c r="Q773" s="20"/>
      <c r="R773" s="20"/>
      <c r="S773" s="20"/>
      <c r="T773" s="20"/>
      <c r="U773" s="20"/>
      <c r="V773" s="20"/>
      <c r="W773" s="20"/>
    </row>
    <row r="774" spans="2:23">
      <c r="B774" s="20"/>
      <c r="C774" s="20"/>
      <c r="D774" s="20"/>
      <c r="E774" s="20"/>
      <c r="F774" s="20"/>
      <c r="G774" s="20"/>
      <c r="H774" s="20"/>
      <c r="I774" s="20"/>
      <c r="J774" s="20"/>
      <c r="K774" s="20"/>
      <c r="L774" s="20"/>
      <c r="M774" s="20"/>
      <c r="N774" s="20"/>
      <c r="O774" s="20"/>
      <c r="P774" s="20"/>
      <c r="Q774" s="20"/>
      <c r="R774" s="20"/>
      <c r="S774" s="20"/>
      <c r="T774" s="20"/>
      <c r="U774" s="20"/>
      <c r="V774" s="20"/>
      <c r="W774" s="20"/>
    </row>
    <row r="775" spans="2:23">
      <c r="B775" s="20"/>
      <c r="C775" s="20"/>
      <c r="D775" s="20"/>
      <c r="E775" s="20"/>
      <c r="F775" s="20"/>
      <c r="G775" s="20"/>
      <c r="H775" s="20"/>
      <c r="I775" s="20"/>
      <c r="J775" s="20"/>
      <c r="K775" s="20"/>
      <c r="L775" s="20"/>
      <c r="M775" s="20"/>
      <c r="N775" s="20"/>
      <c r="O775" s="20"/>
      <c r="P775" s="20"/>
      <c r="Q775" s="20"/>
      <c r="R775" s="20"/>
      <c r="S775" s="20"/>
      <c r="T775" s="20"/>
      <c r="U775" s="20"/>
      <c r="V775" s="20"/>
      <c r="W775" s="20"/>
    </row>
    <row r="776" spans="2:23">
      <c r="B776" s="20"/>
      <c r="C776" s="20"/>
      <c r="D776" s="20"/>
      <c r="E776" s="20"/>
      <c r="F776" s="20"/>
      <c r="G776" s="20"/>
      <c r="H776" s="20"/>
      <c r="I776" s="20"/>
      <c r="J776" s="20"/>
      <c r="K776" s="20"/>
      <c r="L776" s="20"/>
      <c r="M776" s="20"/>
      <c r="N776" s="20"/>
      <c r="O776" s="20"/>
      <c r="P776" s="20"/>
      <c r="Q776" s="20"/>
      <c r="R776" s="20"/>
      <c r="S776" s="20"/>
      <c r="T776" s="20"/>
      <c r="U776" s="20"/>
      <c r="V776" s="20"/>
      <c r="W776" s="20"/>
    </row>
    <row r="777" spans="2:23">
      <c r="B777" s="20"/>
      <c r="C777" s="20"/>
      <c r="D777" s="20"/>
      <c r="E777" s="20"/>
      <c r="F777" s="20"/>
      <c r="G777" s="20"/>
      <c r="H777" s="20"/>
      <c r="I777" s="20"/>
      <c r="J777" s="20"/>
      <c r="K777" s="20"/>
      <c r="L777" s="20"/>
      <c r="M777" s="20"/>
      <c r="N777" s="20"/>
      <c r="O777" s="20"/>
      <c r="P777" s="20"/>
      <c r="Q777" s="20"/>
      <c r="R777" s="20"/>
      <c r="S777" s="20"/>
      <c r="T777" s="20"/>
      <c r="U777" s="20"/>
      <c r="V777" s="20"/>
      <c r="W777" s="20"/>
    </row>
    <row r="778" spans="2:23">
      <c r="B778" s="20"/>
      <c r="C778" s="20"/>
      <c r="D778" s="20"/>
      <c r="E778" s="20"/>
      <c r="F778" s="20"/>
      <c r="G778" s="20"/>
      <c r="H778" s="20"/>
      <c r="I778" s="20"/>
      <c r="J778" s="20"/>
      <c r="K778" s="20"/>
      <c r="L778" s="20"/>
      <c r="M778" s="20"/>
      <c r="N778" s="20"/>
      <c r="O778" s="20"/>
      <c r="P778" s="20"/>
      <c r="Q778" s="20"/>
      <c r="R778" s="20"/>
      <c r="S778" s="20"/>
      <c r="T778" s="20"/>
      <c r="U778" s="20"/>
      <c r="V778" s="20"/>
      <c r="W778" s="20"/>
    </row>
    <row r="779" spans="2:23">
      <c r="B779" s="20"/>
      <c r="C779" s="20"/>
      <c r="D779" s="20"/>
      <c r="E779" s="20"/>
      <c r="F779" s="20"/>
      <c r="G779" s="20"/>
      <c r="H779" s="20"/>
      <c r="I779" s="20"/>
      <c r="J779" s="20"/>
      <c r="K779" s="20"/>
      <c r="L779" s="20"/>
      <c r="M779" s="20"/>
      <c r="N779" s="20"/>
      <c r="O779" s="20"/>
      <c r="P779" s="20"/>
      <c r="Q779" s="20"/>
      <c r="R779" s="20"/>
      <c r="S779" s="20"/>
      <c r="T779" s="20"/>
      <c r="U779" s="20"/>
      <c r="V779" s="20"/>
      <c r="W779" s="20"/>
    </row>
    <row r="780" spans="2:23">
      <c r="B780" s="20"/>
      <c r="C780" s="20"/>
      <c r="D780" s="20"/>
      <c r="E780" s="20"/>
      <c r="F780" s="20"/>
      <c r="G780" s="20"/>
      <c r="H780" s="20"/>
      <c r="I780" s="20"/>
      <c r="J780" s="20"/>
      <c r="K780" s="20"/>
      <c r="L780" s="20"/>
      <c r="M780" s="20"/>
      <c r="N780" s="20"/>
      <c r="O780" s="20"/>
      <c r="P780" s="20"/>
      <c r="Q780" s="20"/>
      <c r="R780" s="20"/>
      <c r="S780" s="20"/>
      <c r="T780" s="20"/>
      <c r="U780" s="20"/>
      <c r="V780" s="20"/>
      <c r="W780" s="20"/>
    </row>
    <row r="781" spans="2:23">
      <c r="B781" s="20"/>
      <c r="C781" s="20"/>
      <c r="D781" s="20"/>
      <c r="E781" s="20"/>
      <c r="F781" s="20"/>
      <c r="G781" s="20"/>
      <c r="H781" s="20"/>
      <c r="I781" s="20"/>
      <c r="J781" s="20"/>
      <c r="K781" s="20"/>
      <c r="L781" s="20"/>
      <c r="M781" s="20"/>
      <c r="N781" s="20"/>
      <c r="O781" s="20"/>
      <c r="P781" s="20"/>
      <c r="Q781" s="20"/>
      <c r="R781" s="20"/>
      <c r="S781" s="20"/>
      <c r="T781" s="20"/>
      <c r="U781" s="20"/>
      <c r="V781" s="20"/>
      <c r="W781" s="20"/>
    </row>
    <row r="782" spans="2:23">
      <c r="B782" s="20"/>
      <c r="C782" s="20"/>
      <c r="D782" s="20"/>
      <c r="E782" s="20"/>
      <c r="F782" s="20"/>
      <c r="G782" s="20"/>
      <c r="H782" s="20"/>
      <c r="I782" s="20"/>
      <c r="J782" s="20"/>
      <c r="K782" s="20"/>
      <c r="L782" s="20"/>
      <c r="M782" s="20"/>
      <c r="N782" s="20"/>
      <c r="O782" s="20"/>
      <c r="P782" s="20"/>
      <c r="Q782" s="20"/>
      <c r="R782" s="20"/>
      <c r="S782" s="20"/>
      <c r="T782" s="20"/>
      <c r="U782" s="20"/>
      <c r="V782" s="20"/>
      <c r="W782" s="20"/>
    </row>
    <row r="783" spans="2:23">
      <c r="B783" s="20"/>
      <c r="C783" s="20"/>
      <c r="D783" s="20"/>
      <c r="E783" s="20"/>
      <c r="F783" s="20"/>
      <c r="G783" s="20"/>
      <c r="H783" s="20"/>
      <c r="I783" s="20"/>
      <c r="J783" s="20"/>
      <c r="K783" s="20"/>
      <c r="L783" s="20"/>
      <c r="M783" s="20"/>
      <c r="N783" s="20"/>
      <c r="O783" s="20"/>
      <c r="P783" s="20"/>
      <c r="Q783" s="20"/>
      <c r="R783" s="20"/>
      <c r="S783" s="20"/>
      <c r="T783" s="20"/>
      <c r="U783" s="20"/>
      <c r="V783" s="20"/>
      <c r="W783" s="20"/>
    </row>
    <row r="784" spans="2:23">
      <c r="B784" s="20"/>
      <c r="C784" s="20"/>
      <c r="D784" s="20"/>
      <c r="E784" s="20"/>
      <c r="F784" s="20"/>
      <c r="G784" s="20"/>
      <c r="H784" s="20"/>
      <c r="I784" s="20"/>
      <c r="J784" s="20"/>
      <c r="K784" s="20"/>
      <c r="L784" s="20"/>
      <c r="M784" s="20"/>
      <c r="N784" s="20"/>
      <c r="O784" s="20"/>
      <c r="P784" s="20"/>
      <c r="Q784" s="20"/>
      <c r="R784" s="20"/>
      <c r="S784" s="20"/>
      <c r="T784" s="20"/>
      <c r="U784" s="20"/>
      <c r="V784" s="20"/>
      <c r="W784" s="20"/>
    </row>
    <row r="785" spans="2:23">
      <c r="B785" s="20"/>
      <c r="C785" s="20"/>
      <c r="D785" s="20"/>
      <c r="E785" s="20"/>
      <c r="F785" s="20"/>
      <c r="G785" s="20"/>
      <c r="H785" s="20"/>
      <c r="I785" s="20"/>
      <c r="J785" s="20"/>
      <c r="K785" s="20"/>
      <c r="L785" s="20"/>
      <c r="M785" s="20"/>
      <c r="N785" s="20"/>
      <c r="O785" s="20"/>
      <c r="P785" s="20"/>
      <c r="Q785" s="20"/>
      <c r="R785" s="20"/>
      <c r="S785" s="20"/>
      <c r="T785" s="20"/>
      <c r="U785" s="20"/>
      <c r="V785" s="20"/>
      <c r="W785" s="20"/>
    </row>
    <row r="786" spans="2:23">
      <c r="B786" s="20"/>
      <c r="C786" s="20"/>
      <c r="D786" s="20"/>
      <c r="E786" s="20"/>
      <c r="F786" s="20"/>
      <c r="G786" s="20"/>
      <c r="H786" s="20"/>
      <c r="I786" s="20"/>
      <c r="J786" s="20"/>
      <c r="K786" s="20"/>
      <c r="L786" s="20"/>
      <c r="M786" s="20"/>
      <c r="N786" s="20"/>
      <c r="O786" s="20"/>
      <c r="P786" s="20"/>
      <c r="Q786" s="20"/>
      <c r="R786" s="20"/>
      <c r="S786" s="20"/>
      <c r="T786" s="20"/>
      <c r="U786" s="20"/>
      <c r="V786" s="20"/>
      <c r="W786" s="20"/>
    </row>
    <row r="787" spans="2:23">
      <c r="B787" s="20"/>
      <c r="C787" s="20"/>
      <c r="D787" s="20"/>
      <c r="E787" s="20"/>
      <c r="F787" s="20"/>
      <c r="G787" s="20"/>
      <c r="H787" s="20"/>
      <c r="I787" s="20"/>
      <c r="J787" s="20"/>
      <c r="K787" s="20"/>
      <c r="L787" s="20"/>
      <c r="M787" s="20"/>
      <c r="N787" s="20"/>
      <c r="O787" s="20"/>
      <c r="P787" s="20"/>
      <c r="Q787" s="20"/>
      <c r="R787" s="20"/>
      <c r="S787" s="20"/>
      <c r="T787" s="20"/>
      <c r="U787" s="20"/>
      <c r="V787" s="20"/>
      <c r="W787" s="20"/>
    </row>
    <row r="788" spans="2:23">
      <c r="B788" s="20"/>
      <c r="C788" s="20"/>
      <c r="D788" s="20"/>
      <c r="E788" s="20"/>
      <c r="F788" s="20"/>
      <c r="G788" s="20"/>
      <c r="H788" s="20"/>
      <c r="I788" s="20"/>
      <c r="J788" s="20"/>
      <c r="K788" s="20"/>
      <c r="L788" s="20"/>
      <c r="M788" s="20"/>
      <c r="N788" s="20"/>
      <c r="O788" s="20"/>
      <c r="P788" s="20"/>
      <c r="Q788" s="20"/>
      <c r="R788" s="20"/>
      <c r="S788" s="20"/>
      <c r="T788" s="20"/>
      <c r="U788" s="20"/>
      <c r="V788" s="20"/>
      <c r="W788" s="20"/>
    </row>
    <row r="789" spans="2:23">
      <c r="B789" s="20"/>
      <c r="C789" s="20"/>
      <c r="D789" s="20"/>
      <c r="E789" s="20"/>
      <c r="F789" s="20"/>
      <c r="G789" s="20"/>
      <c r="H789" s="20"/>
      <c r="I789" s="20"/>
      <c r="J789" s="20"/>
      <c r="K789" s="20"/>
      <c r="L789" s="20"/>
      <c r="M789" s="20"/>
      <c r="N789" s="20"/>
      <c r="O789" s="20"/>
      <c r="P789" s="20"/>
      <c r="Q789" s="20"/>
      <c r="R789" s="20"/>
      <c r="S789" s="20"/>
      <c r="T789" s="20"/>
      <c r="U789" s="20"/>
      <c r="V789" s="20"/>
      <c r="W789" s="20"/>
    </row>
    <row r="790" spans="2:23">
      <c r="B790" s="20"/>
      <c r="C790" s="20"/>
      <c r="D790" s="20"/>
      <c r="E790" s="20"/>
      <c r="F790" s="20"/>
      <c r="G790" s="20"/>
      <c r="H790" s="20"/>
      <c r="I790" s="20"/>
      <c r="J790" s="20"/>
      <c r="K790" s="20"/>
      <c r="L790" s="20"/>
      <c r="M790" s="20"/>
      <c r="N790" s="20"/>
      <c r="O790" s="20"/>
      <c r="P790" s="20"/>
      <c r="Q790" s="20"/>
      <c r="R790" s="20"/>
      <c r="S790" s="20"/>
      <c r="T790" s="20"/>
      <c r="U790" s="20"/>
      <c r="V790" s="20"/>
      <c r="W790" s="20"/>
    </row>
    <row r="791" spans="2:23">
      <c r="B791" s="20"/>
      <c r="C791" s="20"/>
      <c r="D791" s="20"/>
      <c r="E791" s="20"/>
      <c r="F791" s="20"/>
      <c r="G791" s="20"/>
      <c r="H791" s="20"/>
      <c r="I791" s="20"/>
      <c r="J791" s="20"/>
      <c r="K791" s="20"/>
      <c r="L791" s="20"/>
      <c r="M791" s="20"/>
      <c r="N791" s="20"/>
      <c r="O791" s="20"/>
      <c r="P791" s="20"/>
      <c r="Q791" s="20"/>
      <c r="R791" s="20"/>
      <c r="S791" s="20"/>
      <c r="T791" s="20"/>
      <c r="U791" s="20"/>
      <c r="V791" s="20"/>
      <c r="W791" s="20"/>
    </row>
    <row r="792" spans="2:23">
      <c r="B792" s="20"/>
      <c r="C792" s="20"/>
      <c r="D792" s="20"/>
      <c r="E792" s="20"/>
      <c r="F792" s="20"/>
      <c r="G792" s="20"/>
      <c r="H792" s="20"/>
      <c r="I792" s="20"/>
      <c r="J792" s="20"/>
      <c r="K792" s="20"/>
      <c r="L792" s="20"/>
      <c r="M792" s="20"/>
      <c r="N792" s="20"/>
      <c r="O792" s="20"/>
      <c r="P792" s="20"/>
      <c r="Q792" s="20"/>
      <c r="R792" s="20"/>
      <c r="S792" s="20"/>
      <c r="T792" s="20"/>
      <c r="U792" s="20"/>
      <c r="V792" s="20"/>
      <c r="W792" s="20"/>
    </row>
    <row r="793" spans="2:23">
      <c r="B793" s="20"/>
      <c r="C793" s="20"/>
      <c r="D793" s="20"/>
      <c r="E793" s="20"/>
      <c r="F793" s="20"/>
      <c r="G793" s="20"/>
      <c r="H793" s="20"/>
      <c r="I793" s="20"/>
      <c r="J793" s="20"/>
      <c r="K793" s="20"/>
      <c r="L793" s="20"/>
      <c r="M793" s="20"/>
      <c r="N793" s="20"/>
      <c r="O793" s="20"/>
      <c r="P793" s="20"/>
      <c r="Q793" s="20"/>
      <c r="R793" s="20"/>
      <c r="S793" s="20"/>
      <c r="T793" s="20"/>
      <c r="U793" s="20"/>
      <c r="V793" s="20"/>
      <c r="W793" s="20"/>
    </row>
    <row r="794" spans="2:23">
      <c r="B794" s="20"/>
      <c r="C794" s="20"/>
      <c r="D794" s="20"/>
      <c r="E794" s="20"/>
      <c r="F794" s="20"/>
      <c r="G794" s="20"/>
      <c r="H794" s="20"/>
      <c r="I794" s="20"/>
      <c r="J794" s="20"/>
      <c r="K794" s="20"/>
      <c r="L794" s="20"/>
      <c r="M794" s="20"/>
      <c r="N794" s="20"/>
      <c r="O794" s="20"/>
      <c r="P794" s="20"/>
      <c r="Q794" s="20"/>
      <c r="R794" s="20"/>
      <c r="S794" s="20"/>
      <c r="T794" s="20"/>
      <c r="U794" s="20"/>
      <c r="V794" s="20"/>
      <c r="W794" s="20"/>
    </row>
    <row r="795" spans="2:23">
      <c r="B795" s="20"/>
      <c r="C795" s="20"/>
      <c r="D795" s="20"/>
      <c r="E795" s="20"/>
      <c r="F795" s="20"/>
      <c r="G795" s="20"/>
      <c r="H795" s="20"/>
      <c r="I795" s="20"/>
      <c r="J795" s="20"/>
      <c r="K795" s="20"/>
      <c r="L795" s="20"/>
      <c r="M795" s="20"/>
      <c r="N795" s="20"/>
      <c r="O795" s="20"/>
      <c r="P795" s="20"/>
      <c r="Q795" s="20"/>
      <c r="R795" s="20"/>
      <c r="S795" s="20"/>
      <c r="T795" s="20"/>
      <c r="U795" s="20"/>
      <c r="V795" s="20"/>
      <c r="W795" s="20"/>
    </row>
    <row r="796" spans="2:23">
      <c r="B796" s="20"/>
      <c r="C796" s="20"/>
      <c r="D796" s="20"/>
      <c r="E796" s="20"/>
      <c r="F796" s="20"/>
      <c r="G796" s="20"/>
      <c r="H796" s="20"/>
      <c r="I796" s="20"/>
      <c r="J796" s="20"/>
      <c r="K796" s="20"/>
      <c r="L796" s="20"/>
      <c r="M796" s="20"/>
      <c r="N796" s="20"/>
      <c r="O796" s="20"/>
      <c r="P796" s="20"/>
      <c r="Q796" s="20"/>
      <c r="R796" s="20"/>
      <c r="S796" s="20"/>
      <c r="T796" s="20"/>
      <c r="U796" s="20"/>
      <c r="V796" s="20"/>
      <c r="W796" s="20"/>
    </row>
    <row r="797" spans="2:23">
      <c r="B797" s="20"/>
      <c r="C797" s="20"/>
      <c r="D797" s="20"/>
      <c r="E797" s="20"/>
      <c r="F797" s="20"/>
      <c r="G797" s="20"/>
      <c r="H797" s="20"/>
      <c r="I797" s="20"/>
      <c r="J797" s="20"/>
      <c r="K797" s="20"/>
      <c r="L797" s="20"/>
      <c r="M797" s="20"/>
      <c r="N797" s="20"/>
      <c r="O797" s="20"/>
      <c r="P797" s="20"/>
      <c r="Q797" s="20"/>
      <c r="R797" s="20"/>
      <c r="S797" s="20"/>
      <c r="T797" s="20"/>
      <c r="U797" s="20"/>
      <c r="V797" s="20"/>
      <c r="W797" s="20"/>
    </row>
    <row r="798" spans="2:23">
      <c r="B798" s="20"/>
      <c r="C798" s="20"/>
      <c r="D798" s="20"/>
      <c r="E798" s="20"/>
      <c r="F798" s="20"/>
      <c r="G798" s="20"/>
      <c r="H798" s="20"/>
      <c r="I798" s="20"/>
      <c r="J798" s="20"/>
      <c r="K798" s="20"/>
      <c r="L798" s="20"/>
      <c r="M798" s="20"/>
      <c r="N798" s="20"/>
      <c r="O798" s="20"/>
      <c r="P798" s="20"/>
      <c r="Q798" s="20"/>
      <c r="R798" s="20"/>
      <c r="S798" s="20"/>
      <c r="T798" s="20"/>
      <c r="U798" s="20"/>
      <c r="V798" s="20"/>
      <c r="W798" s="20"/>
    </row>
    <row r="799" spans="2:23">
      <c r="B799" s="20"/>
      <c r="C799" s="20"/>
      <c r="D799" s="20"/>
      <c r="E799" s="20"/>
      <c r="F799" s="20"/>
      <c r="G799" s="20"/>
      <c r="H799" s="20"/>
      <c r="I799" s="20"/>
      <c r="J799" s="20"/>
      <c r="K799" s="20"/>
      <c r="L799" s="20"/>
      <c r="M799" s="20"/>
      <c r="N799" s="20"/>
      <c r="O799" s="20"/>
      <c r="P799" s="20"/>
      <c r="Q799" s="20"/>
      <c r="R799" s="20"/>
      <c r="S799" s="20"/>
      <c r="T799" s="20"/>
      <c r="U799" s="20"/>
      <c r="V799" s="20"/>
      <c r="W799" s="20"/>
    </row>
    <row r="800" spans="2:23">
      <c r="B800" s="20"/>
      <c r="C800" s="20"/>
      <c r="D800" s="20"/>
      <c r="E800" s="20"/>
      <c r="F800" s="20"/>
      <c r="G800" s="20"/>
      <c r="H800" s="20"/>
      <c r="I800" s="20"/>
      <c r="J800" s="20"/>
      <c r="K800" s="20"/>
      <c r="L800" s="20"/>
      <c r="M800" s="20"/>
      <c r="N800" s="20"/>
      <c r="O800" s="20"/>
      <c r="P800" s="20"/>
      <c r="Q800" s="20"/>
      <c r="R800" s="20"/>
      <c r="S800" s="20"/>
      <c r="T800" s="20"/>
      <c r="U800" s="20"/>
      <c r="V800" s="20"/>
      <c r="W800" s="20"/>
    </row>
    <row r="801" spans="2:23">
      <c r="B801" s="20"/>
      <c r="C801" s="20"/>
      <c r="D801" s="20"/>
      <c r="E801" s="20"/>
      <c r="F801" s="20"/>
      <c r="G801" s="20"/>
      <c r="H801" s="20"/>
      <c r="I801" s="20"/>
      <c r="J801" s="20"/>
      <c r="K801" s="20"/>
      <c r="L801" s="20"/>
      <c r="M801" s="20"/>
      <c r="N801" s="20"/>
      <c r="O801" s="20"/>
      <c r="P801" s="20"/>
      <c r="Q801" s="20"/>
      <c r="R801" s="20"/>
      <c r="S801" s="20"/>
      <c r="T801" s="20"/>
      <c r="U801" s="20"/>
      <c r="V801" s="20"/>
      <c r="W801" s="20"/>
    </row>
    <row r="802" spans="2:23">
      <c r="B802" s="20"/>
      <c r="C802" s="20"/>
      <c r="D802" s="20"/>
      <c r="E802" s="20"/>
      <c r="F802" s="20"/>
      <c r="G802" s="20"/>
      <c r="H802" s="20"/>
      <c r="I802" s="20"/>
      <c r="J802" s="20"/>
      <c r="K802" s="20"/>
      <c r="L802" s="20"/>
      <c r="M802" s="20"/>
      <c r="N802" s="20"/>
      <c r="O802" s="20"/>
      <c r="P802" s="20"/>
      <c r="Q802" s="20"/>
      <c r="R802" s="20"/>
      <c r="S802" s="20"/>
      <c r="T802" s="20"/>
      <c r="U802" s="20"/>
      <c r="V802" s="20"/>
      <c r="W802" s="20"/>
    </row>
    <row r="803" spans="2:23">
      <c r="B803" s="20"/>
      <c r="C803" s="20"/>
      <c r="D803" s="20"/>
      <c r="E803" s="20"/>
      <c r="F803" s="20"/>
      <c r="G803" s="20"/>
      <c r="H803" s="20"/>
      <c r="I803" s="20"/>
      <c r="J803" s="20"/>
      <c r="K803" s="20"/>
      <c r="L803" s="20"/>
      <c r="M803" s="20"/>
      <c r="N803" s="20"/>
      <c r="O803" s="20"/>
      <c r="P803" s="20"/>
      <c r="Q803" s="20"/>
      <c r="R803" s="20"/>
      <c r="S803" s="20"/>
      <c r="T803" s="20"/>
      <c r="U803" s="20"/>
      <c r="V803" s="20"/>
      <c r="W803" s="20"/>
    </row>
    <row r="804" spans="2:23">
      <c r="B804" s="20"/>
      <c r="C804" s="20"/>
      <c r="D804" s="20"/>
      <c r="E804" s="20"/>
      <c r="F804" s="20"/>
      <c r="G804" s="20"/>
      <c r="H804" s="20"/>
      <c r="I804" s="20"/>
      <c r="J804" s="20"/>
      <c r="K804" s="20"/>
      <c r="L804" s="20"/>
      <c r="M804" s="20"/>
      <c r="N804" s="20"/>
      <c r="O804" s="20"/>
      <c r="P804" s="20"/>
      <c r="Q804" s="20"/>
      <c r="R804" s="20"/>
      <c r="S804" s="20"/>
      <c r="T804" s="20"/>
      <c r="U804" s="20"/>
      <c r="V804" s="20"/>
      <c r="W804" s="20"/>
    </row>
    <row r="805" spans="2:23">
      <c r="B805" s="20"/>
      <c r="C805" s="20"/>
      <c r="D805" s="20"/>
      <c r="E805" s="20"/>
      <c r="F805" s="20"/>
      <c r="G805" s="20"/>
      <c r="H805" s="20"/>
      <c r="I805" s="20"/>
      <c r="J805" s="20"/>
      <c r="K805" s="20"/>
      <c r="L805" s="20"/>
      <c r="M805" s="20"/>
      <c r="N805" s="20"/>
      <c r="O805" s="20"/>
      <c r="P805" s="20"/>
      <c r="Q805" s="20"/>
      <c r="R805" s="20"/>
      <c r="S805" s="20"/>
      <c r="T805" s="20"/>
      <c r="U805" s="20"/>
      <c r="V805" s="20"/>
      <c r="W805" s="20"/>
    </row>
    <row r="806" spans="2:23">
      <c r="B806" s="20"/>
      <c r="C806" s="20"/>
      <c r="D806" s="20"/>
      <c r="E806" s="20"/>
      <c r="F806" s="20"/>
      <c r="G806" s="20"/>
      <c r="H806" s="20"/>
      <c r="I806" s="20"/>
      <c r="J806" s="20"/>
      <c r="K806" s="20"/>
      <c r="L806" s="20"/>
      <c r="M806" s="20"/>
      <c r="N806" s="20"/>
      <c r="O806" s="20"/>
      <c r="P806" s="20"/>
      <c r="Q806" s="20"/>
      <c r="R806" s="20"/>
      <c r="S806" s="20"/>
      <c r="T806" s="20"/>
      <c r="U806" s="20"/>
      <c r="V806" s="20"/>
      <c r="W806" s="20"/>
    </row>
    <row r="807" spans="2:23">
      <c r="B807" s="20"/>
      <c r="C807" s="20"/>
      <c r="D807" s="20"/>
      <c r="E807" s="20"/>
      <c r="F807" s="20"/>
      <c r="G807" s="20"/>
      <c r="H807" s="20"/>
      <c r="I807" s="20"/>
      <c r="J807" s="20"/>
      <c r="K807" s="20"/>
      <c r="L807" s="20"/>
      <c r="M807" s="20"/>
      <c r="N807" s="20"/>
      <c r="O807" s="20"/>
      <c r="P807" s="20"/>
      <c r="Q807" s="20"/>
      <c r="R807" s="20"/>
      <c r="S807" s="20"/>
      <c r="T807" s="20"/>
      <c r="U807" s="20"/>
      <c r="V807" s="20"/>
      <c r="W807" s="20"/>
    </row>
    <row r="808" spans="2:23">
      <c r="B808" s="20"/>
      <c r="C808" s="20"/>
      <c r="D808" s="20"/>
      <c r="E808" s="20"/>
      <c r="F808" s="20"/>
      <c r="G808" s="20"/>
      <c r="H808" s="20"/>
      <c r="I808" s="20"/>
      <c r="J808" s="20"/>
      <c r="K808" s="20"/>
      <c r="L808" s="20"/>
      <c r="M808" s="20"/>
      <c r="N808" s="20"/>
      <c r="O808" s="20"/>
      <c r="P808" s="20"/>
      <c r="Q808" s="20"/>
      <c r="R808" s="20"/>
      <c r="S808" s="20"/>
      <c r="T808" s="20"/>
      <c r="U808" s="20"/>
      <c r="V808" s="20"/>
      <c r="W808" s="20"/>
    </row>
    <row r="809" spans="2:23">
      <c r="B809" s="20"/>
      <c r="C809" s="20"/>
      <c r="D809" s="20"/>
      <c r="E809" s="20"/>
      <c r="F809" s="20"/>
      <c r="G809" s="20"/>
      <c r="H809" s="20"/>
      <c r="I809" s="20"/>
      <c r="J809" s="20"/>
      <c r="K809" s="20"/>
      <c r="L809" s="20"/>
      <c r="M809" s="20"/>
      <c r="N809" s="20"/>
      <c r="O809" s="20"/>
      <c r="P809" s="20"/>
      <c r="Q809" s="20"/>
      <c r="R809" s="20"/>
      <c r="S809" s="20"/>
      <c r="T809" s="20"/>
      <c r="U809" s="20"/>
      <c r="V809" s="20"/>
      <c r="W809" s="20"/>
    </row>
    <row r="810" spans="2:23">
      <c r="B810" s="20"/>
      <c r="C810" s="20"/>
      <c r="D810" s="20"/>
      <c r="E810" s="20"/>
      <c r="F810" s="20"/>
      <c r="G810" s="20"/>
      <c r="H810" s="20"/>
      <c r="I810" s="20"/>
      <c r="J810" s="20"/>
      <c r="K810" s="20"/>
      <c r="L810" s="20"/>
      <c r="M810" s="20"/>
      <c r="N810" s="20"/>
      <c r="O810" s="20"/>
      <c r="P810" s="20"/>
      <c r="Q810" s="20"/>
      <c r="R810" s="20"/>
      <c r="S810" s="20"/>
      <c r="T810" s="20"/>
      <c r="U810" s="20"/>
      <c r="V810" s="20"/>
      <c r="W810" s="20"/>
    </row>
    <row r="811" spans="2:23">
      <c r="B811" s="20"/>
      <c r="C811" s="20"/>
      <c r="D811" s="20"/>
      <c r="E811" s="20"/>
      <c r="F811" s="20"/>
      <c r="G811" s="20"/>
      <c r="H811" s="20"/>
      <c r="I811" s="20"/>
      <c r="J811" s="20"/>
      <c r="K811" s="20"/>
      <c r="L811" s="20"/>
      <c r="M811" s="20"/>
      <c r="N811" s="20"/>
      <c r="O811" s="20"/>
      <c r="P811" s="20"/>
      <c r="Q811" s="20"/>
      <c r="R811" s="20"/>
      <c r="S811" s="20"/>
      <c r="T811" s="20"/>
      <c r="U811" s="20"/>
      <c r="V811" s="20"/>
      <c r="W811" s="20"/>
    </row>
    <row r="812" spans="2:23">
      <c r="B812" s="20"/>
      <c r="C812" s="20"/>
      <c r="D812" s="20"/>
      <c r="E812" s="20"/>
      <c r="F812" s="20"/>
      <c r="G812" s="20"/>
      <c r="H812" s="20"/>
      <c r="I812" s="20"/>
      <c r="J812" s="20"/>
      <c r="K812" s="20"/>
      <c r="L812" s="20"/>
      <c r="M812" s="20"/>
      <c r="N812" s="20"/>
      <c r="O812" s="20"/>
      <c r="P812" s="20"/>
      <c r="Q812" s="20"/>
      <c r="R812" s="20"/>
      <c r="S812" s="20"/>
      <c r="T812" s="20"/>
      <c r="U812" s="20"/>
      <c r="V812" s="20"/>
      <c r="W812" s="20"/>
    </row>
    <row r="813" spans="2:23">
      <c r="B813" s="20"/>
      <c r="C813" s="20"/>
      <c r="D813" s="20"/>
      <c r="E813" s="20"/>
      <c r="F813" s="20"/>
      <c r="G813" s="20"/>
      <c r="H813" s="20"/>
      <c r="I813" s="20"/>
      <c r="J813" s="20"/>
      <c r="K813" s="20"/>
      <c r="L813" s="20"/>
      <c r="M813" s="20"/>
      <c r="N813" s="20"/>
      <c r="O813" s="20"/>
      <c r="P813" s="20"/>
      <c r="Q813" s="20"/>
      <c r="R813" s="20"/>
      <c r="S813" s="20"/>
      <c r="T813" s="20"/>
      <c r="U813" s="20"/>
      <c r="V813" s="20"/>
      <c r="W813" s="20"/>
    </row>
    <row r="814" spans="2:23">
      <c r="B814" s="20"/>
      <c r="C814" s="20"/>
      <c r="D814" s="20"/>
      <c r="E814" s="20"/>
      <c r="F814" s="20"/>
      <c r="G814" s="20"/>
      <c r="H814" s="20"/>
      <c r="I814" s="20"/>
      <c r="J814" s="20"/>
      <c r="K814" s="20"/>
      <c r="L814" s="20"/>
      <c r="M814" s="20"/>
      <c r="N814" s="20"/>
      <c r="O814" s="20"/>
      <c r="P814" s="20"/>
      <c r="Q814" s="20"/>
      <c r="R814" s="20"/>
      <c r="S814" s="20"/>
      <c r="T814" s="20"/>
      <c r="U814" s="20"/>
      <c r="V814" s="20"/>
      <c r="W814" s="20"/>
    </row>
    <row r="815" spans="2:23">
      <c r="B815" s="20"/>
      <c r="C815" s="20"/>
      <c r="D815" s="20"/>
      <c r="E815" s="20"/>
      <c r="F815" s="20"/>
      <c r="G815" s="20"/>
      <c r="H815" s="20"/>
      <c r="I815" s="20"/>
      <c r="J815" s="20"/>
      <c r="K815" s="20"/>
      <c r="L815" s="20"/>
      <c r="M815" s="20"/>
      <c r="N815" s="20"/>
      <c r="O815" s="20"/>
      <c r="P815" s="20"/>
      <c r="Q815" s="20"/>
      <c r="R815" s="20"/>
      <c r="S815" s="20"/>
      <c r="T815" s="20"/>
      <c r="U815" s="20"/>
      <c r="V815" s="20"/>
      <c r="W815" s="20"/>
    </row>
    <row r="816" spans="2:23">
      <c r="B816" s="20"/>
      <c r="C816" s="20"/>
      <c r="D816" s="20"/>
      <c r="E816" s="20"/>
      <c r="F816" s="20"/>
      <c r="G816" s="20"/>
      <c r="H816" s="20"/>
      <c r="I816" s="20"/>
      <c r="J816" s="20"/>
      <c r="K816" s="20"/>
      <c r="L816" s="20"/>
      <c r="M816" s="20"/>
      <c r="N816" s="20"/>
      <c r="O816" s="20"/>
      <c r="P816" s="20"/>
      <c r="Q816" s="20"/>
      <c r="R816" s="20"/>
      <c r="S816" s="20"/>
      <c r="T816" s="20"/>
      <c r="U816" s="20"/>
      <c r="V816" s="20"/>
      <c r="W816" s="20"/>
    </row>
    <row r="817" spans="2:23">
      <c r="B817" s="20"/>
      <c r="C817" s="20"/>
      <c r="D817" s="20"/>
      <c r="E817" s="20"/>
      <c r="F817" s="20"/>
      <c r="G817" s="20"/>
      <c r="H817" s="20"/>
      <c r="I817" s="20"/>
      <c r="J817" s="20"/>
      <c r="K817" s="20"/>
      <c r="L817" s="20"/>
      <c r="M817" s="20"/>
      <c r="N817" s="20"/>
      <c r="O817" s="20"/>
      <c r="P817" s="20"/>
      <c r="Q817" s="20"/>
      <c r="R817" s="20"/>
      <c r="S817" s="20"/>
      <c r="T817" s="20"/>
      <c r="U817" s="20"/>
      <c r="V817" s="20"/>
      <c r="W817" s="20"/>
    </row>
    <row r="818" spans="2:23">
      <c r="B818" s="20"/>
      <c r="C818" s="20"/>
      <c r="D818" s="20"/>
      <c r="E818" s="20"/>
      <c r="F818" s="20"/>
      <c r="G818" s="20"/>
      <c r="H818" s="20"/>
      <c r="I818" s="20"/>
      <c r="J818" s="20"/>
      <c r="K818" s="20"/>
      <c r="L818" s="20"/>
      <c r="M818" s="20"/>
      <c r="N818" s="20"/>
      <c r="O818" s="20"/>
      <c r="P818" s="20"/>
      <c r="Q818" s="20"/>
      <c r="R818" s="20"/>
      <c r="S818" s="20"/>
      <c r="T818" s="20"/>
      <c r="U818" s="20"/>
      <c r="V818" s="20"/>
      <c r="W818" s="20"/>
    </row>
    <row r="819" spans="2:23">
      <c r="B819" s="20"/>
      <c r="C819" s="20"/>
      <c r="D819" s="20"/>
      <c r="E819" s="20"/>
      <c r="F819" s="20"/>
      <c r="G819" s="20"/>
      <c r="H819" s="20"/>
      <c r="I819" s="20"/>
      <c r="J819" s="20"/>
      <c r="K819" s="20"/>
      <c r="L819" s="20"/>
      <c r="M819" s="20"/>
      <c r="N819" s="20"/>
      <c r="O819" s="20"/>
      <c r="P819" s="20"/>
      <c r="Q819" s="20"/>
      <c r="R819" s="20"/>
      <c r="S819" s="20"/>
      <c r="T819" s="20"/>
      <c r="U819" s="20"/>
      <c r="V819" s="20"/>
      <c r="W819" s="20"/>
    </row>
    <row r="820" spans="2:23">
      <c r="B820" s="20"/>
      <c r="C820" s="20"/>
      <c r="D820" s="20"/>
      <c r="E820" s="20"/>
      <c r="F820" s="20"/>
      <c r="G820" s="20"/>
      <c r="H820" s="20"/>
      <c r="I820" s="20"/>
      <c r="J820" s="20"/>
      <c r="K820" s="20"/>
      <c r="L820" s="20"/>
      <c r="M820" s="20"/>
      <c r="N820" s="20"/>
      <c r="O820" s="20"/>
      <c r="P820" s="20"/>
      <c r="Q820" s="20"/>
      <c r="R820" s="20"/>
      <c r="S820" s="20"/>
      <c r="T820" s="20"/>
      <c r="U820" s="20"/>
      <c r="V820" s="20"/>
      <c r="W820" s="20"/>
    </row>
    <row r="821" spans="2:23">
      <c r="B821" s="20"/>
      <c r="C821" s="20"/>
      <c r="D821" s="20"/>
      <c r="E821" s="20"/>
      <c r="F821" s="20"/>
      <c r="G821" s="20"/>
      <c r="H821" s="20"/>
      <c r="I821" s="20"/>
      <c r="J821" s="20"/>
      <c r="K821" s="20"/>
      <c r="L821" s="20"/>
      <c r="M821" s="20"/>
      <c r="N821" s="20"/>
      <c r="O821" s="20"/>
      <c r="P821" s="20"/>
      <c r="Q821" s="20"/>
      <c r="R821" s="20"/>
      <c r="S821" s="20"/>
      <c r="T821" s="20"/>
      <c r="U821" s="20"/>
      <c r="V821" s="20"/>
      <c r="W821" s="20"/>
    </row>
    <row r="822" spans="2:23">
      <c r="B822" s="20"/>
      <c r="C822" s="20"/>
      <c r="D822" s="20"/>
      <c r="E822" s="20"/>
      <c r="F822" s="20"/>
      <c r="G822" s="20"/>
      <c r="H822" s="20"/>
      <c r="I822" s="20"/>
      <c r="J822" s="20"/>
      <c r="K822" s="20"/>
      <c r="L822" s="20"/>
      <c r="M822" s="20"/>
      <c r="N822" s="20"/>
      <c r="O822" s="20"/>
      <c r="P822" s="20"/>
      <c r="Q822" s="20"/>
      <c r="R822" s="20"/>
      <c r="S822" s="20"/>
      <c r="T822" s="20"/>
      <c r="U822" s="20"/>
      <c r="V822" s="20"/>
      <c r="W822" s="20"/>
    </row>
    <row r="823" spans="2:23">
      <c r="B823" s="20"/>
      <c r="C823" s="20"/>
      <c r="D823" s="20"/>
      <c r="E823" s="20"/>
      <c r="F823" s="20"/>
      <c r="G823" s="20"/>
      <c r="H823" s="20"/>
      <c r="I823" s="20"/>
      <c r="J823" s="20"/>
      <c r="K823" s="20"/>
      <c r="L823" s="20"/>
      <c r="M823" s="20"/>
      <c r="N823" s="20"/>
      <c r="O823" s="20"/>
      <c r="P823" s="20"/>
      <c r="Q823" s="20"/>
      <c r="R823" s="20"/>
      <c r="S823" s="20"/>
      <c r="T823" s="20"/>
      <c r="U823" s="20"/>
      <c r="V823" s="20"/>
      <c r="W823" s="20"/>
    </row>
    <row r="824" spans="2:23">
      <c r="B824" s="20"/>
      <c r="C824" s="20"/>
      <c r="D824" s="20"/>
      <c r="E824" s="20"/>
      <c r="F824" s="20"/>
      <c r="G824" s="20"/>
      <c r="H824" s="20"/>
      <c r="I824" s="20"/>
      <c r="J824" s="20"/>
      <c r="K824" s="20"/>
      <c r="L824" s="20"/>
      <c r="M824" s="20"/>
      <c r="N824" s="20"/>
      <c r="O824" s="20"/>
      <c r="P824" s="20"/>
      <c r="Q824" s="20"/>
      <c r="R824" s="20"/>
      <c r="S824" s="20"/>
      <c r="T824" s="20"/>
      <c r="U824" s="20"/>
      <c r="V824" s="20"/>
      <c r="W824" s="20"/>
    </row>
    <row r="825" spans="2:23">
      <c r="B825" s="20"/>
      <c r="C825" s="20"/>
      <c r="D825" s="20"/>
      <c r="E825" s="20"/>
      <c r="F825" s="20"/>
      <c r="G825" s="20"/>
      <c r="H825" s="20"/>
      <c r="I825" s="20"/>
      <c r="J825" s="20"/>
      <c r="K825" s="20"/>
      <c r="L825" s="20"/>
      <c r="M825" s="20"/>
      <c r="N825" s="20"/>
      <c r="O825" s="20"/>
      <c r="P825" s="20"/>
      <c r="Q825" s="20"/>
      <c r="R825" s="20"/>
      <c r="S825" s="20"/>
      <c r="T825" s="20"/>
      <c r="U825" s="20"/>
      <c r="V825" s="20"/>
      <c r="W825" s="20"/>
    </row>
    <row r="826" spans="2:23">
      <c r="B826" s="20"/>
      <c r="C826" s="20"/>
      <c r="D826" s="20"/>
      <c r="E826" s="20"/>
      <c r="F826" s="20"/>
      <c r="G826" s="20"/>
      <c r="H826" s="20"/>
      <c r="I826" s="20"/>
      <c r="J826" s="20"/>
      <c r="K826" s="20"/>
      <c r="L826" s="20"/>
      <c r="M826" s="20"/>
      <c r="N826" s="20"/>
      <c r="O826" s="20"/>
      <c r="P826" s="20"/>
      <c r="Q826" s="20"/>
      <c r="R826" s="20"/>
      <c r="S826" s="20"/>
      <c r="T826" s="20"/>
      <c r="U826" s="20"/>
      <c r="V826" s="20"/>
      <c r="W826" s="20"/>
    </row>
    <row r="827" spans="2:23">
      <c r="B827" s="20"/>
      <c r="C827" s="20"/>
      <c r="D827" s="20"/>
      <c r="E827" s="20"/>
      <c r="F827" s="20"/>
      <c r="G827" s="20"/>
      <c r="H827" s="20"/>
      <c r="I827" s="20"/>
      <c r="J827" s="20"/>
      <c r="K827" s="20"/>
      <c r="L827" s="20"/>
      <c r="M827" s="20"/>
      <c r="N827" s="20"/>
      <c r="O827" s="20"/>
      <c r="P827" s="20"/>
      <c r="Q827" s="20"/>
      <c r="R827" s="20"/>
      <c r="S827" s="20"/>
      <c r="T827" s="20"/>
      <c r="U827" s="20"/>
      <c r="V827" s="20"/>
      <c r="W827" s="20"/>
    </row>
    <row r="828" spans="2:23">
      <c r="B828" s="20"/>
      <c r="C828" s="20"/>
      <c r="D828" s="20"/>
      <c r="E828" s="20"/>
      <c r="F828" s="20"/>
      <c r="G828" s="20"/>
      <c r="H828" s="20"/>
      <c r="I828" s="20"/>
      <c r="J828" s="20"/>
      <c r="K828" s="20"/>
      <c r="L828" s="20"/>
      <c r="M828" s="20"/>
      <c r="N828" s="20"/>
      <c r="O828" s="20"/>
      <c r="P828" s="20"/>
      <c r="Q828" s="20"/>
      <c r="R828" s="20"/>
      <c r="S828" s="20"/>
      <c r="T828" s="20"/>
      <c r="U828" s="20"/>
      <c r="V828" s="20"/>
      <c r="W828" s="20"/>
    </row>
    <row r="829" spans="2:23">
      <c r="B829" s="20"/>
      <c r="C829" s="20"/>
      <c r="D829" s="20"/>
      <c r="E829" s="20"/>
      <c r="F829" s="20"/>
      <c r="G829" s="20"/>
      <c r="H829" s="20"/>
      <c r="I829" s="20"/>
      <c r="J829" s="20"/>
      <c r="K829" s="20"/>
      <c r="L829" s="20"/>
      <c r="M829" s="20"/>
      <c r="N829" s="20"/>
      <c r="O829" s="20"/>
      <c r="P829" s="20"/>
      <c r="Q829" s="20"/>
      <c r="R829" s="20"/>
      <c r="S829" s="20"/>
      <c r="T829" s="20"/>
      <c r="U829" s="20"/>
      <c r="V829" s="20"/>
      <c r="W829" s="20"/>
    </row>
    <row r="830" spans="2:23">
      <c r="B830" s="20"/>
      <c r="C830" s="20"/>
      <c r="D830" s="20"/>
      <c r="E830" s="20"/>
      <c r="F830" s="20"/>
      <c r="G830" s="20"/>
      <c r="H830" s="20"/>
      <c r="I830" s="20"/>
      <c r="J830" s="20"/>
      <c r="K830" s="20"/>
      <c r="L830" s="20"/>
      <c r="M830" s="20"/>
      <c r="N830" s="20"/>
      <c r="O830" s="20"/>
      <c r="P830" s="20"/>
      <c r="Q830" s="20"/>
      <c r="R830" s="20"/>
      <c r="S830" s="20"/>
      <c r="T830" s="20"/>
      <c r="U830" s="20"/>
      <c r="V830" s="20"/>
      <c r="W830" s="20"/>
    </row>
    <row r="831" spans="2:23">
      <c r="B831" s="20"/>
      <c r="C831" s="20"/>
      <c r="D831" s="20"/>
      <c r="E831" s="20"/>
      <c r="F831" s="20"/>
      <c r="G831" s="20"/>
      <c r="H831" s="20"/>
      <c r="I831" s="20"/>
      <c r="J831" s="20"/>
      <c r="K831" s="20"/>
      <c r="L831" s="20"/>
      <c r="M831" s="20"/>
      <c r="N831" s="20"/>
      <c r="O831" s="20"/>
      <c r="P831" s="20"/>
      <c r="Q831" s="20"/>
      <c r="R831" s="20"/>
      <c r="S831" s="20"/>
      <c r="T831" s="20"/>
      <c r="U831" s="20"/>
      <c r="V831" s="20"/>
      <c r="W831" s="20"/>
    </row>
    <row r="832" spans="2:23">
      <c r="B832" s="20"/>
      <c r="C832" s="20"/>
      <c r="D832" s="20"/>
      <c r="E832" s="20"/>
      <c r="F832" s="20"/>
      <c r="G832" s="20"/>
      <c r="H832" s="20"/>
      <c r="I832" s="20"/>
      <c r="J832" s="20"/>
      <c r="K832" s="20"/>
      <c r="L832" s="20"/>
      <c r="M832" s="20"/>
      <c r="N832" s="20"/>
      <c r="O832" s="20"/>
      <c r="P832" s="20"/>
      <c r="Q832" s="20"/>
      <c r="R832" s="20"/>
      <c r="S832" s="20"/>
      <c r="T832" s="20"/>
      <c r="U832" s="20"/>
      <c r="V832" s="20"/>
      <c r="W832" s="20"/>
    </row>
    <row r="833" spans="2:23">
      <c r="B833" s="20"/>
      <c r="C833" s="20"/>
      <c r="D833" s="20"/>
      <c r="E833" s="20"/>
      <c r="F833" s="20"/>
      <c r="G833" s="20"/>
      <c r="H833" s="20"/>
      <c r="I833" s="20"/>
      <c r="J833" s="20"/>
      <c r="K833" s="20"/>
      <c r="L833" s="20"/>
      <c r="M833" s="20"/>
      <c r="N833" s="20"/>
      <c r="O833" s="20"/>
      <c r="P833" s="20"/>
      <c r="Q833" s="20"/>
      <c r="R833" s="20"/>
      <c r="S833" s="20"/>
      <c r="T833" s="20"/>
      <c r="U833" s="20"/>
      <c r="V833" s="20"/>
      <c r="W833" s="20"/>
    </row>
    <row r="834" spans="2:23">
      <c r="B834" s="20"/>
      <c r="C834" s="20"/>
      <c r="D834" s="20"/>
      <c r="E834" s="20"/>
      <c r="F834" s="20"/>
      <c r="G834" s="20"/>
      <c r="H834" s="20"/>
      <c r="I834" s="20"/>
      <c r="J834" s="20"/>
      <c r="K834" s="20"/>
      <c r="L834" s="20"/>
      <c r="M834" s="20"/>
      <c r="N834" s="20"/>
      <c r="O834" s="20"/>
      <c r="P834" s="20"/>
      <c r="Q834" s="20"/>
      <c r="R834" s="20"/>
      <c r="S834" s="20"/>
      <c r="T834" s="20"/>
      <c r="U834" s="20"/>
      <c r="V834" s="20"/>
      <c r="W834" s="20"/>
    </row>
    <row r="835" spans="2:23">
      <c r="B835" s="20"/>
      <c r="C835" s="20"/>
      <c r="D835" s="20"/>
      <c r="E835" s="20"/>
      <c r="F835" s="20"/>
      <c r="G835" s="20"/>
      <c r="H835" s="20"/>
      <c r="I835" s="20"/>
      <c r="J835" s="20"/>
      <c r="K835" s="20"/>
      <c r="L835" s="20"/>
      <c r="M835" s="20"/>
      <c r="N835" s="20"/>
      <c r="O835" s="20"/>
      <c r="P835" s="20"/>
      <c r="Q835" s="20"/>
      <c r="R835" s="20"/>
      <c r="S835" s="20"/>
      <c r="T835" s="20"/>
      <c r="U835" s="20"/>
      <c r="V835" s="20"/>
      <c r="W835" s="20"/>
    </row>
    <row r="836" spans="2:23">
      <c r="B836" s="20"/>
      <c r="C836" s="20"/>
      <c r="D836" s="20"/>
      <c r="E836" s="20"/>
      <c r="F836" s="20"/>
      <c r="G836" s="20"/>
      <c r="H836" s="20"/>
      <c r="I836" s="20"/>
      <c r="J836" s="20"/>
      <c r="K836" s="20"/>
      <c r="L836" s="20"/>
      <c r="M836" s="20"/>
      <c r="N836" s="20"/>
      <c r="O836" s="20"/>
      <c r="P836" s="20"/>
      <c r="Q836" s="20"/>
      <c r="R836" s="20"/>
      <c r="S836" s="20"/>
      <c r="T836" s="20"/>
      <c r="U836" s="20"/>
      <c r="V836" s="20"/>
      <c r="W836" s="20"/>
    </row>
    <row r="837" spans="2:23">
      <c r="B837" s="20"/>
      <c r="C837" s="20"/>
      <c r="D837" s="20"/>
      <c r="E837" s="20"/>
      <c r="F837" s="20"/>
      <c r="G837" s="20"/>
      <c r="H837" s="20"/>
      <c r="I837" s="20"/>
      <c r="J837" s="20"/>
      <c r="K837" s="20"/>
      <c r="L837" s="20"/>
      <c r="M837" s="20"/>
      <c r="N837" s="20"/>
      <c r="O837" s="20"/>
      <c r="P837" s="20"/>
      <c r="Q837" s="20"/>
      <c r="R837" s="20"/>
      <c r="S837" s="20"/>
      <c r="T837" s="20"/>
      <c r="U837" s="20"/>
      <c r="V837" s="20"/>
      <c r="W837" s="20"/>
    </row>
    <row r="838" spans="2:23">
      <c r="B838" s="20"/>
      <c r="C838" s="20"/>
      <c r="D838" s="20"/>
      <c r="E838" s="20"/>
      <c r="F838" s="20"/>
      <c r="G838" s="20"/>
      <c r="H838" s="20"/>
      <c r="I838" s="20"/>
      <c r="J838" s="20"/>
      <c r="K838" s="20"/>
      <c r="L838" s="20"/>
      <c r="M838" s="20"/>
      <c r="N838" s="20"/>
      <c r="O838" s="20"/>
      <c r="P838" s="20"/>
      <c r="Q838" s="20"/>
      <c r="R838" s="20"/>
      <c r="S838" s="20"/>
      <c r="T838" s="20"/>
      <c r="U838" s="20"/>
      <c r="V838" s="20"/>
      <c r="W838" s="20"/>
    </row>
    <row r="839" spans="2:23">
      <c r="B839" s="20"/>
      <c r="C839" s="20"/>
      <c r="D839" s="20"/>
      <c r="E839" s="20"/>
      <c r="F839" s="20"/>
      <c r="G839" s="20"/>
      <c r="H839" s="20"/>
      <c r="I839" s="20"/>
      <c r="J839" s="20"/>
      <c r="K839" s="20"/>
      <c r="L839" s="20"/>
      <c r="M839" s="20"/>
      <c r="N839" s="20"/>
      <c r="O839" s="20"/>
      <c r="P839" s="20"/>
      <c r="Q839" s="20"/>
      <c r="R839" s="20"/>
      <c r="S839" s="20"/>
      <c r="T839" s="20"/>
      <c r="U839" s="20"/>
      <c r="V839" s="20"/>
      <c r="W839" s="20"/>
    </row>
    <row r="840" spans="2:23">
      <c r="B840" s="20"/>
      <c r="C840" s="20"/>
      <c r="D840" s="20"/>
      <c r="E840" s="20"/>
      <c r="F840" s="20"/>
      <c r="G840" s="20"/>
      <c r="H840" s="20"/>
      <c r="I840" s="20"/>
      <c r="J840" s="20"/>
      <c r="K840" s="20"/>
      <c r="L840" s="20"/>
      <c r="M840" s="20"/>
      <c r="N840" s="20"/>
      <c r="O840" s="20"/>
      <c r="P840" s="20"/>
      <c r="Q840" s="20"/>
      <c r="R840" s="20"/>
      <c r="S840" s="20"/>
      <c r="T840" s="20"/>
      <c r="U840" s="20"/>
      <c r="V840" s="20"/>
      <c r="W840" s="20"/>
    </row>
    <row r="841" spans="2:23">
      <c r="B841" s="20"/>
      <c r="C841" s="20"/>
      <c r="D841" s="20"/>
      <c r="E841" s="20"/>
      <c r="F841" s="20"/>
      <c r="G841" s="20"/>
      <c r="H841" s="20"/>
      <c r="I841" s="20"/>
      <c r="J841" s="20"/>
      <c r="K841" s="20"/>
      <c r="L841" s="20"/>
      <c r="M841" s="20"/>
      <c r="N841" s="20"/>
      <c r="O841" s="20"/>
      <c r="P841" s="20"/>
      <c r="Q841" s="20"/>
      <c r="R841" s="20"/>
      <c r="S841" s="20"/>
      <c r="T841" s="20"/>
      <c r="U841" s="20"/>
      <c r="V841" s="20"/>
      <c r="W841" s="20"/>
    </row>
    <row r="842" spans="2:23">
      <c r="B842" s="20"/>
      <c r="C842" s="20"/>
      <c r="D842" s="20"/>
      <c r="E842" s="20"/>
      <c r="F842" s="20"/>
      <c r="G842" s="20"/>
      <c r="H842" s="20"/>
      <c r="I842" s="20"/>
      <c r="J842" s="20"/>
      <c r="K842" s="20"/>
      <c r="L842" s="20"/>
      <c r="M842" s="20"/>
      <c r="N842" s="20"/>
      <c r="O842" s="20"/>
      <c r="P842" s="20"/>
      <c r="Q842" s="20"/>
      <c r="R842" s="20"/>
      <c r="S842" s="20"/>
      <c r="T842" s="20"/>
      <c r="U842" s="20"/>
      <c r="V842" s="20"/>
      <c r="W842" s="20"/>
    </row>
    <row r="843" spans="2:23">
      <c r="B843" s="20"/>
      <c r="C843" s="20"/>
      <c r="D843" s="20"/>
      <c r="E843" s="20"/>
      <c r="F843" s="20"/>
      <c r="G843" s="20"/>
      <c r="H843" s="20"/>
      <c r="I843" s="20"/>
      <c r="J843" s="20"/>
      <c r="K843" s="20"/>
      <c r="L843" s="20"/>
      <c r="M843" s="20"/>
      <c r="N843" s="20"/>
      <c r="O843" s="20"/>
      <c r="P843" s="20"/>
      <c r="Q843" s="20"/>
      <c r="R843" s="20"/>
      <c r="S843" s="20"/>
      <c r="T843" s="20"/>
      <c r="U843" s="20"/>
      <c r="V843" s="20"/>
      <c r="W843" s="20"/>
    </row>
    <row r="844" spans="2:23">
      <c r="B844" s="20"/>
      <c r="C844" s="20"/>
      <c r="D844" s="20"/>
      <c r="E844" s="20"/>
      <c r="F844" s="20"/>
      <c r="G844" s="20"/>
      <c r="H844" s="20"/>
      <c r="I844" s="20"/>
      <c r="J844" s="20"/>
      <c r="K844" s="20"/>
      <c r="L844" s="20"/>
      <c r="M844" s="20"/>
      <c r="N844" s="20"/>
      <c r="O844" s="20"/>
      <c r="P844" s="20"/>
      <c r="Q844" s="20"/>
      <c r="R844" s="20"/>
      <c r="S844" s="20"/>
      <c r="T844" s="20"/>
      <c r="U844" s="20"/>
      <c r="V844" s="20"/>
      <c r="W844" s="20"/>
    </row>
    <row r="845" spans="2:23">
      <c r="B845" s="20"/>
      <c r="C845" s="20"/>
      <c r="D845" s="20"/>
      <c r="E845" s="20"/>
      <c r="F845" s="20"/>
      <c r="G845" s="20"/>
      <c r="H845" s="20"/>
      <c r="I845" s="20"/>
      <c r="J845" s="20"/>
      <c r="K845" s="20"/>
      <c r="L845" s="20"/>
      <c r="M845" s="20"/>
      <c r="N845" s="20"/>
      <c r="O845" s="20"/>
      <c r="P845" s="20"/>
      <c r="Q845" s="20"/>
      <c r="R845" s="20"/>
      <c r="S845" s="20"/>
      <c r="T845" s="20"/>
      <c r="U845" s="20"/>
      <c r="V845" s="20"/>
      <c r="W845" s="20"/>
    </row>
    <row r="846" spans="2:23">
      <c r="B846" s="20"/>
      <c r="C846" s="20"/>
      <c r="D846" s="20"/>
      <c r="E846" s="20"/>
      <c r="F846" s="20"/>
      <c r="G846" s="20"/>
      <c r="H846" s="20"/>
      <c r="I846" s="20"/>
      <c r="J846" s="20"/>
      <c r="K846" s="20"/>
      <c r="L846" s="20"/>
      <c r="M846" s="20"/>
      <c r="N846" s="20"/>
      <c r="O846" s="20"/>
      <c r="P846" s="20"/>
      <c r="Q846" s="20"/>
      <c r="R846" s="20"/>
      <c r="S846" s="20"/>
      <c r="T846" s="20"/>
      <c r="U846" s="20"/>
      <c r="V846" s="20"/>
      <c r="W846" s="20"/>
    </row>
    <row r="847" spans="2:23">
      <c r="B847" s="20"/>
      <c r="C847" s="20"/>
      <c r="D847" s="20"/>
      <c r="E847" s="20"/>
      <c r="F847" s="20"/>
      <c r="G847" s="20"/>
      <c r="H847" s="20"/>
      <c r="I847" s="20"/>
      <c r="J847" s="20"/>
      <c r="K847" s="20"/>
      <c r="L847" s="20"/>
      <c r="M847" s="20"/>
      <c r="N847" s="20"/>
      <c r="O847" s="20"/>
      <c r="P847" s="20"/>
      <c r="Q847" s="20"/>
      <c r="R847" s="20"/>
      <c r="S847" s="20"/>
      <c r="T847" s="20"/>
      <c r="U847" s="20"/>
      <c r="V847" s="20"/>
      <c r="W847" s="20"/>
    </row>
    <row r="848" spans="2:23">
      <c r="B848" s="20"/>
      <c r="C848" s="20"/>
      <c r="D848" s="20"/>
      <c r="E848" s="20"/>
      <c r="F848" s="20"/>
      <c r="G848" s="20"/>
      <c r="H848" s="20"/>
      <c r="I848" s="20"/>
      <c r="J848" s="20"/>
      <c r="K848" s="20"/>
      <c r="L848" s="20"/>
      <c r="M848" s="20"/>
      <c r="N848" s="20"/>
      <c r="O848" s="20"/>
      <c r="P848" s="20"/>
      <c r="Q848" s="20"/>
      <c r="R848" s="20"/>
      <c r="S848" s="20"/>
      <c r="T848" s="20"/>
      <c r="U848" s="20"/>
      <c r="V848" s="20"/>
      <c r="W848" s="20"/>
    </row>
    <row r="849" spans="2:23">
      <c r="B849" s="20"/>
      <c r="C849" s="20"/>
      <c r="D849" s="20"/>
      <c r="E849" s="20"/>
      <c r="F849" s="20"/>
      <c r="G849" s="20"/>
      <c r="H849" s="20"/>
      <c r="I849" s="20"/>
      <c r="J849" s="20"/>
      <c r="K849" s="20"/>
      <c r="L849" s="20"/>
      <c r="M849" s="20"/>
      <c r="N849" s="20"/>
      <c r="O849" s="20"/>
      <c r="P849" s="20"/>
      <c r="Q849" s="20"/>
      <c r="R849" s="20"/>
      <c r="S849" s="20"/>
      <c r="T849" s="20"/>
      <c r="U849" s="20"/>
      <c r="V849" s="20"/>
      <c r="W849" s="20"/>
    </row>
    <row r="850" spans="2:23">
      <c r="B850" s="20"/>
      <c r="C850" s="20"/>
      <c r="D850" s="20"/>
      <c r="E850" s="20"/>
      <c r="F850" s="20"/>
      <c r="G850" s="20"/>
      <c r="H850" s="20"/>
      <c r="I850" s="20"/>
      <c r="J850" s="20"/>
      <c r="K850" s="20"/>
      <c r="L850" s="20"/>
      <c r="M850" s="20"/>
      <c r="N850" s="20"/>
      <c r="O850" s="20"/>
      <c r="P850" s="20"/>
      <c r="Q850" s="20"/>
      <c r="R850" s="20"/>
      <c r="S850" s="20"/>
      <c r="T850" s="20"/>
      <c r="U850" s="20"/>
      <c r="V850" s="20"/>
      <c r="W850" s="20"/>
    </row>
    <row r="851" spans="2:23">
      <c r="B851" s="20"/>
      <c r="C851" s="20"/>
      <c r="D851" s="20"/>
      <c r="E851" s="20"/>
      <c r="F851" s="20"/>
      <c r="G851" s="20"/>
      <c r="H851" s="20"/>
      <c r="I851" s="20"/>
      <c r="J851" s="20"/>
      <c r="K851" s="20"/>
      <c r="L851" s="20"/>
      <c r="M851" s="20"/>
      <c r="N851" s="20"/>
      <c r="O851" s="20"/>
      <c r="P851" s="20"/>
      <c r="Q851" s="20"/>
      <c r="R851" s="20"/>
      <c r="S851" s="20"/>
      <c r="T851" s="20"/>
      <c r="U851" s="20"/>
      <c r="V851" s="20"/>
      <c r="W851" s="20"/>
    </row>
    <row r="852" spans="2:23">
      <c r="B852" s="20"/>
      <c r="C852" s="20"/>
      <c r="D852" s="20"/>
      <c r="E852" s="20"/>
      <c r="F852" s="20"/>
      <c r="G852" s="20"/>
      <c r="H852" s="20"/>
      <c r="I852" s="20"/>
      <c r="J852" s="20"/>
      <c r="K852" s="20"/>
      <c r="L852" s="20"/>
      <c r="M852" s="20"/>
      <c r="N852" s="20"/>
      <c r="O852" s="20"/>
      <c r="P852" s="20"/>
      <c r="Q852" s="20"/>
      <c r="R852" s="20"/>
      <c r="S852" s="20"/>
      <c r="T852" s="20"/>
      <c r="U852" s="20"/>
      <c r="V852" s="20"/>
      <c r="W852" s="20"/>
    </row>
    <row r="853" spans="2:23">
      <c r="B853" s="20"/>
      <c r="C853" s="20"/>
      <c r="D853" s="20"/>
      <c r="E853" s="20"/>
      <c r="F853" s="20"/>
      <c r="G853" s="20"/>
      <c r="H853" s="20"/>
      <c r="I853" s="20"/>
      <c r="J853" s="20"/>
      <c r="K853" s="20"/>
      <c r="L853" s="20"/>
      <c r="M853" s="20"/>
      <c r="N853" s="20"/>
      <c r="O853" s="20"/>
      <c r="P853" s="20"/>
      <c r="Q853" s="20"/>
      <c r="R853" s="20"/>
      <c r="S853" s="20"/>
      <c r="T853" s="20"/>
      <c r="U853" s="20"/>
      <c r="V853" s="20"/>
      <c r="W853" s="20"/>
    </row>
    <row r="854" spans="2:23">
      <c r="B854" s="20"/>
      <c r="C854" s="20"/>
      <c r="D854" s="20"/>
      <c r="E854" s="20"/>
      <c r="F854" s="20"/>
      <c r="G854" s="20"/>
      <c r="H854" s="20"/>
      <c r="I854" s="20"/>
      <c r="J854" s="20"/>
      <c r="K854" s="20"/>
      <c r="L854" s="20"/>
      <c r="M854" s="20"/>
      <c r="N854" s="20"/>
      <c r="O854" s="20"/>
      <c r="P854" s="20"/>
      <c r="Q854" s="20"/>
      <c r="R854" s="20"/>
      <c r="S854" s="20"/>
      <c r="T854" s="20"/>
      <c r="U854" s="20"/>
      <c r="V854" s="20"/>
      <c r="W854" s="20"/>
    </row>
    <row r="855" spans="2:23">
      <c r="B855" s="20"/>
      <c r="C855" s="20"/>
      <c r="D855" s="20"/>
      <c r="E855" s="20"/>
      <c r="F855" s="20"/>
      <c r="G855" s="20"/>
      <c r="H855" s="20"/>
      <c r="I855" s="20"/>
      <c r="J855" s="20"/>
      <c r="K855" s="20"/>
      <c r="L855" s="20"/>
      <c r="M855" s="20"/>
      <c r="N855" s="20"/>
      <c r="O855" s="20"/>
      <c r="P855" s="20"/>
      <c r="Q855" s="20"/>
      <c r="R855" s="20"/>
      <c r="S855" s="20"/>
      <c r="T855" s="20"/>
      <c r="U855" s="20"/>
      <c r="V855" s="20"/>
      <c r="W855" s="20"/>
    </row>
    <row r="856" spans="2:23">
      <c r="B856" s="20"/>
      <c r="C856" s="20"/>
      <c r="D856" s="20"/>
      <c r="E856" s="20"/>
      <c r="F856" s="20"/>
      <c r="G856" s="20"/>
      <c r="H856" s="20"/>
      <c r="I856" s="20"/>
      <c r="J856" s="20"/>
      <c r="K856" s="20"/>
      <c r="L856" s="20"/>
      <c r="M856" s="20"/>
      <c r="N856" s="20"/>
      <c r="O856" s="20"/>
      <c r="P856" s="20"/>
      <c r="Q856" s="20"/>
      <c r="R856" s="20"/>
      <c r="S856" s="20"/>
      <c r="T856" s="20"/>
      <c r="U856" s="20"/>
      <c r="V856" s="20"/>
      <c r="W856" s="20"/>
    </row>
    <row r="857" spans="2:23">
      <c r="B857" s="20"/>
      <c r="C857" s="20"/>
      <c r="D857" s="20"/>
      <c r="E857" s="20"/>
      <c r="F857" s="20"/>
      <c r="G857" s="20"/>
      <c r="H857" s="20"/>
      <c r="I857" s="20"/>
      <c r="J857" s="20"/>
      <c r="K857" s="20"/>
      <c r="L857" s="20"/>
      <c r="M857" s="20"/>
      <c r="N857" s="20"/>
      <c r="O857" s="20"/>
      <c r="P857" s="20"/>
      <c r="Q857" s="20"/>
      <c r="R857" s="20"/>
      <c r="S857" s="20"/>
      <c r="T857" s="20"/>
      <c r="U857" s="20"/>
      <c r="V857" s="20"/>
      <c r="W857" s="20"/>
    </row>
    <row r="858" spans="2:23">
      <c r="B858" s="20"/>
      <c r="C858" s="20"/>
      <c r="D858" s="20"/>
      <c r="E858" s="20"/>
      <c r="F858" s="20"/>
      <c r="G858" s="20"/>
      <c r="H858" s="20"/>
      <c r="I858" s="20"/>
      <c r="J858" s="20"/>
      <c r="K858" s="20"/>
      <c r="L858" s="20"/>
      <c r="M858" s="20"/>
      <c r="N858" s="20"/>
      <c r="O858" s="20"/>
      <c r="P858" s="20"/>
      <c r="Q858" s="20"/>
      <c r="R858" s="20"/>
      <c r="S858" s="20"/>
      <c r="T858" s="20"/>
      <c r="U858" s="20"/>
      <c r="V858" s="20"/>
      <c r="W858" s="20"/>
    </row>
    <row r="859" spans="2:23">
      <c r="B859" s="20"/>
      <c r="C859" s="20"/>
      <c r="D859" s="20"/>
      <c r="E859" s="20"/>
      <c r="F859" s="20"/>
      <c r="G859" s="20"/>
      <c r="H859" s="20"/>
      <c r="I859" s="20"/>
      <c r="J859" s="20"/>
      <c r="K859" s="20"/>
      <c r="L859" s="20"/>
      <c r="M859" s="20"/>
      <c r="N859" s="20"/>
      <c r="O859" s="20"/>
      <c r="P859" s="20"/>
      <c r="Q859" s="20"/>
      <c r="R859" s="20"/>
      <c r="S859" s="20"/>
      <c r="T859" s="20"/>
      <c r="U859" s="20"/>
      <c r="V859" s="20"/>
      <c r="W859" s="20"/>
    </row>
    <row r="860" spans="2:23">
      <c r="B860" s="20"/>
      <c r="C860" s="20"/>
      <c r="D860" s="20"/>
      <c r="E860" s="20"/>
      <c r="F860" s="20"/>
      <c r="G860" s="20"/>
      <c r="H860" s="20"/>
      <c r="I860" s="20"/>
      <c r="J860" s="20"/>
      <c r="K860" s="20"/>
      <c r="L860" s="20"/>
      <c r="M860" s="20"/>
      <c r="N860" s="20"/>
      <c r="O860" s="20"/>
      <c r="P860" s="20"/>
      <c r="Q860" s="20"/>
      <c r="R860" s="20"/>
      <c r="S860" s="20"/>
      <c r="T860" s="20"/>
      <c r="U860" s="20"/>
      <c r="V860" s="20"/>
      <c r="W860" s="20"/>
    </row>
    <row r="861" spans="2:23">
      <c r="B861" s="20"/>
      <c r="C861" s="20"/>
      <c r="D861" s="20"/>
      <c r="E861" s="20"/>
      <c r="F861" s="20"/>
      <c r="G861" s="20"/>
      <c r="H861" s="20"/>
      <c r="I861" s="20"/>
      <c r="J861" s="20"/>
      <c r="K861" s="20"/>
      <c r="L861" s="20"/>
      <c r="M861" s="20"/>
      <c r="N861" s="20"/>
      <c r="O861" s="20"/>
      <c r="P861" s="20"/>
      <c r="Q861" s="20"/>
      <c r="R861" s="20"/>
      <c r="S861" s="20"/>
      <c r="T861" s="20"/>
      <c r="U861" s="20"/>
      <c r="V861" s="20"/>
      <c r="W861" s="20"/>
    </row>
    <row r="862" spans="2:23">
      <c r="B862" s="20"/>
      <c r="C862" s="20"/>
      <c r="D862" s="20"/>
      <c r="E862" s="20"/>
      <c r="F862" s="20"/>
      <c r="G862" s="20"/>
      <c r="H862" s="20"/>
      <c r="I862" s="20"/>
      <c r="J862" s="20"/>
      <c r="K862" s="20"/>
      <c r="L862" s="20"/>
      <c r="M862" s="20"/>
      <c r="N862" s="20"/>
      <c r="O862" s="20"/>
      <c r="P862" s="20"/>
      <c r="Q862" s="20"/>
      <c r="R862" s="20"/>
      <c r="S862" s="20"/>
      <c r="T862" s="20"/>
      <c r="U862" s="20"/>
      <c r="V862" s="20"/>
      <c r="W862" s="20"/>
    </row>
    <row r="863" spans="2:23">
      <c r="B863" s="20"/>
      <c r="C863" s="20"/>
      <c r="D863" s="20"/>
      <c r="E863" s="20"/>
      <c r="F863" s="20"/>
      <c r="G863" s="20"/>
      <c r="H863" s="20"/>
      <c r="I863" s="20"/>
      <c r="J863" s="20"/>
      <c r="K863" s="20"/>
      <c r="L863" s="20"/>
      <c r="M863" s="20"/>
      <c r="N863" s="20"/>
      <c r="O863" s="20"/>
      <c r="P863" s="20"/>
      <c r="Q863" s="20"/>
      <c r="R863" s="20"/>
      <c r="S863" s="20"/>
      <c r="T863" s="20"/>
      <c r="U863" s="20"/>
      <c r="V863" s="20"/>
      <c r="W863" s="20"/>
    </row>
    <row r="864" spans="2:23">
      <c r="B864" s="20"/>
      <c r="C864" s="20"/>
      <c r="D864" s="20"/>
      <c r="E864" s="20"/>
      <c r="F864" s="20"/>
      <c r="G864" s="20"/>
      <c r="H864" s="20"/>
      <c r="I864" s="20"/>
      <c r="J864" s="20"/>
      <c r="K864" s="20"/>
      <c r="L864" s="20"/>
      <c r="M864" s="20"/>
      <c r="N864" s="20"/>
      <c r="O864" s="20"/>
      <c r="P864" s="20"/>
      <c r="Q864" s="20"/>
      <c r="R864" s="20"/>
      <c r="S864" s="20"/>
      <c r="T864" s="20"/>
      <c r="U864" s="20"/>
      <c r="V864" s="20"/>
      <c r="W864" s="20"/>
    </row>
    <row r="865" spans="2:23">
      <c r="B865" s="20"/>
      <c r="C865" s="20"/>
      <c r="D865" s="20"/>
      <c r="E865" s="20"/>
      <c r="F865" s="20"/>
      <c r="G865" s="20"/>
      <c r="H865" s="20"/>
      <c r="I865" s="20"/>
      <c r="J865" s="20"/>
      <c r="K865" s="20"/>
      <c r="L865" s="20"/>
      <c r="M865" s="20"/>
      <c r="N865" s="20"/>
      <c r="O865" s="20"/>
      <c r="P865" s="20"/>
      <c r="Q865" s="20"/>
      <c r="R865" s="20"/>
      <c r="S865" s="20"/>
      <c r="T865" s="20"/>
      <c r="U865" s="20"/>
      <c r="V865" s="20"/>
      <c r="W865" s="20"/>
    </row>
    <row r="866" spans="2:23">
      <c r="B866" s="20"/>
      <c r="C866" s="20"/>
      <c r="D866" s="20"/>
      <c r="E866" s="20"/>
      <c r="F866" s="20"/>
      <c r="G866" s="20"/>
      <c r="H866" s="20"/>
      <c r="I866" s="20"/>
      <c r="J866" s="20"/>
      <c r="K866" s="20"/>
      <c r="L866" s="20"/>
      <c r="M866" s="20"/>
      <c r="N866" s="20"/>
      <c r="O866" s="20"/>
      <c r="P866" s="20"/>
      <c r="Q866" s="20"/>
      <c r="R866" s="20"/>
      <c r="S866" s="20"/>
      <c r="T866" s="20"/>
      <c r="U866" s="20"/>
      <c r="V866" s="20"/>
      <c r="W866" s="20"/>
    </row>
    <row r="867" spans="2:23">
      <c r="B867" s="20"/>
      <c r="C867" s="20"/>
      <c r="D867" s="20"/>
      <c r="E867" s="20"/>
      <c r="F867" s="20"/>
      <c r="G867" s="20"/>
      <c r="H867" s="20"/>
      <c r="I867" s="20"/>
      <c r="J867" s="20"/>
      <c r="K867" s="20"/>
      <c r="L867" s="20"/>
      <c r="M867" s="20"/>
      <c r="N867" s="20"/>
      <c r="O867" s="20"/>
      <c r="P867" s="20"/>
      <c r="Q867" s="20"/>
      <c r="R867" s="20"/>
      <c r="S867" s="20"/>
      <c r="T867" s="20"/>
      <c r="U867" s="20"/>
      <c r="V867" s="20"/>
      <c r="W867" s="20"/>
    </row>
    <row r="868" spans="2:23">
      <c r="B868" s="20"/>
      <c r="C868" s="20"/>
      <c r="D868" s="20"/>
      <c r="E868" s="20"/>
      <c r="F868" s="20"/>
      <c r="G868" s="20"/>
      <c r="H868" s="20"/>
      <c r="I868" s="20"/>
      <c r="J868" s="20"/>
      <c r="K868" s="20"/>
      <c r="L868" s="20"/>
      <c r="M868" s="20"/>
      <c r="N868" s="20"/>
      <c r="O868" s="20"/>
      <c r="P868" s="20"/>
      <c r="Q868" s="20"/>
      <c r="R868" s="20"/>
      <c r="S868" s="20"/>
      <c r="T868" s="20"/>
      <c r="U868" s="20"/>
      <c r="V868" s="20"/>
      <c r="W868" s="20"/>
    </row>
    <row r="869" spans="2:23">
      <c r="B869" s="20"/>
      <c r="C869" s="20"/>
      <c r="D869" s="20"/>
      <c r="E869" s="20"/>
      <c r="F869" s="20"/>
      <c r="G869" s="20"/>
      <c r="H869" s="20"/>
      <c r="I869" s="20"/>
      <c r="J869" s="20"/>
      <c r="K869" s="20"/>
      <c r="L869" s="20"/>
      <c r="M869" s="20"/>
      <c r="N869" s="20"/>
      <c r="O869" s="20"/>
      <c r="P869" s="20"/>
      <c r="Q869" s="20"/>
      <c r="R869" s="20"/>
      <c r="S869" s="20"/>
      <c r="T869" s="20"/>
      <c r="U869" s="20"/>
      <c r="V869" s="20"/>
      <c r="W869" s="20"/>
    </row>
    <row r="870" spans="2:23">
      <c r="B870" s="20"/>
      <c r="C870" s="20"/>
      <c r="D870" s="20"/>
      <c r="E870" s="20"/>
      <c r="F870" s="20"/>
      <c r="G870" s="20"/>
      <c r="H870" s="20"/>
      <c r="I870" s="20"/>
      <c r="J870" s="20"/>
      <c r="K870" s="20"/>
      <c r="L870" s="20"/>
      <c r="M870" s="20"/>
      <c r="N870" s="20"/>
      <c r="O870" s="20"/>
      <c r="P870" s="20"/>
      <c r="Q870" s="20"/>
      <c r="R870" s="20"/>
      <c r="S870" s="20"/>
      <c r="T870" s="20"/>
      <c r="U870" s="20"/>
      <c r="V870" s="20"/>
      <c r="W870" s="20"/>
    </row>
    <row r="871" spans="2:23">
      <c r="B871" s="20"/>
      <c r="C871" s="20"/>
      <c r="D871" s="20"/>
      <c r="E871" s="20"/>
      <c r="F871" s="20"/>
      <c r="G871" s="20"/>
      <c r="H871" s="20"/>
      <c r="I871" s="20"/>
      <c r="J871" s="20"/>
      <c r="K871" s="20"/>
      <c r="L871" s="20"/>
      <c r="M871" s="20"/>
      <c r="N871" s="20"/>
      <c r="O871" s="20"/>
      <c r="P871" s="20"/>
      <c r="Q871" s="20"/>
      <c r="R871" s="20"/>
      <c r="S871" s="20"/>
      <c r="T871" s="20"/>
      <c r="U871" s="20"/>
      <c r="V871" s="20"/>
      <c r="W871" s="20"/>
    </row>
    <row r="872" spans="2:23">
      <c r="B872" s="20"/>
      <c r="C872" s="20"/>
      <c r="D872" s="20"/>
      <c r="E872" s="20"/>
      <c r="F872" s="20"/>
      <c r="G872" s="20"/>
      <c r="H872" s="20"/>
      <c r="I872" s="20"/>
      <c r="J872" s="20"/>
      <c r="K872" s="20"/>
      <c r="L872" s="20"/>
      <c r="M872" s="20"/>
      <c r="N872" s="20"/>
      <c r="O872" s="20"/>
      <c r="P872" s="20"/>
      <c r="Q872" s="20"/>
      <c r="R872" s="20"/>
      <c r="S872" s="20"/>
      <c r="T872" s="20"/>
      <c r="U872" s="20"/>
      <c r="V872" s="20"/>
      <c r="W872" s="20"/>
    </row>
    <row r="873" spans="2:23">
      <c r="B873" s="20"/>
      <c r="C873" s="20"/>
      <c r="D873" s="20"/>
      <c r="E873" s="20"/>
      <c r="F873" s="20"/>
      <c r="G873" s="20"/>
      <c r="H873" s="20"/>
      <c r="I873" s="20"/>
      <c r="J873" s="20"/>
      <c r="K873" s="20"/>
      <c r="L873" s="20"/>
      <c r="M873" s="20"/>
      <c r="N873" s="20"/>
      <c r="O873" s="20"/>
      <c r="P873" s="20"/>
      <c r="Q873" s="20"/>
      <c r="R873" s="20"/>
      <c r="S873" s="20"/>
      <c r="T873" s="20"/>
      <c r="U873" s="20"/>
      <c r="V873" s="20"/>
      <c r="W873" s="20"/>
    </row>
    <row r="874" spans="2:23">
      <c r="B874" s="20"/>
      <c r="C874" s="20"/>
      <c r="D874" s="20"/>
      <c r="E874" s="20"/>
      <c r="F874" s="20"/>
      <c r="G874" s="20"/>
      <c r="H874" s="20"/>
      <c r="I874" s="20"/>
      <c r="J874" s="20"/>
      <c r="K874" s="20"/>
      <c r="L874" s="20"/>
      <c r="M874" s="20"/>
      <c r="N874" s="20"/>
      <c r="O874" s="20"/>
      <c r="P874" s="20"/>
      <c r="Q874" s="20"/>
      <c r="R874" s="20"/>
      <c r="S874" s="20"/>
      <c r="T874" s="20"/>
      <c r="U874" s="20"/>
      <c r="V874" s="20"/>
      <c r="W874" s="20"/>
    </row>
    <row r="875" spans="2:23">
      <c r="B875" s="20"/>
      <c r="C875" s="20"/>
      <c r="D875" s="20"/>
      <c r="E875" s="20"/>
      <c r="F875" s="20"/>
      <c r="G875" s="20"/>
      <c r="H875" s="20"/>
      <c r="I875" s="20"/>
      <c r="J875" s="20"/>
      <c r="K875" s="20"/>
      <c r="L875" s="20"/>
      <c r="M875" s="20"/>
      <c r="N875" s="20"/>
      <c r="O875" s="20"/>
      <c r="P875" s="20"/>
      <c r="Q875" s="20"/>
      <c r="R875" s="20"/>
      <c r="S875" s="20"/>
      <c r="T875" s="20"/>
      <c r="U875" s="20"/>
      <c r="V875" s="20"/>
      <c r="W875" s="20"/>
    </row>
    <row r="876" spans="2:23">
      <c r="B876" s="20"/>
      <c r="C876" s="20"/>
      <c r="D876" s="20"/>
      <c r="E876" s="20"/>
      <c r="F876" s="20"/>
      <c r="G876" s="20"/>
      <c r="H876" s="20"/>
      <c r="I876" s="20"/>
      <c r="J876" s="20"/>
      <c r="K876" s="20"/>
      <c r="L876" s="20"/>
      <c r="M876" s="20"/>
      <c r="N876" s="20"/>
      <c r="O876" s="20"/>
      <c r="P876" s="20"/>
      <c r="Q876" s="20"/>
      <c r="R876" s="20"/>
      <c r="S876" s="20"/>
      <c r="T876" s="20"/>
      <c r="U876" s="20"/>
      <c r="V876" s="20"/>
      <c r="W876" s="20"/>
    </row>
    <row r="877" spans="2:23">
      <c r="B877" s="20"/>
      <c r="C877" s="20"/>
      <c r="D877" s="20"/>
      <c r="E877" s="20"/>
      <c r="F877" s="20"/>
      <c r="G877" s="20"/>
      <c r="H877" s="20"/>
      <c r="I877" s="20"/>
      <c r="J877" s="20"/>
      <c r="K877" s="20"/>
      <c r="L877" s="20"/>
      <c r="M877" s="20"/>
      <c r="N877" s="20"/>
      <c r="O877" s="20"/>
      <c r="P877" s="20"/>
      <c r="Q877" s="20"/>
      <c r="R877" s="20"/>
      <c r="S877" s="20"/>
      <c r="T877" s="20"/>
      <c r="U877" s="20"/>
      <c r="V877" s="20"/>
      <c r="W877" s="20"/>
    </row>
    <row r="878" spans="2:23">
      <c r="B878" s="20"/>
      <c r="C878" s="20"/>
      <c r="D878" s="20"/>
      <c r="E878" s="20"/>
      <c r="F878" s="20"/>
      <c r="G878" s="20"/>
      <c r="H878" s="20"/>
      <c r="I878" s="20"/>
      <c r="J878" s="20"/>
      <c r="K878" s="20"/>
      <c r="L878" s="20"/>
      <c r="M878" s="20"/>
      <c r="N878" s="20"/>
      <c r="O878" s="20"/>
      <c r="P878" s="20"/>
      <c r="Q878" s="20"/>
      <c r="R878" s="20"/>
      <c r="S878" s="20"/>
      <c r="T878" s="20"/>
      <c r="U878" s="20"/>
      <c r="V878" s="20"/>
      <c r="W878" s="20"/>
    </row>
    <row r="879" spans="2:23">
      <c r="B879" s="20"/>
      <c r="C879" s="20"/>
      <c r="D879" s="20"/>
      <c r="E879" s="20"/>
      <c r="F879" s="20"/>
      <c r="G879" s="20"/>
      <c r="H879" s="20"/>
      <c r="I879" s="20"/>
      <c r="J879" s="20"/>
      <c r="K879" s="20"/>
      <c r="L879" s="20"/>
      <c r="M879" s="20"/>
      <c r="N879" s="20"/>
      <c r="O879" s="20"/>
      <c r="P879" s="20"/>
      <c r="Q879" s="20"/>
      <c r="R879" s="20"/>
      <c r="S879" s="20"/>
      <c r="T879" s="20"/>
      <c r="U879" s="20"/>
      <c r="V879" s="20"/>
      <c r="W879" s="20"/>
    </row>
    <row r="880" spans="2:23">
      <c r="B880" s="20"/>
      <c r="C880" s="20"/>
      <c r="D880" s="20"/>
      <c r="E880" s="20"/>
      <c r="F880" s="20"/>
      <c r="G880" s="20"/>
      <c r="H880" s="20"/>
      <c r="I880" s="20"/>
      <c r="J880" s="20"/>
      <c r="K880" s="20"/>
      <c r="L880" s="20"/>
      <c r="M880" s="20"/>
      <c r="N880" s="20"/>
      <c r="O880" s="20"/>
      <c r="P880" s="20"/>
      <c r="Q880" s="20"/>
      <c r="R880" s="20"/>
      <c r="S880" s="20"/>
      <c r="T880" s="20"/>
      <c r="U880" s="20"/>
      <c r="V880" s="20"/>
      <c r="W880" s="20"/>
    </row>
    <row r="881" spans="2:23">
      <c r="B881" s="20"/>
      <c r="C881" s="20"/>
      <c r="D881" s="20"/>
      <c r="E881" s="20"/>
      <c r="F881" s="20"/>
      <c r="G881" s="20"/>
      <c r="H881" s="20"/>
      <c r="I881" s="20"/>
      <c r="J881" s="20"/>
      <c r="K881" s="20"/>
      <c r="L881" s="20"/>
      <c r="M881" s="20"/>
      <c r="N881" s="20"/>
      <c r="O881" s="20"/>
      <c r="P881" s="20"/>
      <c r="Q881" s="20"/>
      <c r="R881" s="20"/>
      <c r="S881" s="20"/>
      <c r="T881" s="20"/>
      <c r="U881" s="20"/>
      <c r="V881" s="20"/>
      <c r="W881" s="20"/>
    </row>
    <row r="882" spans="2:23">
      <c r="B882" s="20"/>
      <c r="C882" s="20"/>
      <c r="D882" s="20"/>
      <c r="E882" s="20"/>
      <c r="F882" s="20"/>
      <c r="G882" s="20"/>
      <c r="H882" s="20"/>
      <c r="I882" s="20"/>
      <c r="J882" s="20"/>
      <c r="K882" s="20"/>
      <c r="L882" s="20"/>
      <c r="M882" s="20"/>
      <c r="N882" s="20"/>
      <c r="O882" s="20"/>
      <c r="P882" s="20"/>
      <c r="Q882" s="20"/>
      <c r="R882" s="20"/>
      <c r="S882" s="20"/>
      <c r="T882" s="20"/>
      <c r="U882" s="20"/>
      <c r="V882" s="20"/>
      <c r="W882" s="20"/>
    </row>
    <row r="883" spans="2:23">
      <c r="B883" s="20"/>
      <c r="C883" s="20"/>
      <c r="D883" s="20"/>
      <c r="E883" s="20"/>
      <c r="F883" s="20"/>
      <c r="G883" s="20"/>
      <c r="H883" s="20"/>
      <c r="I883" s="20"/>
      <c r="J883" s="20"/>
      <c r="K883" s="20"/>
      <c r="L883" s="20"/>
      <c r="M883" s="20"/>
      <c r="N883" s="20"/>
      <c r="O883" s="20"/>
      <c r="P883" s="20"/>
      <c r="Q883" s="20"/>
      <c r="R883" s="20"/>
      <c r="S883" s="20"/>
      <c r="T883" s="20"/>
      <c r="U883" s="20"/>
      <c r="V883" s="20"/>
      <c r="W883" s="20"/>
    </row>
    <row r="884" spans="2:23">
      <c r="B884" s="20"/>
      <c r="C884" s="20"/>
      <c r="D884" s="20"/>
      <c r="E884" s="20"/>
      <c r="F884" s="20"/>
      <c r="G884" s="20"/>
      <c r="H884" s="20"/>
      <c r="I884" s="20"/>
      <c r="J884" s="20"/>
      <c r="K884" s="20"/>
      <c r="L884" s="20"/>
      <c r="M884" s="20"/>
      <c r="N884" s="20"/>
      <c r="O884" s="20"/>
      <c r="P884" s="20"/>
      <c r="Q884" s="20"/>
      <c r="R884" s="20"/>
      <c r="S884" s="20"/>
      <c r="T884" s="20"/>
      <c r="U884" s="20"/>
      <c r="V884" s="20"/>
      <c r="W884" s="20"/>
    </row>
    <row r="885" spans="2:23">
      <c r="B885" s="20"/>
      <c r="C885" s="20"/>
      <c r="D885" s="20"/>
      <c r="E885" s="20"/>
      <c r="F885" s="20"/>
      <c r="G885" s="20"/>
      <c r="H885" s="20"/>
      <c r="I885" s="20"/>
      <c r="J885" s="20"/>
      <c r="K885" s="20"/>
      <c r="L885" s="20"/>
      <c r="M885" s="20"/>
      <c r="N885" s="20"/>
      <c r="O885" s="20"/>
      <c r="P885" s="20"/>
      <c r="Q885" s="20"/>
      <c r="R885" s="20"/>
      <c r="S885" s="20"/>
      <c r="T885" s="20"/>
      <c r="U885" s="20"/>
      <c r="V885" s="20"/>
      <c r="W885" s="20"/>
    </row>
    <row r="886" spans="2:23">
      <c r="B886" s="20"/>
      <c r="C886" s="20"/>
      <c r="D886" s="20"/>
      <c r="E886" s="20"/>
      <c r="F886" s="20"/>
      <c r="G886" s="20"/>
      <c r="H886" s="20"/>
      <c r="I886" s="20"/>
      <c r="J886" s="20"/>
      <c r="K886" s="20"/>
      <c r="L886" s="20"/>
      <c r="M886" s="20"/>
      <c r="N886" s="20"/>
      <c r="O886" s="20"/>
      <c r="P886" s="20"/>
      <c r="Q886" s="20"/>
      <c r="R886" s="20"/>
      <c r="S886" s="20"/>
      <c r="T886" s="20"/>
      <c r="U886" s="20"/>
      <c r="V886" s="20"/>
      <c r="W886" s="20"/>
    </row>
    <row r="887" spans="2:23">
      <c r="B887" s="20"/>
      <c r="C887" s="20"/>
      <c r="D887" s="20"/>
      <c r="E887" s="20"/>
      <c r="F887" s="20"/>
      <c r="G887" s="20"/>
      <c r="H887" s="20"/>
      <c r="I887" s="20"/>
      <c r="J887" s="20"/>
      <c r="K887" s="20"/>
      <c r="L887" s="20"/>
      <c r="M887" s="20"/>
      <c r="N887" s="20"/>
      <c r="O887" s="20"/>
      <c r="P887" s="20"/>
      <c r="Q887" s="20"/>
      <c r="R887" s="20"/>
      <c r="S887" s="20"/>
      <c r="T887" s="20"/>
      <c r="U887" s="20"/>
      <c r="V887" s="20"/>
      <c r="W887" s="20"/>
    </row>
    <row r="888" spans="2:23">
      <c r="B888" s="20"/>
      <c r="C888" s="20"/>
      <c r="D888" s="20"/>
      <c r="E888" s="20"/>
      <c r="F888" s="20"/>
      <c r="G888" s="20"/>
      <c r="H888" s="20"/>
      <c r="I888" s="20"/>
      <c r="J888" s="20"/>
      <c r="K888" s="20"/>
      <c r="L888" s="20"/>
      <c r="M888" s="20"/>
      <c r="N888" s="20"/>
      <c r="O888" s="20"/>
      <c r="P888" s="20"/>
      <c r="Q888" s="20"/>
      <c r="R888" s="20"/>
      <c r="S888" s="20"/>
      <c r="T888" s="20"/>
      <c r="U888" s="20"/>
      <c r="V888" s="20"/>
      <c r="W888" s="20"/>
    </row>
    <row r="889" spans="2:23">
      <c r="B889" s="20"/>
      <c r="C889" s="20"/>
      <c r="D889" s="20"/>
      <c r="E889" s="20"/>
      <c r="F889" s="20"/>
      <c r="G889" s="20"/>
      <c r="H889" s="20"/>
      <c r="I889" s="20"/>
      <c r="J889" s="20"/>
      <c r="K889" s="20"/>
      <c r="L889" s="20"/>
      <c r="M889" s="20"/>
      <c r="N889" s="20"/>
      <c r="O889" s="20"/>
      <c r="P889" s="20"/>
      <c r="Q889" s="20"/>
      <c r="R889" s="20"/>
      <c r="S889" s="20"/>
      <c r="T889" s="20"/>
      <c r="U889" s="20"/>
      <c r="V889" s="20"/>
      <c r="W889" s="20"/>
    </row>
    <row r="890" spans="2:23">
      <c r="B890" s="20"/>
      <c r="C890" s="20"/>
      <c r="D890" s="20"/>
      <c r="E890" s="20"/>
      <c r="F890" s="20"/>
      <c r="G890" s="20"/>
      <c r="H890" s="20"/>
      <c r="I890" s="20"/>
      <c r="J890" s="20"/>
      <c r="K890" s="20"/>
      <c r="L890" s="20"/>
      <c r="M890" s="20"/>
      <c r="N890" s="20"/>
      <c r="O890" s="20"/>
      <c r="P890" s="20"/>
      <c r="Q890" s="20"/>
      <c r="R890" s="20"/>
      <c r="S890" s="20"/>
      <c r="T890" s="20"/>
      <c r="U890" s="20"/>
      <c r="V890" s="20"/>
      <c r="W890" s="20"/>
    </row>
    <row r="891" spans="2:23">
      <c r="B891" s="20"/>
      <c r="C891" s="20"/>
      <c r="D891" s="20"/>
      <c r="E891" s="20"/>
      <c r="F891" s="20"/>
      <c r="G891" s="20"/>
      <c r="H891" s="20"/>
      <c r="I891" s="20"/>
      <c r="J891" s="20"/>
      <c r="K891" s="20"/>
      <c r="L891" s="20"/>
      <c r="M891" s="20"/>
      <c r="N891" s="20"/>
      <c r="O891" s="20"/>
      <c r="P891" s="20"/>
      <c r="Q891" s="20"/>
      <c r="R891" s="20"/>
      <c r="S891" s="20"/>
      <c r="T891" s="20"/>
      <c r="U891" s="20"/>
      <c r="V891" s="20"/>
      <c r="W891" s="20"/>
    </row>
    <row r="892" spans="2:23">
      <c r="B892" s="20"/>
      <c r="C892" s="20"/>
      <c r="D892" s="20"/>
      <c r="E892" s="20"/>
      <c r="F892" s="20"/>
      <c r="G892" s="20"/>
      <c r="H892" s="20"/>
      <c r="I892" s="20"/>
      <c r="J892" s="20"/>
      <c r="K892" s="20"/>
      <c r="L892" s="20"/>
      <c r="M892" s="20"/>
      <c r="N892" s="20"/>
      <c r="O892" s="20"/>
      <c r="P892" s="20"/>
      <c r="Q892" s="20"/>
      <c r="R892" s="20"/>
      <c r="S892" s="20"/>
      <c r="T892" s="20"/>
      <c r="U892" s="20"/>
      <c r="V892" s="20"/>
      <c r="W892" s="20"/>
    </row>
    <row r="893" spans="2:23">
      <c r="B893" s="20"/>
      <c r="C893" s="20"/>
      <c r="D893" s="20"/>
      <c r="E893" s="20"/>
      <c r="F893" s="20"/>
      <c r="G893" s="20"/>
      <c r="H893" s="20"/>
      <c r="I893" s="20"/>
      <c r="J893" s="20"/>
      <c r="K893" s="20"/>
      <c r="L893" s="20"/>
      <c r="M893" s="20"/>
      <c r="N893" s="20"/>
      <c r="O893" s="20"/>
      <c r="P893" s="20"/>
      <c r="Q893" s="20"/>
      <c r="R893" s="20"/>
      <c r="S893" s="20"/>
      <c r="T893" s="20"/>
      <c r="U893" s="20"/>
      <c r="V893" s="20"/>
      <c r="W893" s="20"/>
    </row>
    <row r="894" spans="2:23">
      <c r="B894" s="20"/>
      <c r="C894" s="20"/>
      <c r="D894" s="20"/>
      <c r="E894" s="20"/>
      <c r="F894" s="20"/>
      <c r="G894" s="20"/>
      <c r="H894" s="20"/>
      <c r="I894" s="20"/>
      <c r="J894" s="20"/>
      <c r="K894" s="20"/>
      <c r="L894" s="20"/>
      <c r="M894" s="20"/>
      <c r="N894" s="20"/>
      <c r="O894" s="20"/>
      <c r="P894" s="20"/>
      <c r="Q894" s="20"/>
      <c r="R894" s="20"/>
      <c r="S894" s="20"/>
      <c r="T894" s="20"/>
      <c r="U894" s="20"/>
      <c r="V894" s="20"/>
      <c r="W894" s="20"/>
    </row>
    <row r="895" spans="2:23">
      <c r="B895" s="20"/>
      <c r="C895" s="20"/>
      <c r="D895" s="20"/>
      <c r="E895" s="20"/>
      <c r="F895" s="20"/>
      <c r="G895" s="20"/>
      <c r="H895" s="20"/>
      <c r="I895" s="20"/>
      <c r="J895" s="20"/>
      <c r="K895" s="20"/>
      <c r="L895" s="20"/>
      <c r="M895" s="20"/>
      <c r="N895" s="20"/>
      <c r="O895" s="20"/>
      <c r="P895" s="20"/>
      <c r="Q895" s="20"/>
      <c r="R895" s="20"/>
      <c r="S895" s="20"/>
      <c r="T895" s="20"/>
      <c r="U895" s="20"/>
      <c r="V895" s="20"/>
      <c r="W895" s="20"/>
    </row>
    <row r="896" spans="2:23">
      <c r="B896" s="20"/>
      <c r="C896" s="20"/>
      <c r="D896" s="20"/>
      <c r="E896" s="20"/>
      <c r="F896" s="20"/>
      <c r="G896" s="20"/>
      <c r="H896" s="20"/>
      <c r="I896" s="20"/>
      <c r="J896" s="20"/>
      <c r="K896" s="20"/>
      <c r="L896" s="20"/>
      <c r="M896" s="20"/>
      <c r="N896" s="20"/>
      <c r="O896" s="20"/>
      <c r="P896" s="20"/>
      <c r="Q896" s="20"/>
      <c r="R896" s="20"/>
      <c r="S896" s="20"/>
      <c r="T896" s="20"/>
      <c r="U896" s="20"/>
      <c r="V896" s="20"/>
      <c r="W896" s="20"/>
    </row>
    <row r="897" spans="2:23">
      <c r="B897" s="20"/>
      <c r="C897" s="20"/>
      <c r="D897" s="20"/>
      <c r="E897" s="20"/>
      <c r="F897" s="20"/>
      <c r="G897" s="20"/>
      <c r="H897" s="20"/>
      <c r="I897" s="20"/>
      <c r="J897" s="20"/>
      <c r="K897" s="20"/>
      <c r="L897" s="20"/>
      <c r="M897" s="20"/>
      <c r="N897" s="20"/>
      <c r="O897" s="20"/>
      <c r="P897" s="20"/>
      <c r="Q897" s="20"/>
      <c r="R897" s="20"/>
      <c r="S897" s="20"/>
      <c r="T897" s="20"/>
      <c r="U897" s="20"/>
      <c r="V897" s="20"/>
      <c r="W897" s="20"/>
    </row>
    <row r="898" spans="2:23">
      <c r="B898" s="20"/>
      <c r="C898" s="20"/>
      <c r="D898" s="20"/>
      <c r="E898" s="20"/>
      <c r="F898" s="20"/>
      <c r="G898" s="20"/>
      <c r="H898" s="20"/>
      <c r="I898" s="20"/>
      <c r="J898" s="20"/>
      <c r="K898" s="20"/>
      <c r="L898" s="20"/>
      <c r="M898" s="20"/>
      <c r="N898" s="20"/>
      <c r="O898" s="20"/>
      <c r="P898" s="20"/>
      <c r="Q898" s="20"/>
      <c r="R898" s="20"/>
      <c r="S898" s="20"/>
      <c r="T898" s="20"/>
      <c r="U898" s="20"/>
      <c r="V898" s="20"/>
      <c r="W898" s="20"/>
    </row>
    <row r="899" spans="2:23">
      <c r="B899" s="20"/>
      <c r="C899" s="20"/>
      <c r="D899" s="20"/>
      <c r="E899" s="20"/>
      <c r="F899" s="20"/>
      <c r="G899" s="20"/>
      <c r="H899" s="20"/>
      <c r="I899" s="20"/>
      <c r="J899" s="20"/>
      <c r="K899" s="20"/>
      <c r="L899" s="20"/>
      <c r="M899" s="20"/>
      <c r="N899" s="20"/>
      <c r="O899" s="20"/>
      <c r="P899" s="20"/>
      <c r="Q899" s="20"/>
      <c r="R899" s="20"/>
      <c r="S899" s="20"/>
      <c r="T899" s="20"/>
      <c r="U899" s="20"/>
      <c r="V899" s="20"/>
      <c r="W899" s="20"/>
    </row>
    <row r="900" spans="2:23">
      <c r="B900" s="20"/>
      <c r="C900" s="20"/>
      <c r="D900" s="20"/>
      <c r="E900" s="20"/>
      <c r="F900" s="20"/>
      <c r="G900" s="20"/>
      <c r="H900" s="20"/>
      <c r="I900" s="20"/>
      <c r="J900" s="20"/>
      <c r="K900" s="20"/>
      <c r="L900" s="20"/>
      <c r="M900" s="20"/>
      <c r="N900" s="20"/>
      <c r="O900" s="20"/>
      <c r="P900" s="20"/>
      <c r="Q900" s="20"/>
      <c r="R900" s="20"/>
      <c r="S900" s="20"/>
      <c r="T900" s="20"/>
      <c r="U900" s="20"/>
      <c r="V900" s="20"/>
      <c r="W900" s="20"/>
    </row>
    <row r="901" spans="2:23">
      <c r="B901" s="20"/>
      <c r="C901" s="20"/>
      <c r="D901" s="20"/>
      <c r="E901" s="20"/>
      <c r="F901" s="20"/>
      <c r="G901" s="20"/>
      <c r="H901" s="20"/>
      <c r="I901" s="20"/>
      <c r="J901" s="20"/>
      <c r="K901" s="20"/>
      <c r="L901" s="20"/>
      <c r="M901" s="20"/>
      <c r="N901" s="20"/>
      <c r="O901" s="20"/>
      <c r="P901" s="20"/>
      <c r="Q901" s="20"/>
      <c r="R901" s="20"/>
      <c r="S901" s="20"/>
      <c r="T901" s="20"/>
      <c r="U901" s="20"/>
      <c r="V901" s="20"/>
      <c r="W901" s="20"/>
    </row>
    <row r="902" spans="2:23">
      <c r="B902" s="20"/>
      <c r="C902" s="20"/>
      <c r="D902" s="20"/>
      <c r="E902" s="20"/>
      <c r="F902" s="20"/>
      <c r="G902" s="20"/>
      <c r="H902" s="20"/>
      <c r="I902" s="20"/>
      <c r="J902" s="20"/>
      <c r="K902" s="20"/>
      <c r="L902" s="20"/>
      <c r="M902" s="20"/>
      <c r="N902" s="20"/>
      <c r="O902" s="20"/>
      <c r="P902" s="20"/>
      <c r="Q902" s="20"/>
      <c r="R902" s="20"/>
      <c r="S902" s="20"/>
      <c r="T902" s="20"/>
      <c r="U902" s="20"/>
      <c r="V902" s="20"/>
      <c r="W902" s="20"/>
    </row>
    <row r="903" spans="2:23">
      <c r="B903" s="20"/>
      <c r="C903" s="20"/>
      <c r="D903" s="20"/>
      <c r="E903" s="20"/>
      <c r="F903" s="20"/>
      <c r="G903" s="20"/>
      <c r="H903" s="20"/>
      <c r="I903" s="20"/>
      <c r="J903" s="20"/>
      <c r="K903" s="20"/>
      <c r="L903" s="20"/>
      <c r="M903" s="20"/>
      <c r="N903" s="20"/>
      <c r="O903" s="20"/>
      <c r="P903" s="20"/>
      <c r="Q903" s="20"/>
      <c r="R903" s="20"/>
      <c r="S903" s="20"/>
      <c r="T903" s="20"/>
      <c r="U903" s="20"/>
      <c r="V903" s="20"/>
      <c r="W903" s="20"/>
    </row>
    <row r="904" spans="2:23">
      <c r="B904" s="20"/>
      <c r="C904" s="20"/>
      <c r="D904" s="20"/>
      <c r="E904" s="20"/>
      <c r="F904" s="20"/>
      <c r="G904" s="20"/>
      <c r="H904" s="20"/>
      <c r="I904" s="20"/>
      <c r="J904" s="20"/>
      <c r="K904" s="20"/>
      <c r="L904" s="20"/>
      <c r="M904" s="20"/>
      <c r="N904" s="20"/>
      <c r="O904" s="20"/>
      <c r="P904" s="20"/>
      <c r="Q904" s="20"/>
      <c r="R904" s="20"/>
      <c r="S904" s="20"/>
      <c r="T904" s="20"/>
      <c r="U904" s="20"/>
      <c r="V904" s="20"/>
      <c r="W904" s="20"/>
    </row>
    <row r="905" spans="2:23">
      <c r="B905" s="20"/>
      <c r="C905" s="20"/>
      <c r="D905" s="20"/>
      <c r="E905" s="20"/>
      <c r="F905" s="20"/>
      <c r="G905" s="20"/>
      <c r="H905" s="20"/>
      <c r="I905" s="20"/>
      <c r="J905" s="20"/>
      <c r="K905" s="20"/>
      <c r="L905" s="20"/>
      <c r="M905" s="20"/>
      <c r="N905" s="20"/>
      <c r="O905" s="20"/>
      <c r="P905" s="20"/>
      <c r="Q905" s="20"/>
      <c r="R905" s="20"/>
      <c r="S905" s="20"/>
      <c r="T905" s="20"/>
      <c r="U905" s="20"/>
      <c r="V905" s="20"/>
      <c r="W905" s="20"/>
    </row>
    <row r="906" spans="2:23">
      <c r="B906" s="20"/>
      <c r="C906" s="20"/>
      <c r="D906" s="20"/>
      <c r="E906" s="20"/>
      <c r="F906" s="20"/>
      <c r="G906" s="20"/>
      <c r="H906" s="20"/>
      <c r="I906" s="20"/>
      <c r="J906" s="20"/>
      <c r="K906" s="20"/>
      <c r="L906" s="20"/>
      <c r="M906" s="20"/>
      <c r="N906" s="20"/>
      <c r="O906" s="20"/>
      <c r="P906" s="20"/>
      <c r="Q906" s="20"/>
      <c r="R906" s="20"/>
      <c r="S906" s="20"/>
      <c r="T906" s="20"/>
      <c r="U906" s="20"/>
      <c r="V906" s="20"/>
      <c r="W906" s="20"/>
    </row>
    <row r="907" spans="2:23">
      <c r="B907" s="20"/>
      <c r="C907" s="20"/>
      <c r="D907" s="20"/>
      <c r="E907" s="20"/>
      <c r="F907" s="20"/>
      <c r="G907" s="20"/>
      <c r="H907" s="20"/>
      <c r="I907" s="20"/>
      <c r="J907" s="20"/>
      <c r="K907" s="20"/>
      <c r="L907" s="20"/>
      <c r="M907" s="20"/>
      <c r="N907" s="20"/>
      <c r="O907" s="20"/>
      <c r="P907" s="20"/>
      <c r="Q907" s="20"/>
      <c r="R907" s="20"/>
      <c r="S907" s="20"/>
      <c r="T907" s="20"/>
      <c r="U907" s="20"/>
      <c r="V907" s="20"/>
      <c r="W907" s="20"/>
    </row>
    <row r="908" spans="2:23">
      <c r="B908" s="20"/>
      <c r="C908" s="20"/>
      <c r="D908" s="20"/>
      <c r="E908" s="20"/>
      <c r="F908" s="20"/>
      <c r="G908" s="20"/>
      <c r="H908" s="20"/>
      <c r="I908" s="20"/>
      <c r="J908" s="20"/>
      <c r="K908" s="20"/>
      <c r="L908" s="20"/>
      <c r="M908" s="20"/>
      <c r="N908" s="20"/>
      <c r="O908" s="20"/>
      <c r="P908" s="20"/>
      <c r="Q908" s="20"/>
      <c r="R908" s="20"/>
      <c r="S908" s="20"/>
      <c r="T908" s="20"/>
      <c r="U908" s="20"/>
      <c r="V908" s="20"/>
      <c r="W908" s="20"/>
    </row>
    <row r="909" spans="2:23">
      <c r="B909" s="20"/>
      <c r="C909" s="20"/>
      <c r="D909" s="20"/>
      <c r="E909" s="20"/>
      <c r="F909" s="20"/>
      <c r="G909" s="20"/>
      <c r="H909" s="20"/>
      <c r="I909" s="20"/>
      <c r="J909" s="20"/>
      <c r="K909" s="20"/>
      <c r="L909" s="20"/>
      <c r="M909" s="20"/>
      <c r="N909" s="20"/>
      <c r="O909" s="20"/>
      <c r="P909" s="20"/>
      <c r="Q909" s="20"/>
      <c r="R909" s="20"/>
      <c r="S909" s="20"/>
      <c r="T909" s="20"/>
      <c r="U909" s="20"/>
      <c r="V909" s="20"/>
      <c r="W909" s="20"/>
    </row>
    <row r="910" spans="2:23">
      <c r="B910" s="20"/>
      <c r="C910" s="20"/>
      <c r="D910" s="20"/>
      <c r="E910" s="20"/>
      <c r="F910" s="20"/>
      <c r="G910" s="20"/>
      <c r="H910" s="20"/>
      <c r="I910" s="20"/>
      <c r="J910" s="20"/>
      <c r="K910" s="20"/>
      <c r="L910" s="20"/>
      <c r="M910" s="20"/>
      <c r="N910" s="20"/>
      <c r="O910" s="20"/>
      <c r="P910" s="20"/>
      <c r="Q910" s="20"/>
      <c r="R910" s="20"/>
      <c r="S910" s="20"/>
      <c r="T910" s="20"/>
      <c r="U910" s="20"/>
      <c r="V910" s="20"/>
      <c r="W910" s="20"/>
    </row>
    <row r="911" spans="2:23">
      <c r="B911" s="20"/>
      <c r="C911" s="20"/>
      <c r="D911" s="20"/>
      <c r="E911" s="20"/>
      <c r="F911" s="20"/>
      <c r="G911" s="20"/>
      <c r="H911" s="20"/>
      <c r="I911" s="20"/>
      <c r="J911" s="20"/>
      <c r="K911" s="20"/>
      <c r="L911" s="20"/>
      <c r="M911" s="20"/>
      <c r="N911" s="20"/>
      <c r="O911" s="20"/>
      <c r="P911" s="20"/>
      <c r="Q911" s="20"/>
      <c r="R911" s="20"/>
      <c r="S911" s="20"/>
      <c r="T911" s="20"/>
      <c r="U911" s="20"/>
      <c r="V911" s="20"/>
      <c r="W911" s="20"/>
    </row>
    <row r="912" spans="2:23">
      <c r="B912" s="20"/>
      <c r="C912" s="20"/>
      <c r="D912" s="20"/>
      <c r="E912" s="20"/>
      <c r="F912" s="20"/>
      <c r="G912" s="20"/>
      <c r="H912" s="20"/>
      <c r="I912" s="20"/>
      <c r="J912" s="20"/>
      <c r="K912" s="20"/>
      <c r="L912" s="20"/>
      <c r="M912" s="20"/>
      <c r="N912" s="20"/>
      <c r="O912" s="20"/>
      <c r="P912" s="20"/>
      <c r="Q912" s="20"/>
      <c r="R912" s="20"/>
      <c r="S912" s="20"/>
      <c r="T912" s="20"/>
      <c r="U912" s="20"/>
      <c r="V912" s="20"/>
      <c r="W912" s="20"/>
    </row>
    <row r="913" spans="2:23">
      <c r="B913" s="20"/>
      <c r="C913" s="20"/>
      <c r="D913" s="20"/>
      <c r="E913" s="20"/>
      <c r="F913" s="20"/>
      <c r="G913" s="20"/>
      <c r="H913" s="20"/>
      <c r="I913" s="20"/>
      <c r="J913" s="20"/>
      <c r="K913" s="20"/>
      <c r="L913" s="20"/>
      <c r="M913" s="20"/>
      <c r="N913" s="20"/>
      <c r="O913" s="20"/>
      <c r="P913" s="20"/>
      <c r="Q913" s="20"/>
      <c r="R913" s="20"/>
      <c r="S913" s="20"/>
      <c r="T913" s="20"/>
      <c r="U913" s="20"/>
      <c r="V913" s="20"/>
      <c r="W913" s="20"/>
    </row>
    <row r="914" spans="2:23">
      <c r="B914" s="20"/>
      <c r="C914" s="20"/>
      <c r="D914" s="20"/>
      <c r="E914" s="20"/>
      <c r="F914" s="20"/>
      <c r="G914" s="20"/>
      <c r="H914" s="20"/>
      <c r="I914" s="20"/>
      <c r="J914" s="20"/>
      <c r="K914" s="20"/>
      <c r="L914" s="20"/>
      <c r="M914" s="20"/>
      <c r="N914" s="20"/>
      <c r="O914" s="20"/>
      <c r="P914" s="20"/>
      <c r="Q914" s="20"/>
      <c r="R914" s="20"/>
      <c r="S914" s="20"/>
      <c r="T914" s="20"/>
      <c r="U914" s="20"/>
      <c r="V914" s="20"/>
      <c r="W914" s="20"/>
    </row>
    <row r="915" spans="2:23">
      <c r="B915" s="20"/>
      <c r="C915" s="20"/>
      <c r="D915" s="20"/>
      <c r="E915" s="20"/>
      <c r="F915" s="20"/>
      <c r="G915" s="20"/>
      <c r="H915" s="20"/>
      <c r="I915" s="20"/>
      <c r="J915" s="20"/>
      <c r="K915" s="20"/>
      <c r="L915" s="20"/>
      <c r="M915" s="20"/>
      <c r="N915" s="20"/>
      <c r="O915" s="20"/>
      <c r="P915" s="20"/>
      <c r="Q915" s="20"/>
      <c r="R915" s="20"/>
      <c r="S915" s="20"/>
      <c r="T915" s="20"/>
      <c r="U915" s="20"/>
      <c r="V915" s="20"/>
      <c r="W915" s="20"/>
    </row>
    <row r="916" spans="2:23">
      <c r="B916" s="20"/>
      <c r="C916" s="20"/>
      <c r="D916" s="20"/>
      <c r="E916" s="20"/>
      <c r="F916" s="20"/>
      <c r="G916" s="20"/>
      <c r="H916" s="20"/>
      <c r="I916" s="20"/>
      <c r="J916" s="20"/>
      <c r="K916" s="20"/>
      <c r="L916" s="20"/>
      <c r="M916" s="20"/>
      <c r="N916" s="20"/>
      <c r="O916" s="20"/>
      <c r="P916" s="20"/>
      <c r="Q916" s="20"/>
      <c r="R916" s="20"/>
      <c r="S916" s="20"/>
      <c r="T916" s="20"/>
      <c r="U916" s="20"/>
      <c r="V916" s="20"/>
      <c r="W916" s="20"/>
    </row>
    <row r="917" spans="2:23">
      <c r="B917" s="20"/>
      <c r="C917" s="20"/>
      <c r="D917" s="20"/>
      <c r="E917" s="20"/>
      <c r="F917" s="20"/>
      <c r="G917" s="20"/>
      <c r="H917" s="20"/>
      <c r="I917" s="20"/>
      <c r="J917" s="20"/>
      <c r="K917" s="20"/>
      <c r="L917" s="20"/>
      <c r="M917" s="20"/>
      <c r="N917" s="20"/>
      <c r="O917" s="20"/>
      <c r="P917" s="20"/>
      <c r="Q917" s="20"/>
      <c r="R917" s="20"/>
      <c r="S917" s="20"/>
      <c r="T917" s="20"/>
      <c r="U917" s="20"/>
      <c r="V917" s="20"/>
      <c r="W917" s="20"/>
    </row>
    <row r="918" spans="2:23">
      <c r="B918" s="20"/>
      <c r="C918" s="20"/>
      <c r="D918" s="20"/>
      <c r="E918" s="20"/>
      <c r="F918" s="20"/>
      <c r="G918" s="20"/>
      <c r="H918" s="20"/>
      <c r="I918" s="20"/>
      <c r="J918" s="20"/>
      <c r="K918" s="20"/>
      <c r="L918" s="20"/>
      <c r="M918" s="20"/>
      <c r="N918" s="20"/>
      <c r="O918" s="20"/>
      <c r="P918" s="20"/>
      <c r="Q918" s="20"/>
      <c r="R918" s="20"/>
      <c r="S918" s="20"/>
      <c r="T918" s="20"/>
      <c r="U918" s="20"/>
      <c r="V918" s="20"/>
      <c r="W918" s="20"/>
    </row>
    <row r="919" spans="2:23">
      <c r="B919" s="20"/>
      <c r="C919" s="20"/>
      <c r="D919" s="20"/>
      <c r="E919" s="20"/>
      <c r="F919" s="20"/>
      <c r="G919" s="20"/>
      <c r="H919" s="20"/>
      <c r="I919" s="20"/>
      <c r="J919" s="20"/>
      <c r="K919" s="20"/>
      <c r="L919" s="20"/>
      <c r="M919" s="20"/>
      <c r="N919" s="20"/>
      <c r="O919" s="20"/>
      <c r="P919" s="20"/>
      <c r="Q919" s="20"/>
      <c r="R919" s="20"/>
      <c r="S919" s="20"/>
      <c r="T919" s="20"/>
      <c r="U919" s="20"/>
      <c r="V919" s="20"/>
      <c r="W919" s="20"/>
    </row>
    <row r="920" spans="2:23">
      <c r="B920" s="20"/>
      <c r="C920" s="20"/>
      <c r="D920" s="20"/>
      <c r="E920" s="20"/>
      <c r="F920" s="20"/>
      <c r="G920" s="20"/>
      <c r="H920" s="20"/>
      <c r="I920" s="20"/>
      <c r="J920" s="20"/>
      <c r="K920" s="20"/>
      <c r="L920" s="20"/>
      <c r="M920" s="20"/>
      <c r="N920" s="20"/>
      <c r="O920" s="20"/>
      <c r="P920" s="20"/>
      <c r="Q920" s="20"/>
      <c r="R920" s="20"/>
      <c r="S920" s="20"/>
      <c r="T920" s="20"/>
      <c r="U920" s="20"/>
      <c r="V920" s="20"/>
      <c r="W920" s="20"/>
    </row>
    <row r="921" spans="2:23">
      <c r="B921" s="20"/>
      <c r="C921" s="20"/>
      <c r="D921" s="20"/>
      <c r="E921" s="20"/>
      <c r="F921" s="20"/>
      <c r="G921" s="20"/>
      <c r="H921" s="20"/>
      <c r="I921" s="20"/>
      <c r="J921" s="20"/>
      <c r="K921" s="20"/>
      <c r="L921" s="20"/>
      <c r="M921" s="20"/>
      <c r="N921" s="20"/>
      <c r="O921" s="20"/>
      <c r="P921" s="20"/>
      <c r="Q921" s="20"/>
      <c r="R921" s="20"/>
      <c r="S921" s="20"/>
      <c r="T921" s="20"/>
      <c r="U921" s="20"/>
      <c r="V921" s="20"/>
      <c r="W921" s="20"/>
    </row>
    <row r="922" spans="2:23">
      <c r="B922" s="20"/>
      <c r="C922" s="20"/>
      <c r="D922" s="20"/>
      <c r="E922" s="20"/>
      <c r="F922" s="20"/>
      <c r="G922" s="20"/>
      <c r="H922" s="20"/>
      <c r="I922" s="20"/>
      <c r="J922" s="20"/>
      <c r="K922" s="20"/>
      <c r="L922" s="20"/>
      <c r="M922" s="20"/>
      <c r="N922" s="20"/>
      <c r="O922" s="20"/>
      <c r="P922" s="20"/>
      <c r="Q922" s="20"/>
      <c r="R922" s="20"/>
      <c r="S922" s="20"/>
      <c r="T922" s="20"/>
      <c r="U922" s="20"/>
      <c r="V922" s="20"/>
      <c r="W922" s="20"/>
    </row>
    <row r="923" spans="2:23">
      <c r="B923" s="20"/>
      <c r="C923" s="20"/>
      <c r="D923" s="20"/>
      <c r="E923" s="20"/>
      <c r="F923" s="20"/>
      <c r="G923" s="20"/>
      <c r="H923" s="20"/>
      <c r="I923" s="20"/>
      <c r="J923" s="20"/>
      <c r="K923" s="20"/>
      <c r="L923" s="20"/>
      <c r="M923" s="20"/>
      <c r="N923" s="20"/>
      <c r="O923" s="20"/>
      <c r="P923" s="20"/>
      <c r="Q923" s="20"/>
      <c r="R923" s="20"/>
      <c r="S923" s="20"/>
      <c r="T923" s="20"/>
      <c r="U923" s="20"/>
      <c r="V923" s="20"/>
      <c r="W923" s="20"/>
    </row>
    <row r="924" spans="2:23">
      <c r="B924" s="20"/>
      <c r="C924" s="20"/>
      <c r="D924" s="20"/>
      <c r="E924" s="20"/>
      <c r="F924" s="20"/>
      <c r="G924" s="20"/>
      <c r="H924" s="20"/>
      <c r="I924" s="20"/>
      <c r="J924" s="20"/>
      <c r="K924" s="20"/>
      <c r="L924" s="20"/>
      <c r="M924" s="20"/>
      <c r="N924" s="20"/>
      <c r="O924" s="20"/>
      <c r="P924" s="20"/>
      <c r="Q924" s="20"/>
      <c r="R924" s="20"/>
      <c r="S924" s="20"/>
      <c r="T924" s="20"/>
      <c r="U924" s="20"/>
      <c r="V924" s="20"/>
      <c r="W924" s="20"/>
    </row>
    <row r="925" spans="2:23">
      <c r="B925" s="20"/>
      <c r="C925" s="20"/>
      <c r="D925" s="20"/>
      <c r="E925" s="20"/>
      <c r="F925" s="20"/>
      <c r="G925" s="20"/>
      <c r="H925" s="20"/>
      <c r="I925" s="20"/>
      <c r="J925" s="20"/>
      <c r="K925" s="20"/>
      <c r="L925" s="20"/>
      <c r="M925" s="20"/>
      <c r="N925" s="20"/>
      <c r="O925" s="20"/>
      <c r="P925" s="20"/>
      <c r="Q925" s="20"/>
      <c r="R925" s="20"/>
      <c r="S925" s="20"/>
      <c r="T925" s="20"/>
      <c r="U925" s="20"/>
      <c r="V925" s="20"/>
      <c r="W925" s="20"/>
    </row>
    <row r="926" spans="2:23">
      <c r="B926" s="20"/>
      <c r="C926" s="20"/>
      <c r="D926" s="20"/>
      <c r="E926" s="20"/>
      <c r="F926" s="20"/>
      <c r="G926" s="20"/>
      <c r="H926" s="20"/>
      <c r="I926" s="20"/>
      <c r="J926" s="20"/>
      <c r="K926" s="20"/>
      <c r="L926" s="20"/>
      <c r="M926" s="20"/>
      <c r="N926" s="20"/>
      <c r="O926" s="20"/>
      <c r="P926" s="20"/>
      <c r="Q926" s="20"/>
      <c r="R926" s="20"/>
      <c r="S926" s="20"/>
      <c r="T926" s="20"/>
      <c r="U926" s="20"/>
      <c r="V926" s="20"/>
      <c r="W926" s="20"/>
    </row>
    <row r="927" spans="2:23">
      <c r="B927" s="20"/>
      <c r="C927" s="20"/>
      <c r="D927" s="20"/>
      <c r="E927" s="20"/>
      <c r="F927" s="20"/>
      <c r="G927" s="20"/>
      <c r="H927" s="20"/>
      <c r="I927" s="20"/>
      <c r="J927" s="20"/>
      <c r="K927" s="20"/>
      <c r="L927" s="20"/>
      <c r="M927" s="20"/>
      <c r="N927" s="20"/>
      <c r="O927" s="20"/>
      <c r="P927" s="20"/>
      <c r="Q927" s="20"/>
      <c r="R927" s="20"/>
      <c r="S927" s="20"/>
      <c r="T927" s="20"/>
      <c r="U927" s="20"/>
      <c r="V927" s="20"/>
      <c r="W927" s="20"/>
    </row>
    <row r="928" spans="2:23">
      <c r="B928" s="20"/>
      <c r="C928" s="20"/>
      <c r="D928" s="20"/>
      <c r="E928" s="20"/>
      <c r="F928" s="20"/>
      <c r="G928" s="20"/>
      <c r="H928" s="20"/>
      <c r="I928" s="20"/>
      <c r="J928" s="20"/>
      <c r="K928" s="20"/>
      <c r="L928" s="20"/>
      <c r="M928" s="20"/>
      <c r="N928" s="20"/>
      <c r="O928" s="20"/>
      <c r="P928" s="20"/>
      <c r="Q928" s="20"/>
      <c r="R928" s="20"/>
      <c r="S928" s="20"/>
      <c r="T928" s="20"/>
      <c r="U928" s="20"/>
      <c r="V928" s="20"/>
      <c r="W928" s="20"/>
    </row>
    <row r="929" spans="2:23">
      <c r="B929" s="20"/>
      <c r="C929" s="20"/>
      <c r="D929" s="20"/>
      <c r="E929" s="20"/>
      <c r="F929" s="20"/>
      <c r="G929" s="20"/>
      <c r="H929" s="20"/>
      <c r="I929" s="20"/>
      <c r="J929" s="20"/>
      <c r="K929" s="20"/>
      <c r="L929" s="20"/>
      <c r="M929" s="20"/>
      <c r="N929" s="20"/>
      <c r="O929" s="20"/>
      <c r="P929" s="20"/>
      <c r="Q929" s="20"/>
      <c r="R929" s="20"/>
      <c r="S929" s="20"/>
      <c r="T929" s="20"/>
      <c r="U929" s="20"/>
      <c r="V929" s="20"/>
      <c r="W929" s="20"/>
    </row>
    <row r="930" spans="2:23">
      <c r="B930" s="20"/>
      <c r="C930" s="20"/>
      <c r="D930" s="20"/>
      <c r="E930" s="20"/>
      <c r="F930" s="20"/>
      <c r="G930" s="20"/>
      <c r="H930" s="20"/>
      <c r="I930" s="20"/>
      <c r="J930" s="20"/>
      <c r="K930" s="20"/>
      <c r="L930" s="20"/>
      <c r="M930" s="20"/>
      <c r="N930" s="20"/>
      <c r="O930" s="20"/>
      <c r="P930" s="20"/>
      <c r="Q930" s="20"/>
      <c r="R930" s="20"/>
      <c r="S930" s="20"/>
      <c r="T930" s="20"/>
      <c r="U930" s="20"/>
      <c r="V930" s="20"/>
      <c r="W930" s="20"/>
    </row>
    <row r="931" spans="2:23">
      <c r="B931" s="20"/>
      <c r="C931" s="20"/>
      <c r="D931" s="20"/>
      <c r="E931" s="20"/>
      <c r="F931" s="20"/>
      <c r="G931" s="20"/>
      <c r="H931" s="20"/>
      <c r="I931" s="20"/>
      <c r="J931" s="20"/>
      <c r="K931" s="20"/>
      <c r="L931" s="20"/>
      <c r="M931" s="20"/>
      <c r="N931" s="20"/>
      <c r="O931" s="20"/>
      <c r="P931" s="20"/>
      <c r="Q931" s="20"/>
      <c r="R931" s="20"/>
      <c r="S931" s="20"/>
      <c r="T931" s="20"/>
      <c r="U931" s="20"/>
      <c r="V931" s="20"/>
      <c r="W931" s="20"/>
    </row>
    <row r="932" spans="2:23">
      <c r="B932" s="20"/>
      <c r="C932" s="20"/>
      <c r="D932" s="20"/>
      <c r="E932" s="20"/>
      <c r="F932" s="20"/>
      <c r="G932" s="20"/>
      <c r="H932" s="20"/>
      <c r="I932" s="20"/>
      <c r="J932" s="20"/>
      <c r="K932" s="20"/>
      <c r="L932" s="20"/>
      <c r="M932" s="20"/>
      <c r="N932" s="20"/>
      <c r="O932" s="20"/>
      <c r="P932" s="20"/>
      <c r="Q932" s="20"/>
      <c r="R932" s="20"/>
      <c r="S932" s="20"/>
      <c r="T932" s="20"/>
      <c r="U932" s="20"/>
      <c r="V932" s="20"/>
      <c r="W932" s="20"/>
    </row>
    <row r="933" spans="2:23">
      <c r="B933" s="20"/>
      <c r="C933" s="20"/>
      <c r="D933" s="20"/>
      <c r="E933" s="20"/>
      <c r="F933" s="20"/>
      <c r="G933" s="20"/>
      <c r="H933" s="20"/>
      <c r="I933" s="20"/>
      <c r="J933" s="20"/>
      <c r="K933" s="20"/>
      <c r="L933" s="20"/>
      <c r="M933" s="20"/>
      <c r="N933" s="20"/>
      <c r="O933" s="20"/>
      <c r="P933" s="20"/>
      <c r="Q933" s="20"/>
      <c r="R933" s="20"/>
      <c r="S933" s="20"/>
      <c r="T933" s="20"/>
      <c r="U933" s="20"/>
      <c r="V933" s="20"/>
      <c r="W933" s="20"/>
    </row>
    <row r="934" spans="2:23">
      <c r="B934" s="20"/>
      <c r="C934" s="20"/>
      <c r="D934" s="20"/>
      <c r="E934" s="20"/>
      <c r="F934" s="20"/>
      <c r="G934" s="20"/>
      <c r="H934" s="20"/>
      <c r="I934" s="20"/>
      <c r="J934" s="20"/>
      <c r="K934" s="20"/>
      <c r="L934" s="20"/>
      <c r="M934" s="20"/>
      <c r="N934" s="20"/>
      <c r="O934" s="20"/>
      <c r="P934" s="20"/>
      <c r="Q934" s="20"/>
      <c r="R934" s="20"/>
      <c r="S934" s="20"/>
      <c r="T934" s="20"/>
      <c r="U934" s="20"/>
      <c r="V934" s="20"/>
      <c r="W934" s="20"/>
    </row>
    <row r="935" spans="2:23">
      <c r="B935" s="20"/>
      <c r="C935" s="20"/>
      <c r="D935" s="20"/>
      <c r="E935" s="20"/>
      <c r="F935" s="20"/>
      <c r="G935" s="20"/>
      <c r="H935" s="20"/>
      <c r="I935" s="20"/>
      <c r="J935" s="20"/>
      <c r="K935" s="20"/>
      <c r="L935" s="20"/>
      <c r="M935" s="20"/>
      <c r="N935" s="20"/>
      <c r="O935" s="20"/>
      <c r="P935" s="20"/>
      <c r="Q935" s="20"/>
      <c r="R935" s="20"/>
      <c r="S935" s="20"/>
      <c r="T935" s="20"/>
      <c r="U935" s="20"/>
      <c r="V935" s="20"/>
      <c r="W935" s="20"/>
    </row>
    <row r="936" spans="2:23">
      <c r="B936" s="20"/>
      <c r="C936" s="20"/>
      <c r="D936" s="20"/>
      <c r="E936" s="20"/>
      <c r="F936" s="20"/>
      <c r="G936" s="20"/>
      <c r="H936" s="20"/>
      <c r="I936" s="20"/>
      <c r="J936" s="20"/>
      <c r="K936" s="20"/>
      <c r="L936" s="20"/>
      <c r="M936" s="20"/>
      <c r="N936" s="20"/>
      <c r="O936" s="20"/>
      <c r="P936" s="20"/>
      <c r="Q936" s="20"/>
      <c r="R936" s="20"/>
      <c r="S936" s="20"/>
      <c r="T936" s="20"/>
      <c r="U936" s="20"/>
      <c r="V936" s="20"/>
      <c r="W936" s="20"/>
    </row>
    <row r="937" spans="2:23">
      <c r="B937" s="20"/>
      <c r="C937" s="20"/>
      <c r="D937" s="20"/>
      <c r="E937" s="20"/>
      <c r="F937" s="20"/>
      <c r="G937" s="20"/>
      <c r="H937" s="20"/>
      <c r="I937" s="20"/>
      <c r="J937" s="20"/>
      <c r="K937" s="20"/>
      <c r="L937" s="20"/>
      <c r="M937" s="20"/>
      <c r="N937" s="20"/>
      <c r="O937" s="20"/>
      <c r="P937" s="20"/>
      <c r="Q937" s="20"/>
      <c r="R937" s="20"/>
      <c r="S937" s="20"/>
      <c r="T937" s="20"/>
      <c r="U937" s="20"/>
      <c r="V937" s="20"/>
      <c r="W937" s="20"/>
    </row>
    <row r="938" spans="2:23">
      <c r="B938" s="20"/>
      <c r="C938" s="20"/>
      <c r="D938" s="20"/>
      <c r="E938" s="20"/>
      <c r="F938" s="20"/>
      <c r="G938" s="20"/>
      <c r="H938" s="20"/>
      <c r="I938" s="20"/>
      <c r="J938" s="20"/>
      <c r="K938" s="20"/>
      <c r="L938" s="20"/>
      <c r="M938" s="20"/>
      <c r="N938" s="20"/>
      <c r="O938" s="20"/>
      <c r="P938" s="20"/>
      <c r="Q938" s="20"/>
      <c r="R938" s="20"/>
      <c r="S938" s="20"/>
      <c r="T938" s="20"/>
      <c r="U938" s="20"/>
      <c r="V938" s="20"/>
      <c r="W938" s="20"/>
    </row>
    <row r="939" spans="2:23">
      <c r="B939" s="20"/>
      <c r="C939" s="20"/>
      <c r="D939" s="20"/>
      <c r="E939" s="20"/>
      <c r="F939" s="20"/>
      <c r="G939" s="20"/>
      <c r="H939" s="20"/>
      <c r="I939" s="20"/>
      <c r="J939" s="20"/>
      <c r="K939" s="20"/>
      <c r="L939" s="20"/>
      <c r="M939" s="20"/>
      <c r="N939" s="20"/>
      <c r="O939" s="20"/>
      <c r="P939" s="20"/>
      <c r="Q939" s="20"/>
      <c r="R939" s="20"/>
      <c r="S939" s="20"/>
      <c r="T939" s="20"/>
      <c r="U939" s="20"/>
      <c r="V939" s="20"/>
      <c r="W939" s="20"/>
    </row>
    <row r="940" spans="2:23">
      <c r="B940" s="20"/>
      <c r="C940" s="20"/>
      <c r="D940" s="20"/>
      <c r="E940" s="20"/>
      <c r="F940" s="20"/>
      <c r="G940" s="20"/>
      <c r="H940" s="20"/>
      <c r="I940" s="20"/>
      <c r="J940" s="20"/>
      <c r="K940" s="20"/>
      <c r="L940" s="20"/>
      <c r="M940" s="20"/>
      <c r="N940" s="20"/>
      <c r="O940" s="20"/>
      <c r="P940" s="20"/>
      <c r="Q940" s="20"/>
      <c r="R940" s="20"/>
      <c r="S940" s="20"/>
      <c r="T940" s="20"/>
      <c r="U940" s="20"/>
      <c r="V940" s="20"/>
      <c r="W940" s="20"/>
    </row>
    <row r="941" spans="2:23">
      <c r="B941" s="20"/>
      <c r="C941" s="20"/>
      <c r="D941" s="20"/>
      <c r="E941" s="20"/>
      <c r="F941" s="20"/>
      <c r="G941" s="20"/>
      <c r="H941" s="20"/>
      <c r="I941" s="20"/>
      <c r="J941" s="20"/>
      <c r="K941" s="20"/>
      <c r="L941" s="20"/>
      <c r="M941" s="20"/>
      <c r="N941" s="20"/>
      <c r="O941" s="20"/>
      <c r="P941" s="20"/>
      <c r="Q941" s="20"/>
      <c r="R941" s="20"/>
      <c r="S941" s="20"/>
      <c r="T941" s="20"/>
      <c r="U941" s="20"/>
      <c r="V941" s="20"/>
      <c r="W941" s="20"/>
    </row>
    <row r="942" spans="2:23">
      <c r="B942" s="20"/>
      <c r="C942" s="20"/>
      <c r="D942" s="20"/>
      <c r="E942" s="20"/>
      <c r="F942" s="20"/>
      <c r="G942" s="20"/>
      <c r="H942" s="20"/>
      <c r="I942" s="20"/>
      <c r="J942" s="20"/>
      <c r="K942" s="20"/>
      <c r="L942" s="20"/>
      <c r="M942" s="20"/>
      <c r="N942" s="20"/>
      <c r="O942" s="20"/>
      <c r="P942" s="20"/>
      <c r="Q942" s="20"/>
      <c r="R942" s="20"/>
      <c r="S942" s="20"/>
      <c r="T942" s="20"/>
      <c r="U942" s="20"/>
      <c r="V942" s="20"/>
      <c r="W942" s="20"/>
    </row>
    <row r="943" spans="2:23">
      <c r="B943" s="20"/>
      <c r="C943" s="20"/>
      <c r="D943" s="20"/>
      <c r="E943" s="20"/>
      <c r="F943" s="20"/>
      <c r="G943" s="20"/>
      <c r="H943" s="20"/>
      <c r="I943" s="20"/>
      <c r="J943" s="20"/>
      <c r="K943" s="20"/>
      <c r="L943" s="20"/>
      <c r="M943" s="20"/>
      <c r="N943" s="20"/>
      <c r="O943" s="20"/>
      <c r="P943" s="20"/>
      <c r="Q943" s="20"/>
      <c r="R943" s="20"/>
      <c r="S943" s="20"/>
      <c r="T943" s="20"/>
      <c r="U943" s="20"/>
      <c r="V943" s="20"/>
      <c r="W943" s="20"/>
    </row>
    <row r="944" spans="2:23">
      <c r="B944" s="20"/>
      <c r="C944" s="20"/>
      <c r="D944" s="20"/>
      <c r="E944" s="20"/>
      <c r="F944" s="20"/>
      <c r="G944" s="20"/>
      <c r="H944" s="20"/>
      <c r="I944" s="20"/>
      <c r="J944" s="20"/>
      <c r="K944" s="20"/>
      <c r="L944" s="20"/>
      <c r="M944" s="20"/>
      <c r="N944" s="20"/>
      <c r="O944" s="20"/>
      <c r="P944" s="20"/>
      <c r="Q944" s="20"/>
      <c r="R944" s="20"/>
      <c r="S944" s="20"/>
      <c r="T944" s="20"/>
      <c r="U944" s="20"/>
      <c r="V944" s="20"/>
      <c r="W944" s="20"/>
    </row>
    <row r="945" spans="2:23">
      <c r="B945" s="20"/>
      <c r="C945" s="20"/>
      <c r="D945" s="20"/>
      <c r="E945" s="20"/>
      <c r="F945" s="20"/>
      <c r="G945" s="20"/>
      <c r="H945" s="20"/>
      <c r="I945" s="20"/>
      <c r="J945" s="20"/>
      <c r="K945" s="20"/>
      <c r="L945" s="20"/>
      <c r="M945" s="20"/>
      <c r="N945" s="20"/>
      <c r="O945" s="20"/>
      <c r="P945" s="20"/>
      <c r="Q945" s="20"/>
      <c r="R945" s="20"/>
      <c r="S945" s="20"/>
      <c r="T945" s="20"/>
      <c r="U945" s="20"/>
      <c r="V945" s="20"/>
      <c r="W945" s="20"/>
    </row>
    <row r="946" spans="2:23">
      <c r="B946" s="20"/>
      <c r="C946" s="20"/>
      <c r="D946" s="20"/>
      <c r="E946" s="20"/>
      <c r="F946" s="20"/>
      <c r="G946" s="20"/>
      <c r="H946" s="20"/>
      <c r="I946" s="20"/>
      <c r="J946" s="20"/>
      <c r="K946" s="20"/>
      <c r="L946" s="20"/>
      <c r="M946" s="20"/>
      <c r="N946" s="20"/>
      <c r="O946" s="20"/>
      <c r="P946" s="20"/>
      <c r="Q946" s="20"/>
      <c r="R946" s="20"/>
      <c r="S946" s="20"/>
      <c r="T946" s="20"/>
      <c r="U946" s="20"/>
      <c r="V946" s="20"/>
      <c r="W946" s="20"/>
    </row>
    <row r="947" spans="2:23">
      <c r="B947" s="20"/>
      <c r="C947" s="20"/>
      <c r="D947" s="20"/>
      <c r="E947" s="20"/>
      <c r="F947" s="20"/>
      <c r="G947" s="20"/>
      <c r="H947" s="20"/>
      <c r="I947" s="20"/>
      <c r="J947" s="20"/>
      <c r="K947" s="20"/>
      <c r="L947" s="20"/>
      <c r="M947" s="20"/>
      <c r="N947" s="20"/>
      <c r="O947" s="20"/>
      <c r="P947" s="20"/>
      <c r="Q947" s="20"/>
      <c r="R947" s="20"/>
      <c r="S947" s="20"/>
      <c r="T947" s="20"/>
      <c r="U947" s="20"/>
      <c r="V947" s="20"/>
      <c r="W947" s="20"/>
    </row>
    <row r="948" spans="2:23">
      <c r="B948" s="20"/>
      <c r="C948" s="20"/>
      <c r="D948" s="20"/>
      <c r="E948" s="20"/>
      <c r="F948" s="20"/>
      <c r="G948" s="20"/>
      <c r="H948" s="20"/>
      <c r="I948" s="20"/>
      <c r="J948" s="20"/>
      <c r="K948" s="20"/>
      <c r="L948" s="20"/>
      <c r="M948" s="20"/>
      <c r="N948" s="20"/>
      <c r="O948" s="20"/>
      <c r="P948" s="20"/>
      <c r="Q948" s="20"/>
      <c r="R948" s="20"/>
      <c r="S948" s="20"/>
      <c r="T948" s="20"/>
      <c r="U948" s="20"/>
      <c r="V948" s="20"/>
      <c r="W948" s="20"/>
    </row>
    <row r="949" spans="2:23">
      <c r="B949" s="20"/>
      <c r="C949" s="20"/>
      <c r="D949" s="20"/>
      <c r="E949" s="20"/>
      <c r="F949" s="20"/>
      <c r="G949" s="20"/>
      <c r="H949" s="20"/>
      <c r="I949" s="20"/>
      <c r="J949" s="20"/>
      <c r="K949" s="20"/>
      <c r="L949" s="20"/>
      <c r="M949" s="20"/>
      <c r="N949" s="20"/>
      <c r="O949" s="20"/>
      <c r="P949" s="20"/>
      <c r="Q949" s="20"/>
      <c r="R949" s="20"/>
      <c r="S949" s="20"/>
      <c r="T949" s="20"/>
      <c r="U949" s="20"/>
      <c r="V949" s="20"/>
      <c r="W949" s="20"/>
    </row>
    <row r="950" spans="2:23">
      <c r="B950" s="20"/>
      <c r="C950" s="20"/>
      <c r="D950" s="20"/>
      <c r="E950" s="20"/>
      <c r="F950" s="20"/>
      <c r="G950" s="20"/>
      <c r="H950" s="20"/>
      <c r="I950" s="20"/>
      <c r="J950" s="20"/>
      <c r="K950" s="20"/>
      <c r="L950" s="20"/>
      <c r="M950" s="20"/>
      <c r="N950" s="20"/>
      <c r="O950" s="20"/>
      <c r="P950" s="20"/>
      <c r="Q950" s="20"/>
      <c r="R950" s="20"/>
      <c r="S950" s="20"/>
      <c r="T950" s="20"/>
      <c r="U950" s="20"/>
      <c r="V950" s="20"/>
      <c r="W950" s="20"/>
    </row>
    <row r="951" spans="2:23">
      <c r="B951" s="20"/>
      <c r="C951" s="20"/>
      <c r="D951" s="20"/>
      <c r="E951" s="20"/>
      <c r="F951" s="20"/>
      <c r="G951" s="20"/>
      <c r="H951" s="20"/>
      <c r="I951" s="20"/>
      <c r="J951" s="20"/>
      <c r="K951" s="20"/>
      <c r="L951" s="20"/>
      <c r="M951" s="20"/>
      <c r="N951" s="20"/>
      <c r="O951" s="20"/>
      <c r="P951" s="20"/>
      <c r="Q951" s="20"/>
      <c r="R951" s="20"/>
      <c r="S951" s="20"/>
      <c r="T951" s="20"/>
      <c r="U951" s="20"/>
      <c r="V951" s="20"/>
      <c r="W951" s="20"/>
    </row>
    <row r="952" spans="2:23">
      <c r="B952" s="20"/>
      <c r="C952" s="20"/>
      <c r="D952" s="20"/>
      <c r="E952" s="20"/>
      <c r="F952" s="20"/>
      <c r="G952" s="20"/>
      <c r="H952" s="20"/>
      <c r="I952" s="20"/>
      <c r="J952" s="20"/>
      <c r="K952" s="20"/>
      <c r="L952" s="20"/>
      <c r="M952" s="20"/>
      <c r="N952" s="20"/>
      <c r="O952" s="20"/>
      <c r="P952" s="20"/>
      <c r="Q952" s="20"/>
      <c r="R952" s="20"/>
      <c r="S952" s="20"/>
      <c r="T952" s="20"/>
      <c r="U952" s="20"/>
      <c r="V952" s="20"/>
      <c r="W952" s="20"/>
    </row>
    <row r="953" spans="2:23">
      <c r="B953" s="20"/>
      <c r="C953" s="20"/>
      <c r="D953" s="20"/>
      <c r="E953" s="20"/>
      <c r="F953" s="20"/>
      <c r="G953" s="20"/>
      <c r="H953" s="20"/>
      <c r="I953" s="20"/>
      <c r="J953" s="20"/>
      <c r="K953" s="20"/>
      <c r="L953" s="20"/>
      <c r="M953" s="20"/>
      <c r="N953" s="20"/>
      <c r="O953" s="20"/>
      <c r="P953" s="20"/>
      <c r="Q953" s="20"/>
      <c r="R953" s="20"/>
      <c r="S953" s="20"/>
      <c r="T953" s="20"/>
      <c r="U953" s="20"/>
      <c r="V953" s="20"/>
      <c r="W953" s="20"/>
    </row>
    <row r="954" spans="2:23">
      <c r="B954" s="20"/>
      <c r="C954" s="20"/>
      <c r="D954" s="20"/>
      <c r="E954" s="20"/>
      <c r="F954" s="20"/>
      <c r="G954" s="20"/>
      <c r="H954" s="20"/>
      <c r="I954" s="20"/>
      <c r="J954" s="20"/>
      <c r="K954" s="20"/>
      <c r="L954" s="20"/>
      <c r="M954" s="20"/>
      <c r="N954" s="20"/>
      <c r="O954" s="20"/>
      <c r="P954" s="20"/>
      <c r="Q954" s="20"/>
      <c r="R954" s="20"/>
      <c r="S954" s="20"/>
      <c r="T954" s="20"/>
      <c r="U954" s="20"/>
      <c r="V954" s="20"/>
      <c r="W954" s="20"/>
    </row>
    <row r="955" spans="2:23">
      <c r="B955" s="20"/>
      <c r="C955" s="20"/>
      <c r="D955" s="20"/>
      <c r="E955" s="20"/>
      <c r="F955" s="20"/>
      <c r="G955" s="20"/>
      <c r="H955" s="20"/>
      <c r="I955" s="20"/>
      <c r="J955" s="20"/>
      <c r="K955" s="20"/>
      <c r="L955" s="20"/>
      <c r="M955" s="20"/>
      <c r="N955" s="20"/>
      <c r="O955" s="20"/>
      <c r="P955" s="20"/>
      <c r="Q955" s="20"/>
      <c r="R955" s="20"/>
      <c r="S955" s="20"/>
      <c r="T955" s="20"/>
      <c r="U955" s="20"/>
      <c r="V955" s="20"/>
      <c r="W955" s="20"/>
    </row>
    <row r="956" spans="2:23">
      <c r="B956" s="20"/>
      <c r="C956" s="20"/>
      <c r="D956" s="20"/>
      <c r="E956" s="20"/>
      <c r="F956" s="20"/>
      <c r="G956" s="20"/>
      <c r="H956" s="20"/>
      <c r="I956" s="20"/>
      <c r="J956" s="20"/>
      <c r="K956" s="20"/>
      <c r="L956" s="20"/>
      <c r="M956" s="20"/>
      <c r="N956" s="20"/>
      <c r="O956" s="20"/>
      <c r="P956" s="20"/>
      <c r="Q956" s="20"/>
      <c r="R956" s="20"/>
      <c r="S956" s="20"/>
      <c r="T956" s="20"/>
      <c r="U956" s="20"/>
      <c r="V956" s="20"/>
      <c r="W956" s="20"/>
    </row>
    <row r="957" spans="2:23">
      <c r="B957" s="20"/>
      <c r="C957" s="20"/>
      <c r="D957" s="20"/>
      <c r="E957" s="20"/>
      <c r="F957" s="20"/>
      <c r="G957" s="20"/>
      <c r="H957" s="20"/>
      <c r="I957" s="20"/>
      <c r="J957" s="20"/>
      <c r="K957" s="20"/>
      <c r="L957" s="20"/>
      <c r="M957" s="20"/>
      <c r="N957" s="20"/>
      <c r="O957" s="20"/>
      <c r="P957" s="20"/>
      <c r="Q957" s="20"/>
      <c r="R957" s="20"/>
      <c r="S957" s="20"/>
      <c r="T957" s="20"/>
      <c r="U957" s="20"/>
      <c r="V957" s="20"/>
      <c r="W957" s="20"/>
    </row>
    <row r="958" spans="2:23">
      <c r="B958" s="20"/>
      <c r="C958" s="20"/>
      <c r="D958" s="20"/>
      <c r="E958" s="20"/>
      <c r="F958" s="20"/>
      <c r="G958" s="20"/>
      <c r="H958" s="20"/>
      <c r="I958" s="20"/>
      <c r="J958" s="20"/>
      <c r="K958" s="20"/>
      <c r="L958" s="20"/>
      <c r="M958" s="20"/>
      <c r="N958" s="20"/>
      <c r="O958" s="20"/>
      <c r="P958" s="20"/>
      <c r="Q958" s="20"/>
      <c r="R958" s="20"/>
      <c r="S958" s="20"/>
      <c r="T958" s="20"/>
      <c r="U958" s="20"/>
      <c r="V958" s="20"/>
      <c r="W958" s="20"/>
    </row>
    <row r="959" spans="2:23">
      <c r="B959" s="20"/>
      <c r="C959" s="20"/>
      <c r="D959" s="20"/>
      <c r="E959" s="20"/>
      <c r="F959" s="20"/>
      <c r="G959" s="20"/>
      <c r="H959" s="20"/>
      <c r="I959" s="20"/>
      <c r="J959" s="20"/>
      <c r="K959" s="20"/>
      <c r="L959" s="20"/>
      <c r="M959" s="20"/>
      <c r="N959" s="20"/>
      <c r="O959" s="20"/>
      <c r="P959" s="20"/>
      <c r="Q959" s="20"/>
      <c r="R959" s="20"/>
      <c r="S959" s="20"/>
      <c r="T959" s="20"/>
      <c r="U959" s="20"/>
      <c r="V959" s="20"/>
      <c r="W959" s="20"/>
    </row>
    <row r="960" spans="2:23">
      <c r="B960" s="20"/>
      <c r="C960" s="20"/>
      <c r="D960" s="20"/>
      <c r="E960" s="20"/>
      <c r="F960" s="20"/>
      <c r="G960" s="20"/>
      <c r="H960" s="20"/>
      <c r="I960" s="20"/>
      <c r="J960" s="20"/>
      <c r="K960" s="20"/>
      <c r="L960" s="20"/>
      <c r="M960" s="20"/>
      <c r="N960" s="20"/>
      <c r="O960" s="20"/>
      <c r="P960" s="20"/>
      <c r="Q960" s="20"/>
      <c r="R960" s="20"/>
      <c r="S960" s="20"/>
      <c r="T960" s="20"/>
      <c r="U960" s="20"/>
      <c r="V960" s="20"/>
      <c r="W960" s="20"/>
    </row>
    <row r="961" spans="2:23">
      <c r="B961" s="20"/>
      <c r="C961" s="20"/>
      <c r="D961" s="20"/>
      <c r="E961" s="20"/>
      <c r="F961" s="20"/>
      <c r="G961" s="20"/>
      <c r="H961" s="20"/>
      <c r="I961" s="20"/>
      <c r="J961" s="20"/>
      <c r="K961" s="20"/>
      <c r="L961" s="20"/>
      <c r="M961" s="20"/>
      <c r="N961" s="20"/>
      <c r="O961" s="20"/>
      <c r="P961" s="20"/>
      <c r="Q961" s="20"/>
      <c r="R961" s="20"/>
      <c r="S961" s="20"/>
      <c r="T961" s="20"/>
      <c r="U961" s="20"/>
      <c r="V961" s="20"/>
      <c r="W961" s="20"/>
    </row>
    <row r="962" spans="2:23">
      <c r="B962" s="20"/>
      <c r="C962" s="20"/>
      <c r="D962" s="20"/>
      <c r="E962" s="20"/>
      <c r="F962" s="20"/>
      <c r="G962" s="20"/>
      <c r="H962" s="20"/>
      <c r="I962" s="20"/>
      <c r="J962" s="20"/>
      <c r="K962" s="20"/>
      <c r="L962" s="20"/>
      <c r="M962" s="20"/>
      <c r="N962" s="20"/>
      <c r="O962" s="20"/>
      <c r="P962" s="20"/>
      <c r="Q962" s="20"/>
      <c r="R962" s="20"/>
      <c r="S962" s="20"/>
      <c r="T962" s="20"/>
      <c r="U962" s="20"/>
      <c r="V962" s="20"/>
      <c r="W962" s="20"/>
    </row>
    <row r="963" spans="2:23">
      <c r="B963" s="20"/>
      <c r="C963" s="20"/>
      <c r="D963" s="20"/>
      <c r="E963" s="20"/>
      <c r="F963" s="20"/>
      <c r="G963" s="20"/>
      <c r="H963" s="20"/>
      <c r="I963" s="20"/>
      <c r="J963" s="20"/>
      <c r="K963" s="20"/>
      <c r="L963" s="20"/>
      <c r="M963" s="20"/>
      <c r="N963" s="20"/>
      <c r="O963" s="20"/>
      <c r="P963" s="20"/>
      <c r="Q963" s="20"/>
      <c r="R963" s="20"/>
      <c r="S963" s="20"/>
      <c r="T963" s="20"/>
      <c r="U963" s="20"/>
      <c r="V963" s="20"/>
      <c r="W963" s="20"/>
    </row>
    <row r="964" spans="2:23">
      <c r="B964" s="20"/>
      <c r="C964" s="20"/>
      <c r="D964" s="20"/>
      <c r="E964" s="20"/>
      <c r="F964" s="20"/>
      <c r="G964" s="20"/>
      <c r="H964" s="20"/>
      <c r="I964" s="20"/>
      <c r="J964" s="20"/>
      <c r="K964" s="20"/>
      <c r="L964" s="20"/>
      <c r="M964" s="20"/>
      <c r="N964" s="20"/>
      <c r="O964" s="20"/>
      <c r="P964" s="20"/>
      <c r="Q964" s="20"/>
      <c r="R964" s="20"/>
      <c r="S964" s="20"/>
      <c r="T964" s="20"/>
      <c r="U964" s="20"/>
      <c r="V964" s="20"/>
      <c r="W964" s="20"/>
    </row>
    <row r="965" spans="2:23">
      <c r="B965" s="20"/>
      <c r="C965" s="20"/>
      <c r="D965" s="20"/>
      <c r="E965" s="20"/>
      <c r="F965" s="20"/>
      <c r="G965" s="20"/>
      <c r="H965" s="20"/>
      <c r="I965" s="20"/>
      <c r="J965" s="20"/>
      <c r="K965" s="20"/>
      <c r="L965" s="20"/>
      <c r="M965" s="20"/>
      <c r="N965" s="20"/>
      <c r="O965" s="20"/>
      <c r="P965" s="20"/>
      <c r="Q965" s="20"/>
      <c r="R965" s="20"/>
      <c r="S965" s="20"/>
      <c r="T965" s="20"/>
      <c r="U965" s="20"/>
      <c r="V965" s="20"/>
      <c r="W965" s="20"/>
    </row>
    <row r="966" spans="2:23">
      <c r="B966" s="20"/>
      <c r="C966" s="20"/>
      <c r="D966" s="20"/>
      <c r="E966" s="20"/>
      <c r="F966" s="20"/>
      <c r="G966" s="20"/>
      <c r="H966" s="20"/>
      <c r="I966" s="20"/>
      <c r="J966" s="20"/>
      <c r="K966" s="20"/>
      <c r="L966" s="20"/>
      <c r="M966" s="20"/>
      <c r="N966" s="20"/>
      <c r="O966" s="20"/>
      <c r="P966" s="20"/>
      <c r="Q966" s="20"/>
      <c r="R966" s="20"/>
      <c r="S966" s="20"/>
      <c r="T966" s="20"/>
      <c r="U966" s="20"/>
      <c r="V966" s="20"/>
      <c r="W966" s="20"/>
    </row>
    <row r="967" spans="2:23">
      <c r="B967" s="20"/>
      <c r="C967" s="20"/>
      <c r="D967" s="20"/>
      <c r="E967" s="20"/>
      <c r="F967" s="20"/>
      <c r="G967" s="20"/>
      <c r="H967" s="20"/>
      <c r="I967" s="20"/>
      <c r="J967" s="20"/>
      <c r="K967" s="20"/>
      <c r="L967" s="20"/>
      <c r="M967" s="20"/>
      <c r="N967" s="20"/>
      <c r="O967" s="20"/>
      <c r="P967" s="20"/>
      <c r="Q967" s="20"/>
      <c r="R967" s="20"/>
      <c r="S967" s="20"/>
      <c r="T967" s="20"/>
      <c r="U967" s="20"/>
      <c r="V967" s="20"/>
      <c r="W967" s="20"/>
    </row>
    <row r="968" spans="2:23">
      <c r="B968" s="20"/>
      <c r="C968" s="20"/>
      <c r="D968" s="20"/>
      <c r="E968" s="20"/>
      <c r="F968" s="20"/>
      <c r="G968" s="20"/>
      <c r="H968" s="20"/>
      <c r="I968" s="20"/>
      <c r="J968" s="20"/>
      <c r="K968" s="20"/>
      <c r="L968" s="20"/>
      <c r="M968" s="20"/>
      <c r="N968" s="20"/>
      <c r="O968" s="20"/>
      <c r="P968" s="20"/>
      <c r="Q968" s="20"/>
      <c r="R968" s="20"/>
      <c r="S968" s="20"/>
      <c r="T968" s="20"/>
      <c r="U968" s="20"/>
      <c r="V968" s="20"/>
      <c r="W968" s="20"/>
    </row>
    <row r="969" spans="2:23">
      <c r="B969" s="20"/>
      <c r="C969" s="20"/>
      <c r="D969" s="20"/>
      <c r="E969" s="20"/>
      <c r="F969" s="20"/>
      <c r="G969" s="20"/>
      <c r="H969" s="20"/>
      <c r="I969" s="20"/>
      <c r="J969" s="20"/>
      <c r="K969" s="20"/>
      <c r="L969" s="20"/>
      <c r="M969" s="20"/>
      <c r="N969" s="20"/>
      <c r="O969" s="20"/>
      <c r="P969" s="20"/>
      <c r="Q969" s="20"/>
      <c r="R969" s="20"/>
      <c r="S969" s="20"/>
      <c r="T969" s="20"/>
      <c r="U969" s="20"/>
      <c r="V969" s="20"/>
      <c r="W969" s="20"/>
    </row>
    <row r="970" spans="2:23">
      <c r="B970" s="20"/>
      <c r="C970" s="20"/>
      <c r="D970" s="20"/>
      <c r="E970" s="20"/>
      <c r="F970" s="20"/>
      <c r="G970" s="20"/>
      <c r="H970" s="20"/>
      <c r="I970" s="20"/>
      <c r="J970" s="20"/>
      <c r="K970" s="20"/>
      <c r="L970" s="20"/>
      <c r="M970" s="20"/>
      <c r="N970" s="20"/>
      <c r="O970" s="20"/>
      <c r="P970" s="20"/>
      <c r="Q970" s="20"/>
      <c r="R970" s="20"/>
      <c r="S970" s="20"/>
      <c r="T970" s="20"/>
      <c r="U970" s="20"/>
      <c r="V970" s="20"/>
      <c r="W970" s="20"/>
    </row>
    <row r="971" spans="2:23">
      <c r="B971" s="20"/>
      <c r="C971" s="20"/>
      <c r="D971" s="20"/>
      <c r="E971" s="20"/>
      <c r="F971" s="20"/>
      <c r="G971" s="20"/>
      <c r="H971" s="20"/>
      <c r="I971" s="20"/>
      <c r="J971" s="20"/>
      <c r="K971" s="20"/>
      <c r="L971" s="20"/>
      <c r="M971" s="20"/>
      <c r="N971" s="20"/>
      <c r="O971" s="20"/>
      <c r="P971" s="20"/>
      <c r="Q971" s="20"/>
      <c r="R971" s="20"/>
      <c r="S971" s="20"/>
      <c r="T971" s="20"/>
      <c r="U971" s="20"/>
      <c r="V971" s="20"/>
      <c r="W971" s="20"/>
    </row>
    <row r="972" spans="2:23">
      <c r="B972" s="20"/>
      <c r="C972" s="20"/>
      <c r="D972" s="20"/>
      <c r="E972" s="20"/>
      <c r="F972" s="20"/>
      <c r="G972" s="20"/>
      <c r="H972" s="20"/>
      <c r="I972" s="20"/>
      <c r="J972" s="20"/>
      <c r="K972" s="20"/>
      <c r="L972" s="20"/>
      <c r="M972" s="20"/>
      <c r="N972" s="20"/>
      <c r="O972" s="20"/>
      <c r="P972" s="20"/>
      <c r="Q972" s="20"/>
      <c r="R972" s="20"/>
      <c r="S972" s="20"/>
      <c r="T972" s="20"/>
      <c r="U972" s="20"/>
      <c r="V972" s="20"/>
      <c r="W972" s="20"/>
    </row>
    <row r="973" spans="2:23">
      <c r="B973" s="20"/>
      <c r="C973" s="20"/>
      <c r="D973" s="20"/>
      <c r="E973" s="20"/>
      <c r="F973" s="20"/>
      <c r="G973" s="20"/>
      <c r="H973" s="20"/>
      <c r="I973" s="20"/>
      <c r="J973" s="20"/>
      <c r="K973" s="20"/>
      <c r="L973" s="20"/>
      <c r="M973" s="20"/>
      <c r="N973" s="20"/>
      <c r="O973" s="20"/>
      <c r="P973" s="20"/>
      <c r="Q973" s="20"/>
      <c r="R973" s="20"/>
      <c r="S973" s="20"/>
      <c r="T973" s="20"/>
      <c r="U973" s="20"/>
      <c r="V973" s="20"/>
      <c r="W973" s="20"/>
    </row>
    <row r="974" spans="2:23">
      <c r="B974" s="20"/>
      <c r="C974" s="20"/>
      <c r="D974" s="20"/>
      <c r="E974" s="20"/>
      <c r="F974" s="20"/>
      <c r="G974" s="20"/>
      <c r="H974" s="20"/>
      <c r="I974" s="20"/>
      <c r="J974" s="20"/>
      <c r="K974" s="20"/>
      <c r="L974" s="20"/>
      <c r="M974" s="20"/>
      <c r="N974" s="20"/>
      <c r="O974" s="20"/>
      <c r="P974" s="20"/>
      <c r="Q974" s="20"/>
      <c r="R974" s="20"/>
      <c r="S974" s="20"/>
      <c r="T974" s="20"/>
      <c r="U974" s="20"/>
      <c r="V974" s="20"/>
      <c r="W974" s="20"/>
    </row>
    <row r="975" spans="2:23">
      <c r="B975" s="20"/>
      <c r="C975" s="20"/>
      <c r="D975" s="20"/>
      <c r="E975" s="20"/>
      <c r="F975" s="20"/>
      <c r="G975" s="20"/>
      <c r="H975" s="20"/>
      <c r="I975" s="20"/>
      <c r="J975" s="20"/>
      <c r="K975" s="20"/>
      <c r="L975" s="20"/>
      <c r="M975" s="20"/>
      <c r="N975" s="20"/>
      <c r="O975" s="20"/>
      <c r="P975" s="20"/>
      <c r="Q975" s="20"/>
      <c r="R975" s="20"/>
      <c r="S975" s="20"/>
      <c r="T975" s="20"/>
      <c r="U975" s="20"/>
      <c r="V975" s="20"/>
      <c r="W975" s="20"/>
    </row>
    <row r="976" spans="2:23">
      <c r="B976" s="20"/>
      <c r="C976" s="20"/>
      <c r="D976" s="20"/>
      <c r="E976" s="20"/>
      <c r="F976" s="20"/>
      <c r="G976" s="20"/>
      <c r="H976" s="20"/>
      <c r="I976" s="20"/>
      <c r="J976" s="20"/>
      <c r="K976" s="20"/>
      <c r="L976" s="20"/>
      <c r="M976" s="20"/>
      <c r="N976" s="20"/>
      <c r="O976" s="20"/>
      <c r="P976" s="20"/>
      <c r="Q976" s="20"/>
      <c r="R976" s="20"/>
      <c r="S976" s="20"/>
      <c r="T976" s="20"/>
      <c r="U976" s="20"/>
      <c r="V976" s="20"/>
      <c r="W976" s="20"/>
    </row>
    <row r="977" spans="2:23">
      <c r="B977" s="20"/>
      <c r="C977" s="20"/>
      <c r="D977" s="20"/>
      <c r="E977" s="20"/>
      <c r="F977" s="20"/>
      <c r="G977" s="20"/>
      <c r="H977" s="20"/>
      <c r="I977" s="20"/>
      <c r="J977" s="20"/>
      <c r="K977" s="20"/>
      <c r="L977" s="20"/>
      <c r="M977" s="20"/>
      <c r="N977" s="20"/>
      <c r="O977" s="20"/>
      <c r="P977" s="20"/>
      <c r="Q977" s="20"/>
      <c r="R977" s="20"/>
      <c r="S977" s="20"/>
      <c r="T977" s="20"/>
      <c r="U977" s="20"/>
      <c r="V977" s="20"/>
      <c r="W977" s="20"/>
    </row>
    <row r="978" spans="2:23">
      <c r="B978" s="20"/>
      <c r="C978" s="20"/>
      <c r="D978" s="20"/>
      <c r="E978" s="20"/>
      <c r="F978" s="20"/>
      <c r="G978" s="20"/>
      <c r="H978" s="20"/>
      <c r="I978" s="20"/>
      <c r="J978" s="20"/>
      <c r="K978" s="20"/>
      <c r="L978" s="20"/>
      <c r="M978" s="20"/>
      <c r="N978" s="20"/>
      <c r="O978" s="20"/>
      <c r="P978" s="20"/>
      <c r="Q978" s="20"/>
      <c r="R978" s="20"/>
      <c r="S978" s="20"/>
      <c r="T978" s="20"/>
      <c r="U978" s="20"/>
      <c r="V978" s="20"/>
      <c r="W978" s="20"/>
    </row>
    <row r="979" spans="2:23">
      <c r="B979" s="20"/>
      <c r="C979" s="20"/>
      <c r="D979" s="20"/>
      <c r="E979" s="20"/>
      <c r="F979" s="20"/>
      <c r="G979" s="20"/>
      <c r="H979" s="20"/>
      <c r="I979" s="20"/>
      <c r="J979" s="20"/>
      <c r="K979" s="20"/>
      <c r="L979" s="20"/>
      <c r="M979" s="20"/>
      <c r="N979" s="20"/>
      <c r="O979" s="20"/>
      <c r="P979" s="20"/>
      <c r="Q979" s="20"/>
      <c r="R979" s="20"/>
      <c r="S979" s="20"/>
      <c r="T979" s="20"/>
      <c r="U979" s="20"/>
      <c r="V979" s="20"/>
      <c r="W979" s="20"/>
    </row>
    <row r="980" spans="2:23">
      <c r="B980" s="20"/>
      <c r="C980" s="20"/>
      <c r="D980" s="20"/>
      <c r="E980" s="20"/>
      <c r="F980" s="20"/>
      <c r="G980" s="20"/>
      <c r="H980" s="20"/>
      <c r="I980" s="20"/>
      <c r="J980" s="20"/>
      <c r="K980" s="20"/>
      <c r="L980" s="20"/>
      <c r="M980" s="20"/>
      <c r="N980" s="20"/>
      <c r="O980" s="20"/>
      <c r="P980" s="20"/>
      <c r="Q980" s="20"/>
      <c r="R980" s="20"/>
      <c r="S980" s="20"/>
      <c r="T980" s="20"/>
      <c r="U980" s="20"/>
      <c r="V980" s="20"/>
      <c r="W980" s="20"/>
    </row>
    <row r="981" spans="2:23">
      <c r="B981" s="20"/>
      <c r="C981" s="20"/>
      <c r="D981" s="20"/>
      <c r="E981" s="20"/>
      <c r="F981" s="20"/>
      <c r="G981" s="20"/>
      <c r="H981" s="20"/>
      <c r="I981" s="20"/>
      <c r="J981" s="20"/>
      <c r="K981" s="20"/>
      <c r="L981" s="20"/>
      <c r="M981" s="20"/>
      <c r="N981" s="20"/>
      <c r="O981" s="20"/>
      <c r="P981" s="20"/>
      <c r="Q981" s="20"/>
      <c r="R981" s="20"/>
      <c r="S981" s="20"/>
      <c r="T981" s="20"/>
      <c r="U981" s="20"/>
      <c r="V981" s="20"/>
      <c r="W981" s="20"/>
    </row>
    <row r="982" spans="2:23">
      <c r="B982" s="20"/>
      <c r="C982" s="20"/>
      <c r="D982" s="20"/>
      <c r="E982" s="20"/>
      <c r="F982" s="20"/>
      <c r="G982" s="20"/>
      <c r="H982" s="20"/>
      <c r="I982" s="20"/>
      <c r="J982" s="20"/>
      <c r="K982" s="20"/>
      <c r="L982" s="20"/>
      <c r="M982" s="20"/>
      <c r="N982" s="20"/>
      <c r="O982" s="20"/>
      <c r="P982" s="20"/>
      <c r="Q982" s="20"/>
      <c r="R982" s="20"/>
      <c r="S982" s="20"/>
      <c r="T982" s="20"/>
      <c r="U982" s="20"/>
      <c r="V982" s="20"/>
      <c r="W982" s="20"/>
    </row>
    <row r="983" spans="2:23">
      <c r="B983" s="20"/>
      <c r="C983" s="20"/>
      <c r="D983" s="20"/>
      <c r="E983" s="20"/>
      <c r="F983" s="20"/>
      <c r="G983" s="20"/>
      <c r="H983" s="20"/>
      <c r="I983" s="20"/>
      <c r="J983" s="20"/>
      <c r="K983" s="20"/>
      <c r="L983" s="20"/>
      <c r="M983" s="20"/>
      <c r="N983" s="20"/>
      <c r="O983" s="20"/>
      <c r="P983" s="20"/>
      <c r="Q983" s="20"/>
      <c r="R983" s="20"/>
      <c r="S983" s="20"/>
      <c r="T983" s="20"/>
      <c r="U983" s="20"/>
      <c r="V983" s="20"/>
      <c r="W983" s="20"/>
    </row>
    <row r="984" spans="2:23">
      <c r="B984" s="20"/>
      <c r="C984" s="20"/>
      <c r="D984" s="20"/>
      <c r="E984" s="20"/>
      <c r="F984" s="20"/>
      <c r="G984" s="20"/>
      <c r="H984" s="20"/>
      <c r="I984" s="20"/>
      <c r="J984" s="20"/>
      <c r="K984" s="20"/>
      <c r="L984" s="20"/>
      <c r="M984" s="20"/>
      <c r="N984" s="20"/>
      <c r="O984" s="20"/>
      <c r="P984" s="20"/>
      <c r="Q984" s="20"/>
      <c r="R984" s="20"/>
      <c r="S984" s="20"/>
      <c r="T984" s="20"/>
      <c r="U984" s="20"/>
      <c r="V984" s="20"/>
      <c r="W984" s="20"/>
    </row>
    <row r="985" spans="2:23">
      <c r="B985" s="20"/>
      <c r="C985" s="20"/>
      <c r="D985" s="20"/>
      <c r="E985" s="20"/>
      <c r="F985" s="20"/>
      <c r="G985" s="20"/>
      <c r="H985" s="20"/>
      <c r="I985" s="20"/>
      <c r="J985" s="20"/>
      <c r="K985" s="20"/>
      <c r="L985" s="20"/>
      <c r="M985" s="20"/>
      <c r="N985" s="20"/>
      <c r="O985" s="20"/>
      <c r="P985" s="20"/>
      <c r="Q985" s="20"/>
      <c r="R985" s="20"/>
      <c r="S985" s="20"/>
      <c r="T985" s="20"/>
      <c r="U985" s="20"/>
      <c r="V985" s="20"/>
      <c r="W985" s="20"/>
    </row>
    <row r="986" spans="2:23">
      <c r="B986" s="20"/>
      <c r="C986" s="20"/>
      <c r="D986" s="20"/>
      <c r="E986" s="20"/>
      <c r="F986" s="20"/>
      <c r="G986" s="20"/>
      <c r="H986" s="20"/>
      <c r="I986" s="20"/>
      <c r="J986" s="20"/>
      <c r="K986" s="20"/>
      <c r="L986" s="20"/>
      <c r="M986" s="20"/>
      <c r="N986" s="20"/>
      <c r="O986" s="20"/>
      <c r="P986" s="20"/>
      <c r="Q986" s="20"/>
      <c r="R986" s="20"/>
      <c r="S986" s="20"/>
      <c r="T986" s="20"/>
      <c r="U986" s="20"/>
      <c r="V986" s="20"/>
      <c r="W986" s="20"/>
    </row>
    <row r="987" spans="2:23">
      <c r="B987" s="20"/>
      <c r="C987" s="20"/>
      <c r="D987" s="20"/>
      <c r="E987" s="20"/>
      <c r="F987" s="20"/>
      <c r="G987" s="20"/>
      <c r="H987" s="20"/>
      <c r="I987" s="20"/>
      <c r="J987" s="20"/>
      <c r="K987" s="20"/>
      <c r="L987" s="20"/>
      <c r="M987" s="20"/>
      <c r="N987" s="20"/>
      <c r="O987" s="20"/>
      <c r="P987" s="20"/>
      <c r="Q987" s="20"/>
      <c r="R987" s="20"/>
      <c r="S987" s="20"/>
      <c r="T987" s="20"/>
      <c r="U987" s="20"/>
      <c r="V987" s="20"/>
      <c r="W987" s="20"/>
    </row>
    <row r="988" spans="2:23">
      <c r="B988" s="20"/>
      <c r="C988" s="20"/>
      <c r="D988" s="20"/>
      <c r="E988" s="20"/>
      <c r="F988" s="20"/>
      <c r="G988" s="20"/>
      <c r="H988" s="20"/>
      <c r="I988" s="20"/>
      <c r="J988" s="20"/>
      <c r="K988" s="20"/>
      <c r="L988" s="20"/>
      <c r="M988" s="20"/>
      <c r="N988" s="20"/>
      <c r="O988" s="20"/>
      <c r="P988" s="20"/>
      <c r="Q988" s="20"/>
      <c r="R988" s="20"/>
      <c r="S988" s="20"/>
      <c r="T988" s="20"/>
      <c r="U988" s="20"/>
      <c r="V988" s="20"/>
      <c r="W988" s="20"/>
    </row>
    <row r="989" spans="2:23">
      <c r="B989" s="20"/>
      <c r="C989" s="20"/>
      <c r="D989" s="20"/>
      <c r="E989" s="20"/>
      <c r="F989" s="20"/>
      <c r="G989" s="20"/>
      <c r="H989" s="20"/>
      <c r="I989" s="20"/>
      <c r="J989" s="20"/>
      <c r="K989" s="20"/>
      <c r="L989" s="20"/>
      <c r="M989" s="20"/>
      <c r="N989" s="20"/>
      <c r="O989" s="20"/>
      <c r="P989" s="20"/>
      <c r="Q989" s="20"/>
      <c r="R989" s="20"/>
      <c r="S989" s="20"/>
      <c r="T989" s="20"/>
      <c r="U989" s="20"/>
      <c r="V989" s="20"/>
      <c r="W989" s="20"/>
    </row>
    <row r="990" spans="2:23">
      <c r="B990" s="20"/>
      <c r="C990" s="20"/>
      <c r="D990" s="20"/>
      <c r="E990" s="20"/>
      <c r="F990" s="20"/>
      <c r="G990" s="20"/>
      <c r="H990" s="20"/>
      <c r="I990" s="20"/>
      <c r="J990" s="20"/>
      <c r="K990" s="20"/>
      <c r="L990" s="20"/>
      <c r="M990" s="20"/>
      <c r="N990" s="20"/>
      <c r="O990" s="20"/>
      <c r="P990" s="20"/>
      <c r="Q990" s="20"/>
      <c r="R990" s="20"/>
      <c r="S990" s="20"/>
      <c r="T990" s="20"/>
      <c r="U990" s="20"/>
      <c r="V990" s="20"/>
      <c r="W990" s="20"/>
    </row>
    <row r="991" spans="2:23">
      <c r="B991" s="20"/>
      <c r="C991" s="20"/>
      <c r="D991" s="20"/>
      <c r="E991" s="20"/>
      <c r="F991" s="20"/>
      <c r="G991" s="20"/>
      <c r="H991" s="20"/>
      <c r="I991" s="20"/>
      <c r="J991" s="20"/>
      <c r="K991" s="20"/>
      <c r="L991" s="20"/>
      <c r="M991" s="20"/>
      <c r="N991" s="20"/>
      <c r="O991" s="20"/>
      <c r="P991" s="20"/>
      <c r="Q991" s="20"/>
      <c r="R991" s="20"/>
      <c r="S991" s="20"/>
      <c r="T991" s="20"/>
      <c r="U991" s="20"/>
      <c r="V991" s="20"/>
      <c r="W991" s="20"/>
    </row>
    <row r="992" spans="2:23">
      <c r="B992" s="20"/>
      <c r="C992" s="20"/>
      <c r="D992" s="20"/>
      <c r="E992" s="20"/>
      <c r="F992" s="20"/>
      <c r="G992" s="20"/>
      <c r="H992" s="20"/>
      <c r="I992" s="20"/>
      <c r="J992" s="20"/>
      <c r="K992" s="20"/>
      <c r="L992" s="20"/>
      <c r="M992" s="20"/>
      <c r="N992" s="20"/>
      <c r="O992" s="20"/>
      <c r="P992" s="20"/>
      <c r="Q992" s="20"/>
      <c r="R992" s="20"/>
      <c r="S992" s="20"/>
      <c r="T992" s="20"/>
      <c r="U992" s="20"/>
      <c r="V992" s="20"/>
      <c r="W992" s="20"/>
    </row>
    <row r="993" spans="2:23">
      <c r="B993" s="20"/>
      <c r="C993" s="20"/>
      <c r="D993" s="20"/>
      <c r="E993" s="20"/>
      <c r="F993" s="20"/>
      <c r="G993" s="20"/>
      <c r="H993" s="20"/>
      <c r="I993" s="20"/>
      <c r="J993" s="20"/>
      <c r="K993" s="20"/>
      <c r="L993" s="20"/>
      <c r="M993" s="20"/>
      <c r="N993" s="20"/>
      <c r="O993" s="20"/>
      <c r="P993" s="20"/>
      <c r="Q993" s="20"/>
      <c r="R993" s="20"/>
      <c r="S993" s="20"/>
      <c r="T993" s="20"/>
      <c r="U993" s="20"/>
      <c r="V993" s="20"/>
      <c r="W993" s="20"/>
    </row>
    <row r="994" spans="2:23">
      <c r="B994" s="20"/>
      <c r="C994" s="20"/>
      <c r="D994" s="20"/>
      <c r="E994" s="20"/>
      <c r="F994" s="20"/>
      <c r="G994" s="20"/>
      <c r="H994" s="20"/>
      <c r="I994" s="20"/>
      <c r="J994" s="20"/>
      <c r="K994" s="20"/>
      <c r="L994" s="20"/>
      <c r="M994" s="20"/>
      <c r="N994" s="20"/>
      <c r="O994" s="20"/>
      <c r="P994" s="20"/>
      <c r="Q994" s="20"/>
      <c r="R994" s="20"/>
      <c r="S994" s="20"/>
      <c r="T994" s="20"/>
      <c r="U994" s="20"/>
      <c r="V994" s="20"/>
      <c r="W994" s="20"/>
    </row>
    <row r="995" spans="2:23">
      <c r="B995" s="20"/>
      <c r="C995" s="20"/>
      <c r="D995" s="20"/>
      <c r="E995" s="20"/>
      <c r="F995" s="20"/>
      <c r="G995" s="20"/>
      <c r="H995" s="20"/>
      <c r="I995" s="20"/>
      <c r="J995" s="20"/>
      <c r="K995" s="20"/>
      <c r="L995" s="20"/>
      <c r="M995" s="20"/>
      <c r="N995" s="20"/>
      <c r="O995" s="20"/>
      <c r="P995" s="20"/>
      <c r="Q995" s="20"/>
      <c r="R995" s="20"/>
      <c r="S995" s="20"/>
      <c r="T995" s="20"/>
      <c r="U995" s="20"/>
      <c r="V995" s="20"/>
      <c r="W995" s="20"/>
    </row>
    <row r="996" spans="2:23">
      <c r="B996" s="20"/>
      <c r="C996" s="20"/>
      <c r="D996" s="20"/>
      <c r="E996" s="20"/>
      <c r="F996" s="20"/>
      <c r="G996" s="20"/>
      <c r="H996" s="20"/>
      <c r="I996" s="20"/>
      <c r="J996" s="20"/>
      <c r="K996" s="20"/>
      <c r="L996" s="20"/>
      <c r="M996" s="20"/>
      <c r="N996" s="20"/>
      <c r="O996" s="20"/>
      <c r="P996" s="20"/>
      <c r="Q996" s="20"/>
      <c r="R996" s="20"/>
      <c r="S996" s="20"/>
      <c r="T996" s="20"/>
      <c r="U996" s="20"/>
      <c r="V996" s="20"/>
      <c r="W996" s="20"/>
    </row>
    <row r="997" spans="2:23">
      <c r="B997" s="20"/>
      <c r="C997" s="20"/>
      <c r="D997" s="20"/>
      <c r="E997" s="20"/>
      <c r="F997" s="20"/>
      <c r="G997" s="20"/>
      <c r="H997" s="20"/>
      <c r="I997" s="20"/>
      <c r="J997" s="20"/>
      <c r="K997" s="20"/>
      <c r="L997" s="20"/>
      <c r="M997" s="20"/>
      <c r="N997" s="20"/>
      <c r="O997" s="20"/>
      <c r="P997" s="20"/>
      <c r="Q997" s="20"/>
      <c r="R997" s="20"/>
      <c r="S997" s="20"/>
      <c r="T997" s="20"/>
      <c r="U997" s="20"/>
      <c r="V997" s="20"/>
      <c r="W997" s="20"/>
    </row>
    <row r="998" spans="2:23">
      <c r="B998" s="20"/>
      <c r="C998" s="20"/>
      <c r="D998" s="20"/>
      <c r="E998" s="20"/>
      <c r="F998" s="20"/>
      <c r="G998" s="20"/>
      <c r="H998" s="20"/>
      <c r="I998" s="20"/>
      <c r="J998" s="20"/>
      <c r="K998" s="20"/>
      <c r="L998" s="20"/>
      <c r="M998" s="20"/>
      <c r="N998" s="20"/>
      <c r="O998" s="20"/>
      <c r="P998" s="20"/>
      <c r="Q998" s="20"/>
      <c r="R998" s="20"/>
      <c r="S998" s="20"/>
      <c r="T998" s="20"/>
      <c r="U998" s="20"/>
      <c r="V998" s="20"/>
      <c r="W998" s="20"/>
    </row>
    <row r="999" spans="2:23">
      <c r="B999" s="20"/>
      <c r="C999" s="20"/>
      <c r="D999" s="20"/>
      <c r="E999" s="20"/>
      <c r="F999" s="20"/>
      <c r="G999" s="20"/>
      <c r="H999" s="20"/>
      <c r="I999" s="20"/>
      <c r="J999" s="20"/>
      <c r="K999" s="20"/>
      <c r="L999" s="20"/>
      <c r="M999" s="20"/>
      <c r="N999" s="20"/>
      <c r="O999" s="20"/>
      <c r="P999" s="20"/>
      <c r="Q999" s="20"/>
      <c r="R999" s="20"/>
      <c r="S999" s="20"/>
      <c r="T999" s="20"/>
      <c r="U999" s="20"/>
      <c r="V999" s="20"/>
      <c r="W999" s="20"/>
    </row>
    <row r="1000" spans="2:23">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row>
    <row r="1001" spans="2:23">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row>
    <row r="1002" spans="2:23">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row>
    <row r="1003" spans="2:23">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row>
    <row r="1004" spans="2:23">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row>
    <row r="1005" spans="2:23">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row>
    <row r="1006" spans="2:23">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row>
    <row r="1007" spans="2:23">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row>
    <row r="1008" spans="2:23">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row>
    <row r="1009" spans="2:23">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row>
    <row r="1010" spans="2:23">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row>
    <row r="1011" spans="2:23">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row>
    <row r="1012" spans="2:23">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row>
    <row r="1013" spans="2:23">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row>
    <row r="1014" spans="2:23">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row>
    <row r="1015" spans="2:23">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row>
    <row r="1016" spans="2:23">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row>
    <row r="1017" spans="2:23">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row>
    <row r="1018" spans="2:23">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row>
    <row r="1019" spans="2:23">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row>
    <row r="1020" spans="2:23">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row>
    <row r="1021" spans="2:23">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row>
    <row r="1022" spans="2:23">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row>
    <row r="1023" spans="2:23">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row>
    <row r="1024" spans="2:23">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row>
    <row r="1025" spans="2:23">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row>
    <row r="1026" spans="2:23">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row>
    <row r="1027" spans="2:23">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row>
    <row r="1028" spans="2:23">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row>
    <row r="1029" spans="2:23">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row>
    <row r="1030" spans="2:23">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row>
    <row r="1031" spans="2:23">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row>
    <row r="1032" spans="2:23">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row>
    <row r="1033" spans="2:23">
      <c r="B1033" s="20"/>
      <c r="C1033" s="20"/>
      <c r="D1033" s="20"/>
      <c r="E1033" s="20"/>
      <c r="F1033" s="20"/>
      <c r="G1033" s="20"/>
      <c r="H1033" s="20"/>
      <c r="I1033" s="20"/>
      <c r="J1033" s="20"/>
      <c r="K1033" s="20"/>
      <c r="L1033" s="20"/>
      <c r="M1033" s="20"/>
      <c r="N1033" s="20"/>
      <c r="O1033" s="20"/>
      <c r="P1033" s="20"/>
      <c r="Q1033" s="20"/>
      <c r="R1033" s="20"/>
      <c r="S1033" s="20"/>
      <c r="T1033" s="20"/>
      <c r="U1033" s="20"/>
      <c r="V1033" s="20"/>
      <c r="W1033" s="20"/>
    </row>
    <row r="1034" spans="2:23">
      <c r="B1034" s="20"/>
      <c r="C1034" s="20"/>
      <c r="D1034" s="20"/>
      <c r="E1034" s="20"/>
      <c r="F1034" s="20"/>
      <c r="G1034" s="20"/>
      <c r="H1034" s="20"/>
      <c r="I1034" s="20"/>
      <c r="J1034" s="20"/>
      <c r="K1034" s="20"/>
      <c r="L1034" s="20"/>
      <c r="M1034" s="20"/>
      <c r="N1034" s="20"/>
      <c r="O1034" s="20"/>
      <c r="P1034" s="20"/>
      <c r="Q1034" s="20"/>
      <c r="R1034" s="20"/>
      <c r="S1034" s="20"/>
      <c r="T1034" s="20"/>
      <c r="U1034" s="20"/>
      <c r="V1034" s="20"/>
      <c r="W1034" s="20"/>
    </row>
    <row r="1035" spans="2:23">
      <c r="B1035" s="20"/>
      <c r="C1035" s="20"/>
      <c r="D1035" s="20"/>
      <c r="E1035" s="20"/>
      <c r="F1035" s="20"/>
      <c r="G1035" s="20"/>
      <c r="H1035" s="20"/>
      <c r="I1035" s="20"/>
      <c r="J1035" s="20"/>
      <c r="K1035" s="20"/>
      <c r="L1035" s="20"/>
      <c r="M1035" s="20"/>
      <c r="N1035" s="20"/>
      <c r="O1035" s="20"/>
      <c r="P1035" s="20"/>
      <c r="Q1035" s="20"/>
      <c r="R1035" s="20"/>
      <c r="S1035" s="20"/>
      <c r="T1035" s="20"/>
      <c r="U1035" s="20"/>
      <c r="V1035" s="20"/>
      <c r="W1035" s="20"/>
    </row>
    <row r="1036" spans="2:23">
      <c r="B1036" s="20"/>
      <c r="C1036" s="20"/>
      <c r="D1036" s="20"/>
      <c r="E1036" s="20"/>
      <c r="F1036" s="20"/>
      <c r="G1036" s="20"/>
      <c r="H1036" s="20"/>
      <c r="I1036" s="20"/>
      <c r="J1036" s="20"/>
      <c r="K1036" s="20"/>
      <c r="L1036" s="20"/>
      <c r="M1036" s="20"/>
      <c r="N1036" s="20"/>
      <c r="O1036" s="20"/>
      <c r="P1036" s="20"/>
      <c r="Q1036" s="20"/>
      <c r="R1036" s="20"/>
      <c r="S1036" s="20"/>
      <c r="T1036" s="20"/>
      <c r="U1036" s="20"/>
      <c r="V1036" s="20"/>
      <c r="W1036" s="20"/>
    </row>
    <row r="1037" spans="2:23">
      <c r="B1037" s="20"/>
      <c r="C1037" s="20"/>
      <c r="D1037" s="20"/>
      <c r="E1037" s="20"/>
      <c r="F1037" s="20"/>
      <c r="G1037" s="20"/>
      <c r="H1037" s="20"/>
      <c r="I1037" s="20"/>
      <c r="J1037" s="20"/>
      <c r="K1037" s="20"/>
      <c r="L1037" s="20"/>
      <c r="M1037" s="20"/>
      <c r="N1037" s="20"/>
      <c r="O1037" s="20"/>
      <c r="P1037" s="20"/>
      <c r="Q1037" s="20"/>
      <c r="R1037" s="20"/>
      <c r="S1037" s="20"/>
      <c r="T1037" s="20"/>
      <c r="U1037" s="20"/>
      <c r="V1037" s="20"/>
      <c r="W1037" s="20"/>
    </row>
    <row r="1038" spans="2:23">
      <c r="B1038" s="20"/>
      <c r="C1038" s="20"/>
      <c r="D1038" s="20"/>
      <c r="E1038" s="20"/>
      <c r="F1038" s="20"/>
      <c r="G1038" s="20"/>
      <c r="H1038" s="20"/>
      <c r="I1038" s="20"/>
      <c r="J1038" s="20"/>
      <c r="K1038" s="20"/>
      <c r="L1038" s="20"/>
      <c r="M1038" s="20"/>
      <c r="N1038" s="20"/>
      <c r="O1038" s="20"/>
      <c r="P1038" s="20"/>
      <c r="Q1038" s="20"/>
      <c r="R1038" s="20"/>
      <c r="S1038" s="20"/>
      <c r="T1038" s="20"/>
      <c r="U1038" s="20"/>
      <c r="V1038" s="20"/>
      <c r="W1038" s="20"/>
    </row>
    <row r="1039" spans="2:23">
      <c r="B1039" s="20"/>
      <c r="C1039" s="20"/>
      <c r="D1039" s="20"/>
      <c r="E1039" s="20"/>
      <c r="F1039" s="20"/>
      <c r="G1039" s="20"/>
      <c r="H1039" s="20"/>
      <c r="I1039" s="20"/>
      <c r="J1039" s="20"/>
      <c r="K1039" s="20"/>
      <c r="L1039" s="20"/>
      <c r="M1039" s="20"/>
      <c r="N1039" s="20"/>
      <c r="O1039" s="20"/>
      <c r="P1039" s="20"/>
      <c r="Q1039" s="20"/>
      <c r="R1039" s="20"/>
      <c r="S1039" s="20"/>
      <c r="T1039" s="20"/>
      <c r="U1039" s="20"/>
      <c r="V1039" s="20"/>
      <c r="W1039" s="20"/>
    </row>
    <row r="1040" spans="2:23">
      <c r="B1040" s="20"/>
      <c r="C1040" s="20"/>
      <c r="D1040" s="20"/>
      <c r="E1040" s="20"/>
      <c r="F1040" s="20"/>
      <c r="G1040" s="20"/>
      <c r="H1040" s="20"/>
      <c r="I1040" s="20"/>
      <c r="J1040" s="20"/>
      <c r="K1040" s="20"/>
      <c r="L1040" s="20"/>
      <c r="M1040" s="20"/>
      <c r="N1040" s="20"/>
      <c r="O1040" s="20"/>
      <c r="P1040" s="20"/>
      <c r="Q1040" s="20"/>
      <c r="R1040" s="20"/>
      <c r="S1040" s="20"/>
      <c r="T1040" s="20"/>
      <c r="U1040" s="20"/>
      <c r="V1040" s="20"/>
      <c r="W1040" s="20"/>
    </row>
    <row r="1041" spans="2:23">
      <c r="B1041" s="20"/>
      <c r="C1041" s="20"/>
      <c r="D1041" s="20"/>
      <c r="E1041" s="20"/>
      <c r="F1041" s="20"/>
      <c r="G1041" s="20"/>
      <c r="H1041" s="20"/>
      <c r="I1041" s="20"/>
      <c r="J1041" s="20"/>
      <c r="K1041" s="20"/>
      <c r="L1041" s="20"/>
      <c r="M1041" s="20"/>
      <c r="N1041" s="20"/>
      <c r="O1041" s="20"/>
      <c r="P1041" s="20"/>
      <c r="Q1041" s="20"/>
      <c r="R1041" s="20"/>
      <c r="S1041" s="20"/>
      <c r="T1041" s="20"/>
      <c r="U1041" s="20"/>
      <c r="V1041" s="20"/>
      <c r="W1041" s="20"/>
    </row>
    <row r="1042" spans="2:23">
      <c r="B1042" s="20"/>
      <c r="C1042" s="20"/>
      <c r="D1042" s="20"/>
      <c r="E1042" s="20"/>
      <c r="F1042" s="20"/>
      <c r="G1042" s="20"/>
      <c r="H1042" s="20"/>
      <c r="I1042" s="20"/>
      <c r="J1042" s="20"/>
      <c r="K1042" s="20"/>
      <c r="L1042" s="20"/>
      <c r="M1042" s="20"/>
      <c r="N1042" s="20"/>
      <c r="O1042" s="20"/>
      <c r="P1042" s="20"/>
      <c r="Q1042" s="20"/>
      <c r="R1042" s="20"/>
      <c r="S1042" s="20"/>
      <c r="T1042" s="20"/>
      <c r="U1042" s="20"/>
      <c r="V1042" s="20"/>
      <c r="W1042" s="20"/>
    </row>
    <row r="1043" spans="2:23">
      <c r="B1043" s="20"/>
      <c r="C1043" s="20"/>
      <c r="D1043" s="20"/>
      <c r="E1043" s="20"/>
      <c r="F1043" s="20"/>
      <c r="G1043" s="20"/>
      <c r="H1043" s="20"/>
      <c r="I1043" s="20"/>
      <c r="J1043" s="20"/>
      <c r="K1043" s="20"/>
      <c r="L1043" s="20"/>
      <c r="M1043" s="20"/>
      <c r="N1043" s="20"/>
      <c r="O1043" s="20"/>
      <c r="P1043" s="20"/>
      <c r="Q1043" s="20"/>
      <c r="R1043" s="20"/>
      <c r="S1043" s="20"/>
      <c r="T1043" s="20"/>
      <c r="U1043" s="20"/>
      <c r="V1043" s="20"/>
      <c r="W1043" s="20"/>
    </row>
    <row r="1044" spans="2:23">
      <c r="B1044" s="20"/>
      <c r="C1044" s="20"/>
      <c r="D1044" s="20"/>
      <c r="E1044" s="20"/>
      <c r="F1044" s="20"/>
      <c r="G1044" s="20"/>
      <c r="H1044" s="20"/>
      <c r="I1044" s="20"/>
      <c r="J1044" s="20"/>
      <c r="K1044" s="20"/>
      <c r="L1044" s="20"/>
      <c r="M1044" s="20"/>
      <c r="N1044" s="20"/>
      <c r="O1044" s="20"/>
      <c r="P1044" s="20"/>
      <c r="Q1044" s="20"/>
      <c r="R1044" s="20"/>
      <c r="S1044" s="20"/>
      <c r="T1044" s="20"/>
      <c r="U1044" s="20"/>
      <c r="V1044" s="20"/>
      <c r="W1044" s="20"/>
    </row>
    <row r="1045" spans="2:23">
      <c r="B1045" s="20"/>
      <c r="C1045" s="20"/>
      <c r="D1045" s="20"/>
      <c r="E1045" s="20"/>
      <c r="F1045" s="20"/>
      <c r="G1045" s="20"/>
      <c r="H1045" s="20"/>
      <c r="I1045" s="20"/>
      <c r="J1045" s="20"/>
      <c r="K1045" s="20"/>
      <c r="L1045" s="20"/>
      <c r="M1045" s="20"/>
      <c r="N1045" s="20"/>
      <c r="O1045" s="20"/>
      <c r="P1045" s="20"/>
      <c r="Q1045" s="20"/>
      <c r="R1045" s="20"/>
      <c r="S1045" s="20"/>
      <c r="T1045" s="20"/>
      <c r="U1045" s="20"/>
      <c r="V1045" s="20"/>
      <c r="W1045" s="20"/>
    </row>
    <row r="1046" spans="2:23">
      <c r="B1046" s="20"/>
      <c r="C1046" s="20"/>
      <c r="D1046" s="20"/>
      <c r="E1046" s="20"/>
      <c r="F1046" s="20"/>
      <c r="G1046" s="20"/>
      <c r="H1046" s="20"/>
      <c r="I1046" s="20"/>
      <c r="J1046" s="20"/>
      <c r="K1046" s="20"/>
      <c r="L1046" s="20"/>
      <c r="M1046" s="20"/>
      <c r="N1046" s="20"/>
      <c r="O1046" s="20"/>
      <c r="P1046" s="20"/>
      <c r="Q1046" s="20"/>
      <c r="R1046" s="20"/>
      <c r="S1046" s="20"/>
      <c r="T1046" s="20"/>
      <c r="U1046" s="20"/>
      <c r="V1046" s="20"/>
      <c r="W1046" s="20"/>
    </row>
    <row r="1047" spans="2:23">
      <c r="B1047" s="20"/>
      <c r="C1047" s="20"/>
      <c r="D1047" s="20"/>
      <c r="E1047" s="20"/>
      <c r="F1047" s="20"/>
      <c r="G1047" s="20"/>
      <c r="H1047" s="20"/>
      <c r="I1047" s="20"/>
      <c r="J1047" s="20"/>
      <c r="K1047" s="20"/>
      <c r="L1047" s="20"/>
      <c r="M1047" s="20"/>
      <c r="N1047" s="20"/>
      <c r="O1047" s="20"/>
      <c r="P1047" s="20"/>
      <c r="Q1047" s="20"/>
      <c r="R1047" s="20"/>
      <c r="S1047" s="20"/>
      <c r="T1047" s="20"/>
      <c r="U1047" s="20"/>
      <c r="V1047" s="20"/>
      <c r="W1047" s="20"/>
    </row>
    <row r="1048" spans="2:23">
      <c r="B1048" s="20"/>
      <c r="C1048" s="20"/>
      <c r="D1048" s="20"/>
      <c r="E1048" s="20"/>
      <c r="F1048" s="20"/>
      <c r="G1048" s="20"/>
      <c r="H1048" s="20"/>
      <c r="I1048" s="20"/>
      <c r="J1048" s="20"/>
      <c r="K1048" s="20"/>
      <c r="L1048" s="20"/>
      <c r="M1048" s="20"/>
      <c r="N1048" s="20"/>
      <c r="O1048" s="20"/>
      <c r="P1048" s="20"/>
      <c r="Q1048" s="20"/>
      <c r="R1048" s="20"/>
      <c r="S1048" s="20"/>
      <c r="T1048" s="20"/>
      <c r="U1048" s="20"/>
      <c r="V1048" s="20"/>
      <c r="W1048" s="20"/>
    </row>
    <row r="1049" spans="2:23">
      <c r="B1049" s="20"/>
      <c r="C1049" s="20"/>
      <c r="D1049" s="20"/>
      <c r="E1049" s="20"/>
      <c r="F1049" s="20"/>
      <c r="G1049" s="20"/>
      <c r="H1049" s="20"/>
      <c r="I1049" s="20"/>
      <c r="J1049" s="20"/>
      <c r="K1049" s="20"/>
      <c r="L1049" s="20"/>
      <c r="M1049" s="20"/>
      <c r="N1049" s="20"/>
      <c r="O1049" s="20"/>
      <c r="P1049" s="20"/>
      <c r="Q1049" s="20"/>
      <c r="R1049" s="20"/>
      <c r="S1049" s="20"/>
      <c r="T1049" s="20"/>
      <c r="U1049" s="20"/>
      <c r="V1049" s="20"/>
      <c r="W1049" s="20"/>
    </row>
    <row r="1050" spans="2:23">
      <c r="B1050" s="20"/>
      <c r="C1050" s="20"/>
      <c r="D1050" s="20"/>
      <c r="E1050" s="20"/>
      <c r="F1050" s="20"/>
      <c r="G1050" s="20"/>
      <c r="H1050" s="20"/>
      <c r="I1050" s="20"/>
      <c r="J1050" s="20"/>
      <c r="K1050" s="20"/>
      <c r="L1050" s="20"/>
      <c r="M1050" s="20"/>
      <c r="N1050" s="20"/>
      <c r="O1050" s="20"/>
      <c r="P1050" s="20"/>
      <c r="Q1050" s="20"/>
      <c r="R1050" s="20"/>
      <c r="S1050" s="20"/>
      <c r="T1050" s="20"/>
      <c r="U1050" s="20"/>
      <c r="V1050" s="20"/>
      <c r="W1050" s="20"/>
    </row>
    <row r="1051" spans="2:23">
      <c r="B1051" s="20"/>
      <c r="C1051" s="20"/>
      <c r="D1051" s="20"/>
      <c r="E1051" s="20"/>
      <c r="F1051" s="20"/>
      <c r="G1051" s="20"/>
      <c r="H1051" s="20"/>
      <c r="I1051" s="20"/>
      <c r="J1051" s="20"/>
      <c r="K1051" s="20"/>
      <c r="L1051" s="20"/>
      <c r="M1051" s="20"/>
      <c r="N1051" s="20"/>
      <c r="O1051" s="20"/>
      <c r="P1051" s="20"/>
      <c r="Q1051" s="20"/>
      <c r="R1051" s="20"/>
      <c r="S1051" s="20"/>
      <c r="T1051" s="20"/>
      <c r="U1051" s="20"/>
      <c r="V1051" s="20"/>
      <c r="W1051" s="20"/>
    </row>
    <row r="1052" spans="2:23">
      <c r="B1052" s="20"/>
      <c r="C1052" s="20"/>
      <c r="D1052" s="20"/>
      <c r="E1052" s="20"/>
      <c r="F1052" s="20"/>
      <c r="G1052" s="20"/>
      <c r="H1052" s="20"/>
      <c r="I1052" s="20"/>
      <c r="J1052" s="20"/>
      <c r="K1052" s="20"/>
      <c r="L1052" s="20"/>
      <c r="M1052" s="20"/>
      <c r="N1052" s="20"/>
      <c r="O1052" s="20"/>
      <c r="P1052" s="20"/>
      <c r="Q1052" s="20"/>
      <c r="R1052" s="20"/>
      <c r="S1052" s="20"/>
      <c r="T1052" s="20"/>
      <c r="U1052" s="20"/>
      <c r="V1052" s="20"/>
      <c r="W1052" s="20"/>
    </row>
    <row r="1053" spans="2:23">
      <c r="B1053" s="20"/>
      <c r="C1053" s="20"/>
      <c r="D1053" s="20"/>
      <c r="E1053" s="20"/>
      <c r="F1053" s="20"/>
      <c r="G1053" s="20"/>
      <c r="H1053" s="20"/>
      <c r="I1053" s="20"/>
      <c r="J1053" s="20"/>
      <c r="K1053" s="20"/>
      <c r="L1053" s="20"/>
      <c r="M1053" s="20"/>
      <c r="N1053" s="20"/>
      <c r="O1053" s="20"/>
      <c r="P1053" s="20"/>
      <c r="Q1053" s="20"/>
      <c r="R1053" s="20"/>
      <c r="S1053" s="20"/>
      <c r="T1053" s="20"/>
      <c r="U1053" s="20"/>
      <c r="V1053" s="20"/>
      <c r="W1053" s="20"/>
    </row>
    <row r="1054" spans="2:23">
      <c r="B1054" s="20"/>
      <c r="C1054" s="20"/>
      <c r="D1054" s="20"/>
      <c r="E1054" s="20"/>
      <c r="F1054" s="20"/>
      <c r="G1054" s="20"/>
      <c r="H1054" s="20"/>
      <c r="I1054" s="20"/>
      <c r="J1054" s="20"/>
      <c r="K1054" s="20"/>
      <c r="L1054" s="20"/>
      <c r="M1054" s="20"/>
      <c r="N1054" s="20"/>
      <c r="O1054" s="20"/>
      <c r="P1054" s="20"/>
      <c r="Q1054" s="20"/>
      <c r="R1054" s="20"/>
      <c r="S1054" s="20"/>
      <c r="T1054" s="20"/>
      <c r="U1054" s="20"/>
      <c r="V1054" s="20"/>
      <c r="W1054" s="20"/>
    </row>
    <row r="1055" spans="2:23">
      <c r="B1055" s="20"/>
      <c r="C1055" s="20"/>
      <c r="D1055" s="20"/>
      <c r="E1055" s="20"/>
      <c r="F1055" s="20"/>
      <c r="G1055" s="20"/>
      <c r="H1055" s="20"/>
      <c r="I1055" s="20"/>
      <c r="J1055" s="20"/>
      <c r="K1055" s="20"/>
      <c r="L1055" s="20"/>
      <c r="M1055" s="20"/>
      <c r="N1055" s="20"/>
      <c r="O1055" s="20"/>
      <c r="P1055" s="20"/>
      <c r="Q1055" s="20"/>
      <c r="R1055" s="20"/>
      <c r="S1055" s="20"/>
      <c r="T1055" s="20"/>
      <c r="U1055" s="20"/>
      <c r="V1055" s="20"/>
      <c r="W1055" s="20"/>
    </row>
    <row r="1056" spans="2:23">
      <c r="B1056" s="20"/>
      <c r="C1056" s="20"/>
      <c r="D1056" s="20"/>
      <c r="E1056" s="20"/>
      <c r="F1056" s="20"/>
      <c r="G1056" s="20"/>
      <c r="H1056" s="20"/>
      <c r="I1056" s="20"/>
      <c r="J1056" s="20"/>
      <c r="K1056" s="20"/>
      <c r="L1056" s="20"/>
      <c r="M1056" s="20"/>
      <c r="N1056" s="20"/>
      <c r="O1056" s="20"/>
      <c r="P1056" s="20"/>
      <c r="Q1056" s="20"/>
      <c r="R1056" s="20"/>
      <c r="S1056" s="20"/>
      <c r="T1056" s="20"/>
      <c r="U1056" s="20"/>
      <c r="V1056" s="20"/>
      <c r="W1056" s="20"/>
    </row>
    <row r="1057" spans="2:23">
      <c r="B1057" s="20"/>
      <c r="C1057" s="20"/>
      <c r="D1057" s="20"/>
      <c r="E1057" s="20"/>
      <c r="F1057" s="20"/>
      <c r="G1057" s="20"/>
      <c r="H1057" s="20"/>
      <c r="I1057" s="20"/>
      <c r="J1057" s="20"/>
      <c r="K1057" s="20"/>
      <c r="L1057" s="20"/>
      <c r="M1057" s="20"/>
      <c r="N1057" s="20"/>
      <c r="O1057" s="20"/>
      <c r="P1057" s="20"/>
      <c r="Q1057" s="20"/>
      <c r="R1057" s="20"/>
      <c r="S1057" s="20"/>
      <c r="T1057" s="20"/>
      <c r="U1057" s="20"/>
      <c r="V1057" s="20"/>
      <c r="W1057" s="20"/>
    </row>
    <row r="1058" spans="2:23">
      <c r="B1058" s="20"/>
      <c r="C1058" s="20"/>
      <c r="D1058" s="20"/>
      <c r="E1058" s="20"/>
      <c r="F1058" s="20"/>
      <c r="G1058" s="20"/>
      <c r="H1058" s="20"/>
      <c r="I1058" s="20"/>
      <c r="J1058" s="20"/>
      <c r="K1058" s="20"/>
      <c r="L1058" s="20"/>
      <c r="M1058" s="20"/>
      <c r="N1058" s="20"/>
      <c r="O1058" s="20"/>
      <c r="P1058" s="20"/>
      <c r="Q1058" s="20"/>
      <c r="R1058" s="20"/>
      <c r="S1058" s="20"/>
      <c r="T1058" s="20"/>
      <c r="U1058" s="20"/>
      <c r="V1058" s="20"/>
      <c r="W1058" s="20"/>
    </row>
    <row r="1059" spans="2:23">
      <c r="B1059" s="20"/>
      <c r="C1059" s="20"/>
      <c r="D1059" s="20"/>
      <c r="E1059" s="20"/>
      <c r="F1059" s="20"/>
      <c r="G1059" s="20"/>
      <c r="H1059" s="20"/>
      <c r="I1059" s="20"/>
      <c r="J1059" s="20"/>
      <c r="K1059" s="20"/>
      <c r="L1059" s="20"/>
      <c r="M1059" s="20"/>
      <c r="N1059" s="20"/>
      <c r="O1059" s="20"/>
      <c r="P1059" s="20"/>
      <c r="Q1059" s="20"/>
      <c r="R1059" s="20"/>
      <c r="S1059" s="20"/>
      <c r="T1059" s="20"/>
      <c r="U1059" s="20"/>
      <c r="V1059" s="20"/>
      <c r="W1059" s="20"/>
    </row>
    <row r="1060" spans="2:23">
      <c r="B1060" s="20"/>
      <c r="C1060" s="20"/>
      <c r="D1060" s="20"/>
      <c r="E1060" s="20"/>
      <c r="F1060" s="20"/>
      <c r="G1060" s="20"/>
      <c r="H1060" s="20"/>
      <c r="I1060" s="20"/>
      <c r="J1060" s="20"/>
      <c r="K1060" s="20"/>
      <c r="L1060" s="20"/>
      <c r="M1060" s="20"/>
      <c r="N1060" s="20"/>
      <c r="O1060" s="20"/>
      <c r="P1060" s="20"/>
      <c r="Q1060" s="20"/>
      <c r="R1060" s="20"/>
      <c r="S1060" s="20"/>
      <c r="T1060" s="20"/>
      <c r="U1060" s="20"/>
      <c r="V1060" s="20"/>
      <c r="W1060" s="20"/>
    </row>
    <row r="1061" spans="2:23">
      <c r="B1061" s="20"/>
      <c r="C1061" s="20"/>
      <c r="D1061" s="20"/>
      <c r="E1061" s="20"/>
      <c r="F1061" s="20"/>
      <c r="G1061" s="20"/>
      <c r="H1061" s="20"/>
      <c r="I1061" s="20"/>
      <c r="J1061" s="20"/>
      <c r="K1061" s="20"/>
      <c r="L1061" s="20"/>
      <c r="M1061" s="20"/>
      <c r="N1061" s="20"/>
      <c r="O1061" s="20"/>
      <c r="P1061" s="20"/>
      <c r="Q1061" s="20"/>
      <c r="R1061" s="20"/>
      <c r="S1061" s="20"/>
      <c r="T1061" s="20"/>
      <c r="U1061" s="20"/>
      <c r="V1061" s="20"/>
      <c r="W1061" s="20"/>
    </row>
    <row r="1062" spans="2:23">
      <c r="B1062" s="20"/>
      <c r="C1062" s="20"/>
      <c r="D1062" s="20"/>
      <c r="E1062" s="20"/>
      <c r="F1062" s="20"/>
      <c r="G1062" s="20"/>
      <c r="H1062" s="20"/>
      <c r="I1062" s="20"/>
      <c r="J1062" s="20"/>
      <c r="K1062" s="20"/>
      <c r="L1062" s="20"/>
      <c r="M1062" s="20"/>
      <c r="N1062" s="20"/>
      <c r="O1062" s="20"/>
      <c r="P1062" s="20"/>
      <c r="Q1062" s="20"/>
      <c r="R1062" s="20"/>
      <c r="S1062" s="20"/>
      <c r="T1062" s="20"/>
      <c r="U1062" s="20"/>
      <c r="V1062" s="20"/>
      <c r="W1062" s="20"/>
    </row>
    <row r="1063" spans="2:23">
      <c r="B1063" s="20"/>
      <c r="C1063" s="20"/>
      <c r="D1063" s="20"/>
      <c r="E1063" s="20"/>
      <c r="F1063" s="20"/>
      <c r="G1063" s="20"/>
      <c r="H1063" s="20"/>
      <c r="I1063" s="20"/>
      <c r="J1063" s="20"/>
      <c r="K1063" s="20"/>
      <c r="L1063" s="20"/>
      <c r="M1063" s="20"/>
      <c r="N1063" s="20"/>
      <c r="O1063" s="20"/>
      <c r="P1063" s="20"/>
      <c r="Q1063" s="20"/>
      <c r="R1063" s="20"/>
      <c r="S1063" s="20"/>
      <c r="T1063" s="20"/>
      <c r="U1063" s="20"/>
      <c r="V1063" s="20"/>
      <c r="W1063" s="20"/>
    </row>
    <row r="1064" spans="2:23">
      <c r="B1064" s="20"/>
      <c r="C1064" s="20"/>
      <c r="D1064" s="20"/>
      <c r="E1064" s="20"/>
      <c r="F1064" s="20"/>
      <c r="G1064" s="20"/>
      <c r="H1064" s="20"/>
      <c r="I1064" s="20"/>
      <c r="J1064" s="20"/>
      <c r="K1064" s="20"/>
      <c r="L1064" s="20"/>
      <c r="M1064" s="20"/>
      <c r="N1064" s="20"/>
      <c r="O1064" s="20"/>
      <c r="P1064" s="20"/>
      <c r="Q1064" s="20"/>
      <c r="R1064" s="20"/>
      <c r="S1064" s="20"/>
      <c r="T1064" s="20"/>
      <c r="U1064" s="20"/>
      <c r="V1064" s="20"/>
      <c r="W1064" s="20"/>
    </row>
    <row r="1065" spans="2:23">
      <c r="B1065" s="20"/>
      <c r="C1065" s="20"/>
      <c r="D1065" s="20"/>
      <c r="E1065" s="20"/>
      <c r="F1065" s="20"/>
      <c r="G1065" s="20"/>
      <c r="H1065" s="20"/>
      <c r="I1065" s="20"/>
      <c r="J1065" s="20"/>
      <c r="K1065" s="20"/>
      <c r="L1065" s="20"/>
      <c r="M1065" s="20"/>
      <c r="N1065" s="20"/>
      <c r="O1065" s="20"/>
      <c r="P1065" s="20"/>
      <c r="Q1065" s="20"/>
      <c r="R1065" s="20"/>
      <c r="S1065" s="20"/>
      <c r="T1065" s="20"/>
      <c r="U1065" s="20"/>
      <c r="V1065" s="20"/>
      <c r="W1065" s="20"/>
    </row>
    <row r="1066" spans="2:23">
      <c r="B1066" s="20"/>
      <c r="C1066" s="20"/>
      <c r="D1066" s="20"/>
      <c r="E1066" s="20"/>
      <c r="F1066" s="20"/>
      <c r="G1066" s="20"/>
      <c r="H1066" s="20"/>
      <c r="I1066" s="20"/>
      <c r="J1066" s="20"/>
      <c r="K1066" s="20"/>
      <c r="L1066" s="20"/>
      <c r="M1066" s="20"/>
      <c r="N1066" s="20"/>
      <c r="O1066" s="20"/>
      <c r="P1066" s="20"/>
      <c r="Q1066" s="20"/>
      <c r="R1066" s="20"/>
      <c r="S1066" s="20"/>
      <c r="T1066" s="20"/>
      <c r="U1066" s="20"/>
      <c r="V1066" s="20"/>
      <c r="W1066" s="20"/>
    </row>
    <row r="1067" spans="2:23">
      <c r="B1067" s="20"/>
      <c r="C1067" s="20"/>
      <c r="D1067" s="20"/>
      <c r="E1067" s="20"/>
      <c r="F1067" s="20"/>
      <c r="G1067" s="20"/>
      <c r="H1067" s="20"/>
      <c r="I1067" s="20"/>
      <c r="J1067" s="20"/>
      <c r="K1067" s="20"/>
      <c r="L1067" s="20"/>
      <c r="M1067" s="20"/>
      <c r="N1067" s="20"/>
      <c r="O1067" s="20"/>
      <c r="P1067" s="20"/>
      <c r="Q1067" s="20"/>
      <c r="R1067" s="20"/>
      <c r="S1067" s="20"/>
      <c r="T1067" s="20"/>
      <c r="U1067" s="20"/>
      <c r="V1067" s="20"/>
      <c r="W1067" s="20"/>
    </row>
    <row r="1068" spans="2:23">
      <c r="B1068" s="20"/>
      <c r="C1068" s="20"/>
      <c r="D1068" s="20"/>
      <c r="E1068" s="20"/>
      <c r="F1068" s="20"/>
      <c r="G1068" s="20"/>
      <c r="H1068" s="20"/>
      <c r="I1068" s="20"/>
      <c r="J1068" s="20"/>
      <c r="K1068" s="20"/>
      <c r="L1068" s="20"/>
      <c r="M1068" s="20"/>
      <c r="N1068" s="20"/>
      <c r="O1068" s="20"/>
      <c r="P1068" s="20"/>
      <c r="Q1068" s="20"/>
      <c r="R1068" s="20"/>
      <c r="S1068" s="20"/>
      <c r="T1068" s="20"/>
      <c r="U1068" s="20"/>
      <c r="V1068" s="20"/>
      <c r="W1068" s="20"/>
    </row>
    <row r="1069" spans="2:23">
      <c r="B1069" s="20"/>
      <c r="C1069" s="20"/>
      <c r="D1069" s="20"/>
      <c r="E1069" s="20"/>
      <c r="F1069" s="20"/>
      <c r="G1069" s="20"/>
      <c r="H1069" s="20"/>
      <c r="I1069" s="20"/>
      <c r="J1069" s="20"/>
      <c r="K1069" s="20"/>
      <c r="L1069" s="20"/>
      <c r="M1069" s="20"/>
      <c r="N1069" s="20"/>
      <c r="O1069" s="20"/>
      <c r="P1069" s="20"/>
      <c r="Q1069" s="20"/>
      <c r="R1069" s="20"/>
      <c r="S1069" s="20"/>
      <c r="T1069" s="20"/>
      <c r="U1069" s="20"/>
      <c r="V1069" s="20"/>
      <c r="W1069" s="20"/>
    </row>
    <row r="1070" spans="2:23">
      <c r="B1070" s="20"/>
      <c r="C1070" s="20"/>
      <c r="D1070" s="20"/>
      <c r="E1070" s="20"/>
      <c r="F1070" s="20"/>
      <c r="G1070" s="20"/>
      <c r="H1070" s="20"/>
      <c r="I1070" s="20"/>
      <c r="J1070" s="20"/>
      <c r="K1070" s="20"/>
      <c r="L1070" s="20"/>
      <c r="M1070" s="20"/>
      <c r="N1070" s="20"/>
      <c r="O1070" s="20"/>
      <c r="P1070" s="20"/>
      <c r="Q1070" s="20"/>
      <c r="R1070" s="20"/>
      <c r="S1070" s="20"/>
      <c r="T1070" s="20"/>
      <c r="U1070" s="20"/>
      <c r="V1070" s="20"/>
      <c r="W1070" s="20"/>
    </row>
    <row r="1071" spans="2:23">
      <c r="B1071" s="20"/>
      <c r="C1071" s="20"/>
      <c r="D1071" s="20"/>
      <c r="E1071" s="20"/>
      <c r="F1071" s="20"/>
      <c r="G1071" s="20"/>
      <c r="H1071" s="20"/>
      <c r="I1071" s="20"/>
      <c r="J1071" s="20"/>
      <c r="K1071" s="20"/>
      <c r="L1071" s="20"/>
      <c r="M1071" s="20"/>
      <c r="N1071" s="20"/>
      <c r="O1071" s="20"/>
      <c r="P1071" s="20"/>
      <c r="Q1071" s="20"/>
      <c r="R1071" s="20"/>
      <c r="S1071" s="20"/>
      <c r="T1071" s="20"/>
      <c r="U1071" s="20"/>
      <c r="V1071" s="20"/>
      <c r="W1071" s="20"/>
    </row>
    <row r="1072" spans="2:23">
      <c r="B1072" s="20"/>
      <c r="C1072" s="20"/>
      <c r="D1072" s="20"/>
      <c r="E1072" s="20"/>
      <c r="F1072" s="20"/>
      <c r="G1072" s="20"/>
      <c r="H1072" s="20"/>
      <c r="I1072" s="20"/>
      <c r="J1072" s="20"/>
      <c r="K1072" s="20"/>
      <c r="L1072" s="20"/>
      <c r="M1072" s="20"/>
      <c r="N1072" s="20"/>
      <c r="O1072" s="20"/>
      <c r="P1072" s="20"/>
      <c r="Q1072" s="20"/>
      <c r="R1072" s="20"/>
      <c r="S1072" s="20"/>
      <c r="T1072" s="20"/>
      <c r="U1072" s="20"/>
      <c r="V1072" s="20"/>
      <c r="W1072" s="20"/>
    </row>
    <row r="1073" spans="2:23">
      <c r="B1073" s="20"/>
      <c r="C1073" s="20"/>
      <c r="D1073" s="20"/>
      <c r="E1073" s="20"/>
      <c r="F1073" s="20"/>
      <c r="G1073" s="20"/>
      <c r="H1073" s="20"/>
      <c r="I1073" s="20"/>
      <c r="J1073" s="20"/>
      <c r="K1073" s="20"/>
      <c r="L1073" s="20"/>
      <c r="M1073" s="20"/>
      <c r="N1073" s="20"/>
      <c r="O1073" s="20"/>
      <c r="P1073" s="20"/>
      <c r="Q1073" s="20"/>
      <c r="R1073" s="20"/>
      <c r="S1073" s="20"/>
      <c r="T1073" s="20"/>
      <c r="U1073" s="20"/>
      <c r="V1073" s="20"/>
      <c r="W1073" s="20"/>
    </row>
    <row r="1074" spans="2:23">
      <c r="B1074" s="20"/>
      <c r="C1074" s="20"/>
      <c r="D1074" s="20"/>
      <c r="E1074" s="20"/>
      <c r="F1074" s="20"/>
      <c r="G1074" s="20"/>
      <c r="H1074" s="20"/>
      <c r="I1074" s="20"/>
      <c r="J1074" s="20"/>
      <c r="K1074" s="20"/>
      <c r="L1074" s="20"/>
      <c r="M1074" s="20"/>
      <c r="N1074" s="20"/>
      <c r="O1074" s="20"/>
      <c r="P1074" s="20"/>
      <c r="Q1074" s="20"/>
      <c r="R1074" s="20"/>
      <c r="S1074" s="20"/>
      <c r="T1074" s="20"/>
      <c r="U1074" s="20"/>
      <c r="V1074" s="20"/>
      <c r="W1074" s="20"/>
    </row>
    <row r="1075" spans="2:23">
      <c r="B1075" s="20"/>
      <c r="C1075" s="20"/>
      <c r="D1075" s="20"/>
      <c r="E1075" s="20"/>
      <c r="F1075" s="20"/>
      <c r="G1075" s="20"/>
      <c r="H1075" s="20"/>
      <c r="I1075" s="20"/>
      <c r="J1075" s="20"/>
      <c r="K1075" s="20"/>
      <c r="L1075" s="20"/>
      <c r="M1075" s="20"/>
      <c r="N1075" s="20"/>
      <c r="O1075" s="20"/>
      <c r="P1075" s="20"/>
      <c r="Q1075" s="20"/>
      <c r="R1075" s="20"/>
      <c r="S1075" s="20"/>
      <c r="T1075" s="20"/>
      <c r="U1075" s="20"/>
      <c r="V1075" s="20"/>
      <c r="W1075" s="20"/>
    </row>
    <row r="1076" spans="2:23">
      <c r="B1076" s="20"/>
      <c r="C1076" s="20"/>
      <c r="D1076" s="20"/>
      <c r="E1076" s="20"/>
      <c r="F1076" s="20"/>
      <c r="G1076" s="20"/>
      <c r="H1076" s="20"/>
      <c r="I1076" s="20"/>
      <c r="J1076" s="20"/>
      <c r="K1076" s="20"/>
      <c r="L1076" s="20"/>
      <c r="M1076" s="20"/>
      <c r="N1076" s="20"/>
      <c r="O1076" s="20"/>
      <c r="P1076" s="20"/>
      <c r="Q1076" s="20"/>
      <c r="R1076" s="20"/>
      <c r="S1076" s="20"/>
      <c r="T1076" s="20"/>
      <c r="U1076" s="20"/>
      <c r="V1076" s="20"/>
      <c r="W1076" s="20"/>
    </row>
    <row r="1077" spans="2:23">
      <c r="B1077" s="20"/>
      <c r="C1077" s="20"/>
      <c r="D1077" s="20"/>
      <c r="E1077" s="20"/>
      <c r="F1077" s="20"/>
      <c r="G1077" s="20"/>
      <c r="H1077" s="20"/>
      <c r="I1077" s="20"/>
      <c r="J1077" s="20"/>
      <c r="K1077" s="20"/>
      <c r="L1077" s="20"/>
      <c r="M1077" s="20"/>
      <c r="N1077" s="20"/>
      <c r="O1077" s="20"/>
      <c r="P1077" s="20"/>
      <c r="Q1077" s="20"/>
      <c r="R1077" s="20"/>
      <c r="S1077" s="20"/>
      <c r="T1077" s="20"/>
      <c r="U1077" s="20"/>
      <c r="V1077" s="20"/>
      <c r="W1077" s="20"/>
    </row>
    <row r="1078" spans="2:23">
      <c r="B1078" s="20"/>
      <c r="C1078" s="20"/>
      <c r="D1078" s="20"/>
      <c r="E1078" s="20"/>
      <c r="F1078" s="20"/>
      <c r="G1078" s="20"/>
      <c r="H1078" s="20"/>
      <c r="I1078" s="20"/>
      <c r="J1078" s="20"/>
      <c r="K1078" s="20"/>
      <c r="L1078" s="20"/>
      <c r="M1078" s="20"/>
      <c r="N1078" s="20"/>
      <c r="O1078" s="20"/>
      <c r="P1078" s="20"/>
      <c r="Q1078" s="20"/>
      <c r="R1078" s="20"/>
      <c r="S1078" s="20"/>
      <c r="T1078" s="20"/>
      <c r="U1078" s="20"/>
      <c r="V1078" s="20"/>
      <c r="W1078" s="20"/>
    </row>
    <row r="1079" spans="2:23">
      <c r="B1079" s="20"/>
      <c r="C1079" s="20"/>
      <c r="D1079" s="20"/>
      <c r="E1079" s="20"/>
      <c r="F1079" s="20"/>
      <c r="G1079" s="20"/>
      <c r="H1079" s="20"/>
      <c r="I1079" s="20"/>
      <c r="J1079" s="20"/>
      <c r="K1079" s="20"/>
      <c r="L1079" s="20"/>
      <c r="M1079" s="20"/>
      <c r="N1079" s="20"/>
      <c r="O1079" s="20"/>
      <c r="P1079" s="20"/>
      <c r="Q1079" s="20"/>
      <c r="R1079" s="20"/>
      <c r="S1079" s="20"/>
      <c r="T1079" s="20"/>
      <c r="U1079" s="20"/>
      <c r="V1079" s="20"/>
      <c r="W1079" s="20"/>
    </row>
    <row r="1080" spans="2:23">
      <c r="B1080" s="20"/>
      <c r="C1080" s="20"/>
      <c r="D1080" s="20"/>
      <c r="E1080" s="20"/>
      <c r="F1080" s="20"/>
      <c r="G1080" s="20"/>
      <c r="H1080" s="20"/>
      <c r="I1080" s="20"/>
      <c r="J1080" s="20"/>
      <c r="K1080" s="20"/>
      <c r="L1080" s="20"/>
      <c r="M1080" s="20"/>
      <c r="N1080" s="20"/>
      <c r="O1080" s="20"/>
      <c r="P1080" s="20"/>
      <c r="Q1080" s="20"/>
      <c r="R1080" s="20"/>
      <c r="S1080" s="20"/>
      <c r="T1080" s="20"/>
      <c r="U1080" s="20"/>
      <c r="V1080" s="20"/>
      <c r="W1080" s="20"/>
    </row>
    <row r="1081" spans="2:23">
      <c r="B1081" s="20"/>
      <c r="C1081" s="20"/>
      <c r="D1081" s="20"/>
      <c r="E1081" s="20"/>
      <c r="F1081" s="20"/>
      <c r="G1081" s="20"/>
      <c r="H1081" s="20"/>
      <c r="I1081" s="20"/>
      <c r="J1081" s="20"/>
      <c r="K1081" s="20"/>
      <c r="L1081" s="20"/>
      <c r="M1081" s="20"/>
      <c r="N1081" s="20"/>
      <c r="O1081" s="20"/>
      <c r="P1081" s="20"/>
      <c r="Q1081" s="20"/>
      <c r="R1081" s="20"/>
      <c r="S1081" s="20"/>
      <c r="T1081" s="20"/>
      <c r="U1081" s="20"/>
      <c r="V1081" s="20"/>
      <c r="W1081" s="20"/>
    </row>
    <row r="1082" spans="2:23">
      <c r="B1082" s="20"/>
      <c r="C1082" s="20"/>
      <c r="D1082" s="20"/>
      <c r="E1082" s="20"/>
      <c r="F1082" s="20"/>
      <c r="G1082" s="20"/>
      <c r="H1082" s="20"/>
      <c r="I1082" s="20"/>
      <c r="J1082" s="20"/>
      <c r="K1082" s="20"/>
      <c r="L1082" s="20"/>
      <c r="M1082" s="20"/>
      <c r="N1082" s="20"/>
      <c r="O1082" s="20"/>
      <c r="P1082" s="20"/>
      <c r="Q1082" s="20"/>
      <c r="R1082" s="20"/>
      <c r="S1082" s="20"/>
      <c r="T1082" s="20"/>
      <c r="U1082" s="20"/>
      <c r="V1082" s="20"/>
      <c r="W1082" s="20"/>
    </row>
    <row r="1083" spans="2:23">
      <c r="B1083" s="20"/>
      <c r="C1083" s="20"/>
      <c r="D1083" s="20"/>
      <c r="E1083" s="20"/>
      <c r="F1083" s="20"/>
      <c r="G1083" s="20"/>
      <c r="H1083" s="20"/>
      <c r="I1083" s="20"/>
      <c r="J1083" s="20"/>
      <c r="K1083" s="20"/>
      <c r="L1083" s="20"/>
      <c r="M1083" s="20"/>
      <c r="N1083" s="20"/>
      <c r="O1083" s="20"/>
      <c r="P1083" s="20"/>
      <c r="Q1083" s="20"/>
      <c r="R1083" s="20"/>
      <c r="S1083" s="20"/>
      <c r="T1083" s="20"/>
      <c r="U1083" s="20"/>
      <c r="V1083" s="20"/>
      <c r="W1083" s="20"/>
    </row>
    <row r="1084" spans="2:23">
      <c r="B1084" s="20"/>
      <c r="C1084" s="20"/>
      <c r="D1084" s="20"/>
      <c r="E1084" s="20"/>
      <c r="F1084" s="20"/>
      <c r="G1084" s="20"/>
      <c r="H1084" s="20"/>
      <c r="I1084" s="20"/>
      <c r="J1084" s="20"/>
      <c r="K1084" s="20"/>
      <c r="L1084" s="20"/>
      <c r="M1084" s="20"/>
      <c r="N1084" s="20"/>
      <c r="O1084" s="20"/>
      <c r="P1084" s="20"/>
      <c r="Q1084" s="20"/>
      <c r="R1084" s="20"/>
      <c r="S1084" s="20"/>
      <c r="T1084" s="20"/>
      <c r="U1084" s="20"/>
      <c r="V1084" s="20"/>
      <c r="W1084" s="20"/>
    </row>
    <row r="1085" spans="2:23">
      <c r="B1085" s="20"/>
      <c r="C1085" s="20"/>
      <c r="D1085" s="20"/>
      <c r="E1085" s="20"/>
      <c r="F1085" s="20"/>
      <c r="G1085" s="20"/>
      <c r="H1085" s="20"/>
      <c r="I1085" s="20"/>
      <c r="J1085" s="20"/>
      <c r="K1085" s="20"/>
      <c r="L1085" s="20"/>
      <c r="M1085" s="20"/>
      <c r="N1085" s="20"/>
      <c r="O1085" s="20"/>
      <c r="P1085" s="20"/>
      <c r="Q1085" s="20"/>
      <c r="R1085" s="20"/>
      <c r="S1085" s="20"/>
      <c r="T1085" s="20"/>
      <c r="U1085" s="20"/>
      <c r="V1085" s="20"/>
      <c r="W1085" s="20"/>
    </row>
    <row r="1086" spans="2:23">
      <c r="B1086" s="20"/>
      <c r="C1086" s="20"/>
      <c r="D1086" s="20"/>
      <c r="E1086" s="20"/>
      <c r="F1086" s="20"/>
      <c r="G1086" s="20"/>
      <c r="H1086" s="20"/>
      <c r="I1086" s="20"/>
      <c r="J1086" s="20"/>
      <c r="K1086" s="20"/>
      <c r="L1086" s="20"/>
      <c r="M1086" s="20"/>
      <c r="N1086" s="20"/>
      <c r="O1086" s="20"/>
      <c r="P1086" s="20"/>
      <c r="Q1086" s="20"/>
      <c r="R1086" s="20"/>
      <c r="S1086" s="20"/>
      <c r="T1086" s="20"/>
      <c r="U1086" s="20"/>
      <c r="V1086" s="20"/>
      <c r="W1086" s="20"/>
    </row>
    <row r="1087" spans="2:23">
      <c r="B1087" s="20"/>
      <c r="C1087" s="20"/>
      <c r="D1087" s="20"/>
      <c r="E1087" s="20"/>
      <c r="F1087" s="20"/>
      <c r="G1087" s="20"/>
      <c r="H1087" s="20"/>
      <c r="I1087" s="20"/>
      <c r="J1087" s="20"/>
      <c r="K1087" s="20"/>
      <c r="L1087" s="20"/>
      <c r="M1087" s="20"/>
      <c r="N1087" s="20"/>
      <c r="O1087" s="20"/>
      <c r="P1087" s="20"/>
      <c r="Q1087" s="20"/>
      <c r="R1087" s="20"/>
      <c r="S1087" s="20"/>
      <c r="T1087" s="20"/>
      <c r="U1087" s="20"/>
      <c r="V1087" s="20"/>
      <c r="W1087" s="20"/>
    </row>
    <row r="1088" spans="2:23">
      <c r="B1088" s="20"/>
      <c r="C1088" s="20"/>
      <c r="D1088" s="20"/>
      <c r="E1088" s="20"/>
      <c r="F1088" s="20"/>
      <c r="G1088" s="20"/>
      <c r="H1088" s="20"/>
      <c r="I1088" s="20"/>
      <c r="J1088" s="20"/>
      <c r="K1088" s="20"/>
      <c r="L1088" s="20"/>
      <c r="M1088" s="20"/>
      <c r="N1088" s="20"/>
      <c r="O1088" s="20"/>
      <c r="P1088" s="20"/>
      <c r="Q1088" s="20"/>
      <c r="R1088" s="20"/>
      <c r="S1088" s="20"/>
      <c r="T1088" s="20"/>
      <c r="U1088" s="20"/>
      <c r="V1088" s="20"/>
      <c r="W1088" s="20"/>
    </row>
    <row r="1089" spans="2:23">
      <c r="B1089" s="20"/>
      <c r="C1089" s="20"/>
      <c r="D1089" s="20"/>
      <c r="E1089" s="20"/>
      <c r="F1089" s="20"/>
      <c r="G1089" s="20"/>
      <c r="H1089" s="20"/>
      <c r="I1089" s="20"/>
      <c r="J1089" s="20"/>
      <c r="K1089" s="20"/>
      <c r="L1089" s="20"/>
      <c r="M1089" s="20"/>
      <c r="N1089" s="20"/>
      <c r="O1089" s="20"/>
      <c r="P1089" s="20"/>
      <c r="Q1089" s="20"/>
      <c r="R1089" s="20"/>
      <c r="S1089" s="20"/>
      <c r="T1089" s="20"/>
      <c r="U1089" s="20"/>
      <c r="V1089" s="20"/>
      <c r="W1089" s="20"/>
    </row>
    <row r="1090" spans="2:23">
      <c r="B1090" s="20"/>
      <c r="C1090" s="20"/>
      <c r="D1090" s="20"/>
      <c r="E1090" s="20"/>
      <c r="F1090" s="20"/>
      <c r="G1090" s="20"/>
      <c r="H1090" s="20"/>
      <c r="I1090" s="20"/>
      <c r="J1090" s="20"/>
      <c r="K1090" s="20"/>
      <c r="L1090" s="20"/>
      <c r="M1090" s="20"/>
      <c r="N1090" s="20"/>
      <c r="O1090" s="20"/>
      <c r="P1090" s="20"/>
      <c r="Q1090" s="20"/>
      <c r="R1090" s="20"/>
      <c r="S1090" s="20"/>
      <c r="T1090" s="20"/>
      <c r="U1090" s="20"/>
      <c r="V1090" s="20"/>
      <c r="W1090" s="20"/>
    </row>
    <row r="1091" spans="2:23">
      <c r="B1091" s="20"/>
      <c r="C1091" s="20"/>
      <c r="D1091" s="20"/>
      <c r="E1091" s="20"/>
      <c r="F1091" s="20"/>
      <c r="G1091" s="20"/>
      <c r="H1091" s="20"/>
      <c r="I1091" s="20"/>
      <c r="J1091" s="20"/>
      <c r="K1091" s="20"/>
      <c r="L1091" s="20"/>
      <c r="M1091" s="20"/>
      <c r="N1091" s="20"/>
      <c r="O1091" s="20"/>
      <c r="P1091" s="20"/>
      <c r="Q1091" s="20"/>
      <c r="R1091" s="20"/>
      <c r="S1091" s="20"/>
      <c r="T1091" s="20"/>
      <c r="U1091" s="20"/>
      <c r="V1091" s="20"/>
      <c r="W1091" s="20"/>
    </row>
    <row r="1092" spans="2:23">
      <c r="B1092" s="20"/>
      <c r="C1092" s="20"/>
      <c r="D1092" s="20"/>
      <c r="E1092" s="20"/>
      <c r="F1092" s="20"/>
      <c r="G1092" s="20"/>
      <c r="H1092" s="20"/>
      <c r="I1092" s="20"/>
      <c r="J1092" s="20"/>
      <c r="K1092" s="20"/>
      <c r="L1092" s="20"/>
      <c r="M1092" s="20"/>
      <c r="N1092" s="20"/>
      <c r="O1092" s="20"/>
      <c r="P1092" s="20"/>
      <c r="Q1092" s="20"/>
      <c r="R1092" s="20"/>
      <c r="S1092" s="20"/>
      <c r="T1092" s="20"/>
      <c r="U1092" s="20"/>
      <c r="V1092" s="20"/>
      <c r="W1092" s="20"/>
    </row>
  </sheetData>
  <autoFilter ref="A5:W199">
    <filterColumn colId="1">
      <colorFilter dxfId="0"/>
    </filterColumn>
  </autoFilter>
  <mergeCells count="1">
    <mergeCell ref="A1:C1"/>
  </mergeCells>
  <printOptions horizontalCentered="1"/>
  <pageMargins left="1.1417322834645669" right="0.23622047244094491" top="0.74803149606299213" bottom="0.74803149606299213" header="0.31496062992125984" footer="0.31496062992125984"/>
  <colBreaks count="1" manualBreakCount="1">
    <brk id="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82"/>
  <sheetViews>
    <sheetView tabSelected="1" topLeftCell="A14" workbookViewId="0">
      <selection activeCell="D14" sqref="D14"/>
    </sheetView>
  </sheetViews>
  <sheetFormatPr baseColWidth="10" defaultRowHeight="14" x14ac:dyDescent="0"/>
  <cols>
    <col min="2" max="2" width="42.83203125" customWidth="1"/>
    <col min="3" max="3" width="35" customWidth="1"/>
    <col min="4" max="4" width="19.33203125" bestFit="1" customWidth="1"/>
    <col min="5" max="5" width="18" bestFit="1" customWidth="1"/>
    <col min="6" max="6" width="18.33203125" bestFit="1" customWidth="1"/>
    <col min="7" max="7" width="23.5" customWidth="1"/>
    <col min="8" max="8" width="19.33203125" bestFit="1" customWidth="1"/>
  </cols>
  <sheetData>
    <row r="3" spans="2:4">
      <c r="B3" s="1" t="s">
        <v>100</v>
      </c>
      <c r="C3" s="2" t="s">
        <v>139</v>
      </c>
    </row>
    <row r="4" spans="2:4" ht="15">
      <c r="B4" s="64" t="s">
        <v>141</v>
      </c>
      <c r="C4" s="65">
        <v>7708000000</v>
      </c>
    </row>
    <row r="5" spans="2:4" ht="15">
      <c r="B5" s="72" t="s">
        <v>146</v>
      </c>
      <c r="C5" s="65">
        <v>212621637196</v>
      </c>
    </row>
    <row r="6" spans="2:4" ht="15">
      <c r="B6" s="73" t="s">
        <v>140</v>
      </c>
      <c r="C6" s="65">
        <v>6311997756.9300003</v>
      </c>
    </row>
    <row r="7" spans="2:4" ht="15">
      <c r="B7" s="73" t="s">
        <v>145</v>
      </c>
      <c r="C7" s="65">
        <v>1412508000</v>
      </c>
    </row>
    <row r="8" spans="2:4" ht="15">
      <c r="B8" s="66" t="s">
        <v>144</v>
      </c>
      <c r="C8" s="65">
        <v>1756301000</v>
      </c>
    </row>
    <row r="9" spans="2:4" ht="15">
      <c r="B9" s="66" t="s">
        <v>143</v>
      </c>
      <c r="C9" s="65">
        <v>438010000</v>
      </c>
    </row>
    <row r="10" spans="2:4" ht="15">
      <c r="B10" s="67" t="s">
        <v>95</v>
      </c>
      <c r="C10" s="68">
        <f>SUM(C4:C9)</f>
        <v>230248453952.92999</v>
      </c>
      <c r="D10" s="146"/>
    </row>
    <row r="12" spans="2:4">
      <c r="B12" s="112" t="s">
        <v>147</v>
      </c>
      <c r="C12" s="113">
        <f>C6+C8</f>
        <v>8068298756.9300003</v>
      </c>
    </row>
    <row r="13" spans="2:4">
      <c r="B13" s="112" t="s">
        <v>148</v>
      </c>
      <c r="C13" s="113">
        <f>C4+C5+C7+C9</f>
        <v>222180155196</v>
      </c>
    </row>
    <row r="16" spans="2:4" ht="24">
      <c r="B16" s="1" t="s">
        <v>123</v>
      </c>
      <c r="C16" s="2" t="s">
        <v>138</v>
      </c>
    </row>
    <row r="17" spans="2:3">
      <c r="B17" s="3" t="s">
        <v>4</v>
      </c>
      <c r="C17" s="4">
        <f>SUM(C18:C22)</f>
        <v>7823000000</v>
      </c>
    </row>
    <row r="18" spans="2:3">
      <c r="B18" s="5" t="s">
        <v>124</v>
      </c>
      <c r="C18" s="6">
        <f>'SALDOS DISPONIBLES 2019 (2)'!C6+'SALDOS DISPONIBLES 2019 (2)'!C10</f>
        <v>1215000000</v>
      </c>
    </row>
    <row r="19" spans="2:3">
      <c r="B19" s="5" t="s">
        <v>125</v>
      </c>
      <c r="C19" s="6">
        <f>'SALDOS DISPONIBLES 2019 (2)'!C20+'SALDOS DISPONIBLES 2019 (2)'!C28</f>
        <v>975000000</v>
      </c>
    </row>
    <row r="20" spans="2:3">
      <c r="B20" s="5" t="s">
        <v>126</v>
      </c>
      <c r="C20" s="6">
        <f>'SALDOS DISPONIBLES 2019 (2)'!C36+'SALDOS DISPONIBLES 2019 (2)'!C39</f>
        <v>3560000000</v>
      </c>
    </row>
    <row r="21" spans="2:3">
      <c r="B21" s="5" t="s">
        <v>127</v>
      </c>
      <c r="C21" s="6">
        <f>'SALDOS DISPONIBLES 2019 (2)'!C40+'SALDOS DISPONIBLES 2019 (2)'!C43</f>
        <v>1820000000</v>
      </c>
    </row>
    <row r="22" spans="2:3">
      <c r="B22" s="5" t="s">
        <v>128</v>
      </c>
      <c r="C22" s="6">
        <f>'SALDOS DISPONIBLES 2019 (2)'!C14+'SALDOS DISPONIBLES 2019 (2)'!C16+'SALDOS DISPONIBLES 2019 (2)'!C19</f>
        <v>253000000</v>
      </c>
    </row>
    <row r="23" spans="2:3">
      <c r="B23" s="7" t="s">
        <v>129</v>
      </c>
      <c r="C23" s="8">
        <f>SUM(C24:C26)</f>
        <v>1516301000</v>
      </c>
    </row>
    <row r="24" spans="2:3">
      <c r="B24" s="9" t="s">
        <v>33</v>
      </c>
      <c r="C24" s="6">
        <f>'SALDOS DISPONIBLES 2019 (2)'!C47</f>
        <v>1500000000</v>
      </c>
    </row>
    <row r="25" spans="2:3">
      <c r="B25" s="9" t="s">
        <v>34</v>
      </c>
      <c r="C25" s="6">
        <f>'SALDOS DISPONIBLES 2019 (2)'!C48</f>
        <v>1000000</v>
      </c>
    </row>
    <row r="26" spans="2:3">
      <c r="B26" s="9" t="s">
        <v>130</v>
      </c>
      <c r="C26" s="6">
        <f>'SALDOS DISPONIBLES 2019 (2)'!C49+'SALDOS DISPONIBLES 2019 (2)'!C51+'SALDOS DISPONIBLES 2019 (2)'!C52+'SALDOS DISPONIBLES 2019 (2)'!C53+'SALDOS DISPONIBLES 2019 (2)'!C54+'SALDOS DISPONIBLES 2019 (2)'!C55</f>
        <v>15301000</v>
      </c>
    </row>
    <row r="27" spans="2:3" ht="24">
      <c r="B27" s="10" t="s">
        <v>42</v>
      </c>
      <c r="C27" s="8">
        <f>SUM(C28:C32)</f>
        <v>7974505756.9300003</v>
      </c>
    </row>
    <row r="28" spans="2:3">
      <c r="B28" s="11" t="s">
        <v>149</v>
      </c>
      <c r="C28" s="114">
        <f>'SALDOS DISPONIBLES 2019 (2)'!C57</f>
        <v>250000000</v>
      </c>
    </row>
    <row r="29" spans="2:3">
      <c r="B29" s="11" t="s">
        <v>45</v>
      </c>
      <c r="C29" s="6">
        <f>'SALDOS DISPONIBLES 2019 (2)'!C59</f>
        <v>487305000</v>
      </c>
    </row>
    <row r="30" spans="2:3">
      <c r="B30" s="11" t="s">
        <v>54</v>
      </c>
      <c r="C30" s="6">
        <f>'SALDOS DISPONIBLES 2019 (2)'!C86</f>
        <v>3287231161</v>
      </c>
    </row>
    <row r="31" spans="2:3">
      <c r="B31" s="11" t="s">
        <v>66</v>
      </c>
      <c r="C31" s="6">
        <f>'SALDOS DISPONIBLES 2019 (2)'!C134</f>
        <v>3015317495.9299998</v>
      </c>
    </row>
    <row r="32" spans="2:3">
      <c r="B32" s="11" t="s">
        <v>131</v>
      </c>
      <c r="C32" s="6">
        <f>'SALDOS DISPONIBLES 2019 (2)'!C65+'SALDOS DISPONIBLES 2019 (2)'!C70+'SALDOS DISPONIBLES 2019 (2)'!C76+'SALDOS DISPONIBLES 2019 (2)'!C81+'SALDOS DISPONIBLES 2019 (2)'!C91+'SALDOS DISPONIBLES 2019 (2)'!C96+'SALDOS DISPONIBLES 2019 (2)'!C101+'SALDOS DISPONIBLES 2019 (2)'!C106+'SALDOS DISPONIBLES 2019 (2)'!C112+'SALDOS DISPONIBLES 2019 (2)'!C119+'SALDOS DISPONIBLES 2019 (2)'!C125+'SALDOS DISPONIBLES 2019 (2)'!C130+'SALDOS DISPONIBLES 2019 (2)'!C139+'SALDOS DISPONIBLES 2019 (2)'!C143+'SALDOS DISPONIBLES 2019 (2)'!C147</f>
        <v>934652100</v>
      </c>
    </row>
    <row r="33" spans="2:9">
      <c r="B33" s="12" t="s">
        <v>71</v>
      </c>
      <c r="C33" s="13">
        <f>SUM(C34:C38)</f>
        <v>22150010000</v>
      </c>
    </row>
    <row r="34" spans="2:9">
      <c r="B34" s="14" t="s">
        <v>82</v>
      </c>
      <c r="C34" s="6">
        <f>'SALDOS DISPONIBLES 2019 (2)'!C165+'SALDOS DISPONIBLES 2019 (2)'!C153</f>
        <v>810000000</v>
      </c>
    </row>
    <row r="35" spans="2:9">
      <c r="B35" s="14" t="s">
        <v>85</v>
      </c>
      <c r="C35" s="6">
        <f>'SALDOS DISPONIBLES 2019 (2)'!C155+'SALDOS DISPONIBLES 2019 (2)'!C173</f>
        <v>5180000000</v>
      </c>
    </row>
    <row r="36" spans="2:9">
      <c r="B36" s="14" t="s">
        <v>132</v>
      </c>
      <c r="C36" s="6">
        <f>'SALDOS DISPONIBLES 2019 (2)'!C188+'SALDOS DISPONIBLES 2019 (2)'!C186+'SALDOS DISPONIBLES 2019 (2)'!C163</f>
        <v>16001000000</v>
      </c>
    </row>
    <row r="37" spans="2:9">
      <c r="B37" s="14" t="s">
        <v>150</v>
      </c>
      <c r="C37" s="6">
        <f>'SALDOS DISPONIBLES 2019 (2)'!C157</f>
        <v>10000000</v>
      </c>
    </row>
    <row r="38" spans="2:9">
      <c r="B38" s="14" t="s">
        <v>133</v>
      </c>
      <c r="C38" s="6">
        <f>'SALDOS DISPONIBLES 2019 (2)'!C152+'SALDOS DISPONIBLES 2019 (2)'!C159+'SALDOS DISPONIBLES 2019 (2)'!C167+'SALDOS DISPONIBLES 2019 (2)'!C169+'SALDOS DISPONIBLES 2019 (2)'!C171</f>
        <v>149010000</v>
      </c>
    </row>
    <row r="39" spans="2:9">
      <c r="B39" s="15" t="s">
        <v>134</v>
      </c>
      <c r="C39" s="8">
        <f>SUM(C40:C41)</f>
        <v>190784637196</v>
      </c>
    </row>
    <row r="40" spans="2:9">
      <c r="B40" s="16" t="s">
        <v>135</v>
      </c>
      <c r="C40" s="6">
        <f>'SALDOS DISPONIBLES 2019 (2)'!C179</f>
        <v>187933637196</v>
      </c>
    </row>
    <row r="41" spans="2:9">
      <c r="B41" s="16" t="s">
        <v>136</v>
      </c>
      <c r="C41" s="6">
        <f>'SALDOS DISPONIBLES 2019 (2)'!C177+'SALDOS DISPONIBLES 2019 (2)'!C175+'SALDOS DISPONIBLES 2019 (2)'!C161</f>
        <v>2851000000</v>
      </c>
    </row>
    <row r="42" spans="2:9">
      <c r="B42" s="17" t="s">
        <v>101</v>
      </c>
      <c r="C42" s="18">
        <f>C17+C23+C27+C33+C39</f>
        <v>230248453952.92999</v>
      </c>
    </row>
    <row r="47" spans="2:9" ht="28">
      <c r="B47" s="139" t="s">
        <v>151</v>
      </c>
      <c r="C47" s="139" t="s">
        <v>199</v>
      </c>
      <c r="D47" s="132"/>
      <c r="E47" s="132"/>
      <c r="F47" s="132"/>
      <c r="G47" s="132"/>
      <c r="H47" s="126"/>
      <c r="I47" s="126"/>
    </row>
    <row r="48" spans="2:9">
      <c r="B48" s="115" t="s">
        <v>152</v>
      </c>
      <c r="C48" s="127">
        <f>'SALDOS DISPONIBLES 2019 (2)'!B189+'SALDOS DISPONIBLES 2019 (2)'!B187+'SALDOS DISPONIBLES 2019 (2)'!B185+'SALDOS DISPONIBLES 2019 (2)'!B184+'SALDOS DISPONIBLES 2019 (2)'!B164+'SALDOS DISPONIBLES 2019 (2)'!B31+'SALDOS DISPONIBLES 2019 (2)'!B23+'SALDOS DISPONIBLES 2019 (2)'!B11+'SALDOS DISPONIBLES 2019 (2)'!B7</f>
        <v>16503250000</v>
      </c>
      <c r="D48" s="133"/>
      <c r="E48" s="133"/>
      <c r="F48" s="134"/>
      <c r="G48" s="135"/>
      <c r="H48" s="126"/>
      <c r="I48" s="126"/>
    </row>
    <row r="49" spans="2:9">
      <c r="B49" s="115" t="s">
        <v>153</v>
      </c>
      <c r="C49" s="127">
        <f>'SALDOS DISPONIBLES 2019 (2)'!B21+'SALDOS DISPONIBLES 2019 (2)'!B29</f>
        <v>243750000</v>
      </c>
      <c r="D49" s="133"/>
      <c r="E49" s="133"/>
      <c r="F49" s="134"/>
      <c r="G49" s="135"/>
      <c r="H49" s="126"/>
      <c r="I49" s="126"/>
    </row>
    <row r="50" spans="2:9">
      <c r="B50" s="115" t="s">
        <v>154</v>
      </c>
      <c r="C50" s="127">
        <f>'SALDOS DISPONIBLES 2019 (2)'!B8+'SALDOS DISPONIBLES 2019 (2)'!B12+'SALDOS DISPONIBLES 2019 (2)'!B24+'SALDOS DISPONIBLES 2019 (2)'!B32+'SALDOS DISPONIBLES 2019 (2)'!B61+'SALDOS DISPONIBLES 2019 (2)'!B67+'SALDOS DISPONIBLES 2019 (2)'!B72+'SALDOS DISPONIBLES 2019 (2)'!B78+'SALDOS DISPONIBLES 2019 (2)'!B83+'SALDOS DISPONIBLES 2019 (2)'!B88+'SALDOS DISPONIBLES 2019 (2)'!B93+'SALDOS DISPONIBLES 2019 (2)'!B98+'SALDOS DISPONIBLES 2019 (2)'!B103+'SALDOS DISPONIBLES 2019 (2)'!B108+'SALDOS DISPONIBLES 2019 (2)'!B114+'SALDOS DISPONIBLES 2019 (2)'!B121+'SALDOS DISPONIBLES 2019 (2)'!B127+'SALDOS DISPONIBLES 2019 (2)'!B132+'SALDOS DISPONIBLES 2019 (2)'!B136+'SALDOS DISPONIBLES 2019 (2)'!B141+'SALDOS DISPONIBLES 2019 (2)'!B144+'SALDOS DISPONIBLES 2019 (2)'!B149+'SALDOS DISPONIBLES 2019 (2)'!B162+'SALDOS DISPONIBLES 2019 (2)'!B176+'SALDOS DISPONIBLES 2019 (2)'!B178</f>
        <v>3624200000</v>
      </c>
      <c r="D50" s="133"/>
      <c r="E50" s="133"/>
      <c r="F50" s="134"/>
      <c r="G50" s="135"/>
      <c r="H50" s="126"/>
      <c r="I50" s="126"/>
    </row>
    <row r="51" spans="2:9">
      <c r="B51" s="115" t="s">
        <v>155</v>
      </c>
      <c r="C51" s="127">
        <f>'SALDOS DISPONIBLES 2019 (2)'!B9+'SALDOS DISPONIBLES 2019 (2)'!B13+'SALDOS DISPONIBLES 2019 (2)'!B64+'SALDOS DISPONIBLES 2019 (2)'!B170+'SALDOS DISPONIBLES 2019 (2)'!B172</f>
        <v>684500000</v>
      </c>
      <c r="D51" s="133"/>
      <c r="E51" s="133"/>
      <c r="F51" s="134"/>
      <c r="G51" s="135"/>
      <c r="H51" s="126"/>
      <c r="I51" s="126"/>
    </row>
    <row r="52" spans="2:9">
      <c r="B52" s="115" t="s">
        <v>156</v>
      </c>
      <c r="C52" s="127">
        <f>'SALDOS DISPONIBLES 2019 (2)'!B168++'SALDOS DISPONIBLES 2019 (2)'!B39+'SALDOS DISPONIBLES 2019 (2)'!B37</f>
        <v>3173000000</v>
      </c>
      <c r="D52" s="133"/>
      <c r="E52" s="133"/>
      <c r="F52" s="134"/>
      <c r="G52" s="135"/>
      <c r="H52" s="126"/>
      <c r="I52" s="126"/>
    </row>
    <row r="53" spans="2:9">
      <c r="B53" s="115" t="s">
        <v>157</v>
      </c>
      <c r="C53" s="127">
        <v>520000000</v>
      </c>
      <c r="D53" s="133"/>
      <c r="E53" s="133"/>
      <c r="F53" s="134"/>
      <c r="G53" s="135"/>
      <c r="H53" s="126"/>
      <c r="I53" s="126"/>
    </row>
    <row r="54" spans="2:9">
      <c r="B54" s="115" t="s">
        <v>158</v>
      </c>
      <c r="C54" s="127">
        <f>'SALDOS DISPONIBLES 2019 (2)'!B15+'SALDOS DISPONIBLES 2019 (2)'!B17+'SALDOS DISPONIBLES 2019 (2)'!B18+'SALDOS DISPONIBLES 2019 (2)'!B19</f>
        <v>253000000</v>
      </c>
      <c r="D54" s="133"/>
      <c r="E54" s="133"/>
      <c r="F54" s="134"/>
      <c r="G54" s="135"/>
      <c r="H54" s="126"/>
      <c r="I54" s="126"/>
    </row>
    <row r="55" spans="2:9">
      <c r="B55" s="116" t="s">
        <v>159</v>
      </c>
      <c r="C55" s="127">
        <f>'SALDOS DISPONIBLES 2019 (2)'!B110+'SALDOS DISPONIBLES 2019 (2)'!B116+'SALDOS DISPONIBLES 2019 (2)'!B160</f>
        <v>70010000</v>
      </c>
      <c r="D55" s="133"/>
      <c r="E55" s="133"/>
      <c r="F55" s="134"/>
      <c r="G55" s="135"/>
      <c r="H55" s="126"/>
      <c r="I55" s="126"/>
    </row>
    <row r="56" spans="2:9">
      <c r="B56" s="116" t="s">
        <v>160</v>
      </c>
      <c r="C56" s="122">
        <f>'SALDOS DISPONIBLES 2019 (2)'!B22+'SALDOS DISPONIBLES 2019 (2)'!B30+'SALDOS DISPONIBLES 2019 (2)'!B154+'SALDOS DISPONIBLES 2019 (2)'!B166</f>
        <v>1053750000</v>
      </c>
      <c r="D56" s="133"/>
      <c r="E56" s="133"/>
      <c r="F56" s="134"/>
      <c r="G56" s="135"/>
      <c r="H56" s="126"/>
      <c r="I56" s="126"/>
    </row>
    <row r="57" spans="2:9">
      <c r="B57" s="115" t="s">
        <v>161</v>
      </c>
      <c r="C57" s="127">
        <f>'SALDOS DISPONIBLES 2019 (2)'!B26+'SALDOS DISPONIBLES 2019 (2)'!B33</f>
        <v>97500000</v>
      </c>
      <c r="D57" s="133"/>
      <c r="E57" s="133"/>
      <c r="F57" s="134"/>
      <c r="G57" s="135"/>
      <c r="H57" s="126"/>
      <c r="I57" s="126"/>
    </row>
    <row r="58" spans="2:9">
      <c r="B58" s="115" t="s">
        <v>162</v>
      </c>
      <c r="C58" s="127">
        <f>'SALDOS DISPONIBLES 2019 (2)'!B62+'SALDOS DISPONIBLES 2019 (2)'!B68+'SALDOS DISPONIBLES 2019 (2)'!B73+'SALDOS DISPONIBLES 2019 (2)'!B79+'SALDOS DISPONIBLES 2019 (2)'!B84+'SALDOS DISPONIBLES 2019 (2)'!B89+'SALDOS DISPONIBLES 2019 (2)'!B94+'SALDOS DISPONIBLES 2019 (2)'!B99+'SALDOS DISPONIBLES 2019 (2)'!B104+'SALDOS DISPONIBLES 2019 (2)'!B109+'SALDOS DISPONIBLES 2019 (2)'!B115+'SALDOS DISPONIBLES 2019 (2)'!B122+'SALDOS DISPONIBLES 2019 (2)'!B128+'SALDOS DISPONIBLES 2019 (2)'!B133+'SALDOS DISPONIBLES 2019 (2)'!B137+'SALDOS DISPONIBLES 2019 (2)'!B142+'SALDOS DISPONIBLES 2019 (2)'!B145+'SALDOS DISPONIBLES 2019 (2)'!B150+'SALDOS DISPONIBLES 2019 (2)'!B158</f>
        <v>753900000</v>
      </c>
      <c r="D58" s="133"/>
      <c r="E58" s="133"/>
      <c r="F58" s="134"/>
      <c r="G58" s="135"/>
      <c r="H58" s="126"/>
      <c r="I58" s="126"/>
    </row>
    <row r="59" spans="2:9">
      <c r="B59" s="115" t="s">
        <v>163</v>
      </c>
      <c r="C59" s="127">
        <f>'SALDOS DISPONIBLES 2019 (2)'!B41+'SALDOS DISPONIBLES 2019 (2)'!B42+'SALDOS DISPONIBLES 2019 (2)'!B45+'SALDOS DISPONIBLES 2019 (2)'!B44</f>
        <v>1820000000</v>
      </c>
      <c r="D59" s="133"/>
      <c r="E59" s="133"/>
      <c r="F59" s="134"/>
      <c r="G59" s="135"/>
      <c r="H59" s="126"/>
      <c r="I59" s="126"/>
    </row>
    <row r="60" spans="2:9">
      <c r="B60" s="116" t="s">
        <v>164</v>
      </c>
      <c r="C60" s="122">
        <v>97500000</v>
      </c>
      <c r="D60" s="133"/>
      <c r="E60" s="133"/>
      <c r="F60" s="134"/>
      <c r="G60" s="135"/>
      <c r="H60" s="126"/>
      <c r="I60" s="126"/>
    </row>
    <row r="61" spans="2:9">
      <c r="B61" s="116" t="s">
        <v>198</v>
      </c>
      <c r="C61" s="122">
        <v>97500000</v>
      </c>
      <c r="D61" s="133"/>
      <c r="E61" s="133"/>
      <c r="F61" s="134"/>
      <c r="G61" s="135"/>
      <c r="H61" s="126"/>
      <c r="I61" s="126"/>
    </row>
    <row r="62" spans="2:9">
      <c r="B62" s="116" t="s">
        <v>165</v>
      </c>
      <c r="C62" s="122">
        <f>'SALDOS DISPONIBLES 2019 (2)'!B63+'SALDOS DISPONIBLES 2019 (2)'!B69+'SALDOS DISPONIBLES 2019 (2)'!B74+'SALDOS DISPONIBLES 2019 (2)'!B80+'SALDOS DISPONIBLES 2019 (2)'!B85+'SALDOS DISPONIBLES 2019 (2)'!B90+'SALDOS DISPONIBLES 2019 (2)'!B95+'SALDOS DISPONIBLES 2019 (2)'!B100+'SALDOS DISPONIBLES 2019 (2)'!B105+'SALDOS DISPONIBLES 2019 (2)'!B111+'SALDOS DISPONIBLES 2019 (2)'!B117+'SALDOS DISPONIBLES 2019 (2)'!B123+'SALDOS DISPONIBLES 2019 (2)'!B129+'SALDOS DISPONIBLES 2019 (2)'!B146</f>
        <v>175658000</v>
      </c>
      <c r="D62" s="133"/>
      <c r="E62" s="133"/>
      <c r="F62" s="134"/>
      <c r="G62" s="135"/>
      <c r="H62" s="126"/>
      <c r="I62" s="126"/>
    </row>
    <row r="63" spans="2:9">
      <c r="B63" s="116" t="s">
        <v>166</v>
      </c>
      <c r="C63" s="122">
        <v>5180000000</v>
      </c>
      <c r="D63" s="133"/>
      <c r="E63" s="133"/>
      <c r="F63" s="134"/>
      <c r="G63" s="135"/>
      <c r="H63" s="126"/>
      <c r="I63" s="126"/>
    </row>
    <row r="64" spans="2:9">
      <c r="B64" s="117" t="s">
        <v>101</v>
      </c>
      <c r="C64" s="128">
        <f>SUM(C48:C63)</f>
        <v>34347518000</v>
      </c>
      <c r="D64" s="136"/>
      <c r="E64" s="136"/>
      <c r="F64" s="136"/>
      <c r="G64" s="137"/>
      <c r="H64" s="126"/>
      <c r="I64" s="126"/>
    </row>
    <row r="65" spans="2:9">
      <c r="B65" s="332" t="s">
        <v>95</v>
      </c>
      <c r="C65" s="332"/>
      <c r="D65" s="136"/>
      <c r="E65" s="138"/>
      <c r="F65" s="133"/>
      <c r="G65" s="133"/>
      <c r="H65" s="126"/>
      <c r="I65" s="126"/>
    </row>
    <row r="66" spans="2:9">
      <c r="B66" s="126"/>
      <c r="C66" s="126"/>
      <c r="D66" s="129"/>
      <c r="E66" s="126"/>
      <c r="F66" s="129"/>
      <c r="G66" s="129"/>
      <c r="H66" s="126"/>
      <c r="I66" s="126"/>
    </row>
    <row r="67" spans="2:9">
      <c r="B67" s="126"/>
      <c r="C67" s="130"/>
      <c r="D67" s="129"/>
      <c r="E67" s="130"/>
      <c r="F67" s="130"/>
      <c r="G67" s="129"/>
      <c r="H67" s="126"/>
      <c r="I67" s="126"/>
    </row>
    <row r="68" spans="2:9" ht="56">
      <c r="B68" s="118" t="s">
        <v>167</v>
      </c>
      <c r="C68" s="119" t="s">
        <v>168</v>
      </c>
      <c r="D68" s="119" t="s">
        <v>169</v>
      </c>
      <c r="E68" s="119" t="s">
        <v>170</v>
      </c>
      <c r="F68" s="119" t="s">
        <v>171</v>
      </c>
      <c r="G68" s="119" t="s">
        <v>172</v>
      </c>
      <c r="H68" s="131" t="s">
        <v>95</v>
      </c>
      <c r="I68" s="126"/>
    </row>
    <row r="69" spans="2:9">
      <c r="B69" s="120" t="s">
        <v>173</v>
      </c>
      <c r="C69" s="121"/>
      <c r="D69" s="122"/>
      <c r="E69" s="122">
        <f>'SALDOS DISPONIBLES 2019 (2)'!B176+'SALDOS DISPONIBLES 2019 (2)'!B178+'SALDOS DISPONIBLES 2019 (2)'!B162</f>
        <v>2851000000</v>
      </c>
      <c r="F69" s="122">
        <f>'SALDOS DISPONIBLES 2019 (2)'!B8+'SALDOS DISPONIBLES 2019 (2)'!B12+'SALDOS DISPONIBLES 2019 (2)'!B24+'SALDOS DISPONIBLES 2019 (2)'!B32+'SALDOS DISPONIBLES 2019 (2)'!B61+'SALDOS DISPONIBLES 2019 (2)'!B67+'SALDOS DISPONIBLES 2019 (2)'!B72+'SALDOS DISPONIBLES 2019 (2)'!B78+'SALDOS DISPONIBLES 2019 (2)'!B83+'SALDOS DISPONIBLES 2019 (2)'!B88+'SALDOS DISPONIBLES 2019 (2)'!B93+'SALDOS DISPONIBLES 2019 (2)'!B98+'SALDOS DISPONIBLES 2019 (2)'!B103+'SALDOS DISPONIBLES 2019 (2)'!B108+'SALDOS DISPONIBLES 2019 (2)'!B114+'SALDOS DISPONIBLES 2019 (2)'!B121+'SALDOS DISPONIBLES 2019 (2)'!B127+'SALDOS DISPONIBLES 2019 (2)'!B132+'SALDOS DISPONIBLES 2019 (2)'!B136+'SALDOS DISPONIBLES 2019 (2)'!B141+'SALDOS DISPONIBLES 2019 (2)'!B144+'SALDOS DISPONIBLES 2019 (2)'!B149</f>
        <v>773200000</v>
      </c>
      <c r="G69" s="122"/>
      <c r="H69" s="122">
        <f t="shared" ref="H69:H81" si="0">SUM(C69:G69)</f>
        <v>3624200000</v>
      </c>
      <c r="I69" s="126"/>
    </row>
    <row r="70" spans="2:9">
      <c r="B70" s="120" t="s">
        <v>174</v>
      </c>
      <c r="C70" s="122"/>
      <c r="D70" s="122"/>
      <c r="E70" s="122"/>
      <c r="F70" s="122">
        <f>'SALDOS DISPONIBLES 2019 (2)'!B22+'SALDOS DISPONIBLES 2019 (2)'!B30+'SALDOS DISPONIBLES 2019 (2)'!B154+'SALDOS DISPONIBLES 2019 (2)'!B166</f>
        <v>1053750000</v>
      </c>
      <c r="G70" s="122"/>
      <c r="H70" s="122">
        <f t="shared" si="0"/>
        <v>1053750000</v>
      </c>
      <c r="I70" s="126"/>
    </row>
    <row r="71" spans="2:9">
      <c r="B71" s="120" t="s">
        <v>175</v>
      </c>
      <c r="C71" s="122">
        <f>'SALDOS DISPONIBLES 2019 (2)'!B185+'SALDOS DISPONIBLES 2019 (2)'!B184</f>
        <v>101000000</v>
      </c>
      <c r="D71" s="122">
        <f>'SALDOS DISPONIBLES 2019 (2)'!B189+'SALDOS DISPONIBLES 2019 (2)'!B187+'SALDOS DISPONIBLES 2019 (2)'!B164</f>
        <v>16001000000</v>
      </c>
      <c r="E71" s="122"/>
      <c r="F71" s="123">
        <f>'SALDOS DISPONIBLES 2019 (2)'!B7+'SALDOS DISPONIBLES 2019 (2)'!B11+'SALDOS DISPONIBLES 2019 (2)'!B23+'SALDOS DISPONIBLES 2019 (2)'!B31</f>
        <v>401250000</v>
      </c>
      <c r="G71" s="122"/>
      <c r="H71" s="122">
        <f>SUM(C71:G71)</f>
        <v>16503250000</v>
      </c>
      <c r="I71" s="129"/>
    </row>
    <row r="72" spans="2:9">
      <c r="B72" s="120" t="s">
        <v>176</v>
      </c>
      <c r="C72" s="122"/>
      <c r="D72" s="122"/>
      <c r="E72" s="122"/>
      <c r="F72" s="122">
        <f>'SALDOS DISPONIBLES 2019 (2)'!B9+'SALDOS DISPONIBLES 2019 (2)'!B13+'SALDOS DISPONIBLES 2019 (2)'!B64+'SALDOS DISPONIBLES 2019 (2)'!B170+'SALDOS DISPONIBLES 2019 (2)'!B172</f>
        <v>684500000</v>
      </c>
      <c r="G72" s="122"/>
      <c r="H72" s="122">
        <f t="shared" si="0"/>
        <v>684500000</v>
      </c>
      <c r="I72" s="129"/>
    </row>
    <row r="73" spans="2:9">
      <c r="B73" s="120" t="s">
        <v>177</v>
      </c>
      <c r="C73" s="122"/>
      <c r="D73" s="122"/>
      <c r="E73" s="122"/>
      <c r="F73" s="122">
        <v>243750000</v>
      </c>
      <c r="G73" s="122"/>
      <c r="H73" s="122">
        <f t="shared" si="0"/>
        <v>243750000</v>
      </c>
      <c r="I73" s="126"/>
    </row>
    <row r="74" spans="2:9">
      <c r="B74" s="120" t="s">
        <v>178</v>
      </c>
      <c r="C74" s="122"/>
      <c r="D74" s="122"/>
      <c r="E74" s="122"/>
      <c r="F74" s="122">
        <v>3173000000</v>
      </c>
      <c r="G74" s="122"/>
      <c r="H74" s="122">
        <f t="shared" si="0"/>
        <v>3173000000</v>
      </c>
      <c r="I74" s="126"/>
    </row>
    <row r="75" spans="2:9">
      <c r="B75" s="120" t="s">
        <v>179</v>
      </c>
      <c r="C75" s="122"/>
      <c r="D75" s="122"/>
      <c r="E75" s="122"/>
      <c r="F75" s="122">
        <v>253000000</v>
      </c>
      <c r="G75" s="122"/>
      <c r="H75" s="122">
        <f t="shared" si="0"/>
        <v>253000000</v>
      </c>
      <c r="I75" s="126"/>
    </row>
    <row r="76" spans="2:9">
      <c r="B76" s="120" t="s">
        <v>180</v>
      </c>
      <c r="C76" s="122"/>
      <c r="D76" s="122"/>
      <c r="E76" s="122"/>
      <c r="F76" s="122">
        <v>70010000</v>
      </c>
      <c r="G76" s="122"/>
      <c r="H76" s="122">
        <f t="shared" si="0"/>
        <v>70010000</v>
      </c>
      <c r="I76" s="126"/>
    </row>
    <row r="77" spans="2:9">
      <c r="B77" s="120" t="s">
        <v>181</v>
      </c>
      <c r="C77" s="122"/>
      <c r="D77" s="122"/>
      <c r="E77" s="122"/>
      <c r="F77" s="122"/>
      <c r="G77" s="122"/>
      <c r="H77" s="122">
        <f t="shared" si="0"/>
        <v>0</v>
      </c>
      <c r="I77" s="126"/>
    </row>
    <row r="78" spans="2:9">
      <c r="B78" s="120" t="s">
        <v>182</v>
      </c>
      <c r="C78" s="122"/>
      <c r="D78" s="122"/>
      <c r="E78" s="122"/>
      <c r="F78" s="122">
        <v>1820000000</v>
      </c>
      <c r="G78" s="122"/>
      <c r="H78" s="122">
        <f t="shared" si="0"/>
        <v>1820000000</v>
      </c>
      <c r="I78" s="126"/>
    </row>
    <row r="79" spans="2:9">
      <c r="B79" s="120" t="s">
        <v>183</v>
      </c>
      <c r="C79" s="122"/>
      <c r="D79" s="122"/>
      <c r="E79" s="122"/>
      <c r="F79" s="122">
        <v>5180000000</v>
      </c>
      <c r="G79" s="122"/>
      <c r="H79" s="122">
        <f t="shared" si="0"/>
        <v>5180000000</v>
      </c>
      <c r="I79" s="126"/>
    </row>
    <row r="80" spans="2:9">
      <c r="B80" s="120" t="s">
        <v>184</v>
      </c>
      <c r="C80" s="122"/>
      <c r="D80" s="122"/>
      <c r="E80" s="122"/>
      <c r="F80" s="122">
        <v>175658000</v>
      </c>
      <c r="G80" s="122"/>
      <c r="H80" s="122">
        <f t="shared" si="0"/>
        <v>175658000</v>
      </c>
      <c r="I80" s="126"/>
    </row>
    <row r="81" spans="2:9">
      <c r="B81" s="120" t="s">
        <v>185</v>
      </c>
      <c r="C81" s="122"/>
      <c r="D81" s="122"/>
      <c r="E81" s="122"/>
      <c r="F81" s="122">
        <f>RESUMEN!C53+RESUMEN!C58+RESUMEN!C57+RESUMEN!C61+RESUMEN!C60</f>
        <v>1566400000</v>
      </c>
      <c r="G81" s="122"/>
      <c r="H81" s="122">
        <f t="shared" si="0"/>
        <v>1566400000</v>
      </c>
      <c r="I81" s="126"/>
    </row>
    <row r="82" spans="2:9">
      <c r="B82" s="124" t="s">
        <v>95</v>
      </c>
      <c r="C82" s="125">
        <f>SUM(C69:C81)</f>
        <v>101000000</v>
      </c>
      <c r="D82" s="125">
        <f t="shared" ref="D82:H82" si="1">SUM(D69:D81)</f>
        <v>16001000000</v>
      </c>
      <c r="E82" s="125">
        <f t="shared" si="1"/>
        <v>2851000000</v>
      </c>
      <c r="F82" s="125">
        <f t="shared" si="1"/>
        <v>15394518000</v>
      </c>
      <c r="G82" s="125">
        <f t="shared" si="1"/>
        <v>0</v>
      </c>
      <c r="H82" s="125">
        <f t="shared" si="1"/>
        <v>34347518000</v>
      </c>
      <c r="I82" s="126"/>
    </row>
  </sheetData>
  <mergeCells count="1">
    <mergeCell ref="B65:C65"/>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W1088"/>
  <sheetViews>
    <sheetView view="pageBreakPreview" zoomScale="70" zoomScaleSheetLayoutView="70" workbookViewId="0">
      <pane ySplit="5" topLeftCell="A66" activePane="bottomLeft" state="frozen"/>
      <selection activeCell="F15" sqref="F15"/>
      <selection pane="bottomLeft" activeCell="A39" sqref="A39"/>
    </sheetView>
  </sheetViews>
  <sheetFormatPr baseColWidth="10" defaultColWidth="12.5" defaultRowHeight="15" x14ac:dyDescent="0"/>
  <cols>
    <col min="1" max="1" width="38.33203125" style="76" customWidth="1"/>
    <col min="2" max="2" width="27.5" style="74" customWidth="1"/>
    <col min="3" max="3" width="27.33203125" style="74" customWidth="1"/>
    <col min="4" max="4" width="29.5" style="74" hidden="1" customWidth="1"/>
    <col min="5" max="5" width="18" style="74" customWidth="1"/>
    <col min="6" max="14" width="11.6640625" style="74" customWidth="1"/>
    <col min="15" max="16384" width="12.5" style="74"/>
  </cols>
  <sheetData>
    <row r="1" spans="1:23" ht="30">
      <c r="A1" s="333" t="s">
        <v>96</v>
      </c>
      <c r="B1" s="333"/>
      <c r="C1" s="333"/>
      <c r="E1" s="75"/>
      <c r="F1" s="75"/>
      <c r="G1" s="75"/>
      <c r="H1" s="75"/>
      <c r="I1" s="75"/>
      <c r="J1" s="75"/>
      <c r="K1" s="75"/>
      <c r="L1" s="75"/>
      <c r="M1" s="75"/>
      <c r="N1" s="75"/>
      <c r="O1" s="75"/>
      <c r="P1" s="75"/>
      <c r="Q1" s="75"/>
      <c r="R1" s="75"/>
      <c r="S1" s="75"/>
      <c r="T1" s="75"/>
      <c r="U1" s="75"/>
      <c r="V1" s="75"/>
      <c r="W1" s="75"/>
    </row>
    <row r="2" spans="1:23">
      <c r="B2" s="77"/>
      <c r="C2" s="77"/>
      <c r="D2" s="75"/>
      <c r="E2" s="75"/>
      <c r="F2" s="75"/>
      <c r="G2" s="75"/>
      <c r="H2" s="75"/>
      <c r="I2" s="75"/>
      <c r="J2" s="75"/>
      <c r="K2" s="75"/>
      <c r="L2" s="75"/>
      <c r="M2" s="75"/>
      <c r="N2" s="75"/>
      <c r="O2" s="75"/>
      <c r="P2" s="75"/>
      <c r="Q2" s="75"/>
      <c r="R2" s="75"/>
      <c r="S2" s="75"/>
      <c r="T2" s="75"/>
      <c r="U2" s="75"/>
      <c r="V2" s="75"/>
      <c r="W2" s="75"/>
    </row>
    <row r="3" spans="1:23">
      <c r="B3" s="77"/>
      <c r="C3" s="77"/>
      <c r="D3" s="75"/>
      <c r="E3" s="75"/>
      <c r="F3" s="75"/>
      <c r="G3" s="75"/>
      <c r="H3" s="75"/>
      <c r="I3" s="75"/>
      <c r="J3" s="75"/>
      <c r="K3" s="75"/>
      <c r="L3" s="75"/>
      <c r="M3" s="75"/>
      <c r="N3" s="75"/>
      <c r="O3" s="75"/>
      <c r="P3" s="75"/>
      <c r="Q3" s="75"/>
      <c r="R3" s="75"/>
      <c r="S3" s="75"/>
      <c r="T3" s="75"/>
      <c r="U3" s="75"/>
      <c r="V3" s="75"/>
      <c r="W3" s="75"/>
    </row>
    <row r="4" spans="1:23" s="81" customFormat="1">
      <c r="A4" s="78" t="s">
        <v>0</v>
      </c>
      <c r="B4" s="78" t="s">
        <v>1</v>
      </c>
      <c r="C4" s="79" t="s">
        <v>2</v>
      </c>
      <c r="D4" s="80" t="s">
        <v>3</v>
      </c>
    </row>
    <row r="5" spans="1:23">
      <c r="A5" s="82" t="s">
        <v>4</v>
      </c>
      <c r="B5" s="83">
        <f>SUM(B6:B45)</f>
        <v>7823000000</v>
      </c>
      <c r="C5" s="83">
        <f>SUM(C6:C45)</f>
        <v>7823000000</v>
      </c>
      <c r="D5" s="33" t="e">
        <f>C5-(#REF!+#REF!+#REF!+#REF!)</f>
        <v>#REF!</v>
      </c>
      <c r="E5" s="75"/>
      <c r="F5" s="75"/>
      <c r="G5" s="75"/>
      <c r="H5" s="75"/>
      <c r="I5" s="75"/>
      <c r="J5" s="75"/>
      <c r="K5" s="75"/>
      <c r="L5" s="75"/>
      <c r="M5" s="75"/>
      <c r="N5" s="75"/>
      <c r="O5" s="75"/>
      <c r="P5" s="75"/>
      <c r="Q5" s="75"/>
      <c r="R5" s="75"/>
      <c r="S5" s="75"/>
      <c r="T5" s="75"/>
      <c r="U5" s="75"/>
      <c r="V5" s="75"/>
      <c r="W5" s="75"/>
    </row>
    <row r="6" spans="1:23">
      <c r="A6" s="82" t="s">
        <v>5</v>
      </c>
      <c r="B6" s="32"/>
      <c r="C6" s="32">
        <f>SUM(B7:B9)</f>
        <v>1200000000</v>
      </c>
      <c r="D6" s="33" t="e">
        <f>C6-(#REF!+#REF!+#REF!+#REF!)</f>
        <v>#REF!</v>
      </c>
      <c r="E6" s="75"/>
      <c r="F6" s="75"/>
      <c r="G6" s="75"/>
      <c r="H6" s="75"/>
      <c r="I6" s="75"/>
      <c r="J6" s="75"/>
      <c r="K6" s="75"/>
      <c r="L6" s="75"/>
      <c r="M6" s="75"/>
      <c r="N6" s="75"/>
      <c r="O6" s="75"/>
      <c r="P6" s="75"/>
      <c r="Q6" s="75"/>
      <c r="R6" s="75"/>
      <c r="S6" s="75"/>
      <c r="T6" s="75"/>
      <c r="U6" s="75"/>
      <c r="V6" s="75"/>
      <c r="W6" s="75"/>
    </row>
    <row r="7" spans="1:23">
      <c r="A7" s="84" t="s">
        <v>6</v>
      </c>
      <c r="B7" s="85">
        <v>300000000</v>
      </c>
      <c r="C7" s="36"/>
      <c r="D7" s="33" t="e">
        <f>C7-(#REF!+#REF!+#REF!+#REF!)</f>
        <v>#REF!</v>
      </c>
      <c r="E7" s="75"/>
      <c r="F7" s="75"/>
      <c r="G7" s="75"/>
      <c r="H7" s="75"/>
      <c r="I7" s="75"/>
      <c r="J7" s="75"/>
      <c r="K7" s="75"/>
      <c r="L7" s="75"/>
      <c r="M7" s="75"/>
      <c r="N7" s="75"/>
      <c r="O7" s="75"/>
      <c r="P7" s="75"/>
      <c r="Q7" s="75"/>
      <c r="R7" s="75"/>
      <c r="S7" s="75"/>
      <c r="T7" s="75"/>
      <c r="U7" s="75"/>
      <c r="V7" s="75"/>
      <c r="W7" s="75"/>
    </row>
    <row r="8" spans="1:23">
      <c r="A8" s="84" t="s">
        <v>7</v>
      </c>
      <c r="B8" s="85">
        <v>300000000</v>
      </c>
      <c r="C8" s="36"/>
      <c r="D8" s="33" t="e">
        <f>C8-(#REF!+#REF!+#REF!+#REF!)</f>
        <v>#REF!</v>
      </c>
      <c r="E8" s="75"/>
      <c r="F8" s="75"/>
      <c r="G8" s="75"/>
      <c r="H8" s="75"/>
      <c r="I8" s="75"/>
      <c r="J8" s="75"/>
      <c r="K8" s="75"/>
      <c r="L8" s="75"/>
      <c r="M8" s="75"/>
      <c r="N8" s="75"/>
      <c r="O8" s="75"/>
      <c r="P8" s="75"/>
      <c r="Q8" s="75"/>
      <c r="R8" s="75"/>
      <c r="S8" s="75"/>
      <c r="T8" s="75"/>
      <c r="U8" s="75"/>
      <c r="V8" s="75"/>
      <c r="W8" s="75"/>
    </row>
    <row r="9" spans="1:23">
      <c r="A9" s="84" t="s">
        <v>8</v>
      </c>
      <c r="B9" s="85">
        <v>600000000</v>
      </c>
      <c r="C9" s="36"/>
      <c r="D9" s="33" t="e">
        <f>C9-(#REF!+#REF!+#REF!+#REF!)</f>
        <v>#REF!</v>
      </c>
      <c r="E9" s="75"/>
      <c r="F9" s="75"/>
      <c r="G9" s="75"/>
      <c r="H9" s="75"/>
      <c r="I9" s="75"/>
      <c r="J9" s="75"/>
      <c r="K9" s="75"/>
      <c r="L9" s="75"/>
      <c r="M9" s="75"/>
      <c r="N9" s="75"/>
      <c r="O9" s="75"/>
      <c r="P9" s="75"/>
      <c r="Q9" s="75"/>
      <c r="R9" s="75"/>
      <c r="S9" s="75"/>
      <c r="T9" s="75"/>
      <c r="U9" s="75"/>
      <c r="V9" s="75"/>
      <c r="W9" s="75"/>
    </row>
    <row r="10" spans="1:23" ht="28">
      <c r="A10" s="86" t="s">
        <v>9</v>
      </c>
      <c r="B10" s="87"/>
      <c r="C10" s="39">
        <v>15000000</v>
      </c>
      <c r="D10" s="33" t="e">
        <f>C10-(#REF!+#REF!+#REF!+#REF!)</f>
        <v>#REF!</v>
      </c>
      <c r="E10" s="75"/>
      <c r="F10" s="75"/>
      <c r="G10" s="75"/>
      <c r="H10" s="75"/>
      <c r="I10" s="75"/>
      <c r="J10" s="75"/>
      <c r="K10" s="75"/>
      <c r="L10" s="75"/>
      <c r="M10" s="75"/>
      <c r="N10" s="75"/>
      <c r="O10" s="75"/>
      <c r="P10" s="75"/>
      <c r="Q10" s="75"/>
      <c r="R10" s="75"/>
      <c r="S10" s="75"/>
      <c r="T10" s="75"/>
      <c r="U10" s="75"/>
      <c r="V10" s="75"/>
      <c r="W10" s="75"/>
    </row>
    <row r="11" spans="1:23">
      <c r="A11" s="84" t="s">
        <v>6</v>
      </c>
      <c r="B11" s="85">
        <f>C10*0.25</f>
        <v>3750000</v>
      </c>
      <c r="C11" s="36"/>
      <c r="D11" s="33" t="e">
        <f>C11-(#REF!+#REF!+#REF!+#REF!)</f>
        <v>#REF!</v>
      </c>
      <c r="E11" s="75"/>
      <c r="F11" s="75"/>
      <c r="G11" s="75"/>
      <c r="H11" s="75"/>
      <c r="I11" s="75"/>
      <c r="J11" s="75"/>
      <c r="K11" s="75"/>
      <c r="L11" s="75"/>
      <c r="M11" s="75"/>
      <c r="N11" s="75"/>
      <c r="O11" s="75"/>
      <c r="P11" s="75"/>
      <c r="Q11" s="75"/>
      <c r="R11" s="75"/>
      <c r="S11" s="75"/>
      <c r="T11" s="75"/>
      <c r="U11" s="75"/>
      <c r="V11" s="75"/>
      <c r="W11" s="75"/>
    </row>
    <row r="12" spans="1:23">
      <c r="A12" s="84" t="s">
        <v>7</v>
      </c>
      <c r="B12" s="85">
        <f>C10*0.25</f>
        <v>3750000</v>
      </c>
      <c r="C12" s="36"/>
      <c r="D12" s="33" t="e">
        <f>C12-(#REF!+#REF!+#REF!+#REF!)</f>
        <v>#REF!</v>
      </c>
      <c r="E12" s="75"/>
      <c r="F12" s="75"/>
      <c r="G12" s="75"/>
      <c r="H12" s="75"/>
      <c r="I12" s="75"/>
      <c r="J12" s="75"/>
      <c r="K12" s="75"/>
      <c r="L12" s="75"/>
      <c r="M12" s="75"/>
      <c r="N12" s="75"/>
      <c r="O12" s="75"/>
      <c r="P12" s="75"/>
      <c r="Q12" s="75"/>
      <c r="R12" s="75"/>
      <c r="S12" s="75"/>
      <c r="T12" s="75"/>
      <c r="U12" s="75"/>
      <c r="V12" s="75"/>
      <c r="W12" s="75"/>
    </row>
    <row r="13" spans="1:23">
      <c r="A13" s="84" t="s">
        <v>8</v>
      </c>
      <c r="B13" s="85">
        <f>C10*0.5</f>
        <v>7500000</v>
      </c>
      <c r="C13" s="36"/>
      <c r="D13" s="33" t="e">
        <f>C13-(#REF!+#REF!+#REF!+#REF!)</f>
        <v>#REF!</v>
      </c>
      <c r="E13" s="75"/>
      <c r="F13" s="75"/>
      <c r="G13" s="75"/>
      <c r="H13" s="75"/>
      <c r="I13" s="75"/>
      <c r="J13" s="75"/>
      <c r="K13" s="75"/>
      <c r="L13" s="75"/>
      <c r="M13" s="75"/>
      <c r="N13" s="75"/>
      <c r="O13" s="75"/>
      <c r="P13" s="75"/>
      <c r="Q13" s="75"/>
      <c r="R13" s="75"/>
      <c r="S13" s="75"/>
      <c r="T13" s="75"/>
      <c r="U13" s="75"/>
      <c r="V13" s="75"/>
      <c r="W13" s="75"/>
    </row>
    <row r="14" spans="1:23" ht="28">
      <c r="A14" s="82" t="s">
        <v>10</v>
      </c>
      <c r="B14" s="32"/>
      <c r="C14" s="32">
        <f>SUM(B15)</f>
        <v>8000000</v>
      </c>
      <c r="D14" s="33" t="e">
        <f>C14-(#REF!+#REF!+#REF!+#REF!)</f>
        <v>#REF!</v>
      </c>
      <c r="E14" s="75"/>
      <c r="F14" s="75"/>
      <c r="G14" s="75"/>
      <c r="H14" s="75"/>
      <c r="I14" s="75"/>
      <c r="J14" s="75"/>
      <c r="K14" s="75"/>
      <c r="L14" s="75"/>
      <c r="M14" s="75"/>
      <c r="N14" s="75"/>
      <c r="O14" s="75"/>
      <c r="P14" s="75"/>
      <c r="Q14" s="75"/>
      <c r="R14" s="75"/>
      <c r="S14" s="75"/>
      <c r="T14" s="75"/>
      <c r="U14" s="75"/>
      <c r="V14" s="75"/>
      <c r="W14" s="75"/>
    </row>
    <row r="15" spans="1:23" ht="28">
      <c r="A15" s="84" t="s">
        <v>97</v>
      </c>
      <c r="B15" s="85">
        <v>8000000</v>
      </c>
      <c r="C15" s="36"/>
      <c r="D15" s="33" t="e">
        <f>C15-(#REF!+#REF!+#REF!+#REF!)</f>
        <v>#REF!</v>
      </c>
      <c r="E15" s="75"/>
      <c r="F15" s="75"/>
      <c r="G15" s="75"/>
      <c r="H15" s="75"/>
      <c r="I15" s="75"/>
      <c r="J15" s="75"/>
      <c r="K15" s="75"/>
      <c r="L15" s="75"/>
      <c r="M15" s="75"/>
      <c r="N15" s="75"/>
      <c r="O15" s="75"/>
      <c r="P15" s="75"/>
      <c r="Q15" s="75"/>
      <c r="R15" s="75"/>
      <c r="S15" s="75"/>
      <c r="T15" s="75"/>
      <c r="U15" s="75"/>
      <c r="V15" s="75"/>
      <c r="W15" s="75"/>
    </row>
    <row r="16" spans="1:23" ht="28">
      <c r="A16" s="82" t="s">
        <v>11</v>
      </c>
      <c r="B16" s="32"/>
      <c r="C16" s="32">
        <f>SUM(B17:B18)</f>
        <v>240000000</v>
      </c>
      <c r="D16" s="33" t="e">
        <f>C16-(#REF!+#REF!+#REF!+#REF!)</f>
        <v>#REF!</v>
      </c>
      <c r="E16" s="75"/>
      <c r="F16" s="75"/>
      <c r="G16" s="75"/>
      <c r="H16" s="75"/>
      <c r="I16" s="75"/>
      <c r="J16" s="75"/>
      <c r="K16" s="75"/>
      <c r="L16" s="75"/>
      <c r="M16" s="75"/>
      <c r="N16" s="75"/>
      <c r="O16" s="75"/>
      <c r="P16" s="75"/>
      <c r="Q16" s="75"/>
      <c r="R16" s="75"/>
      <c r="S16" s="75"/>
      <c r="T16" s="75"/>
      <c r="U16" s="75"/>
      <c r="V16" s="75"/>
      <c r="W16" s="75"/>
    </row>
    <row r="17" spans="1:23" ht="28">
      <c r="A17" s="84" t="s">
        <v>98</v>
      </c>
      <c r="B17" s="85">
        <v>120000000</v>
      </c>
      <c r="C17" s="36"/>
      <c r="D17" s="33" t="e">
        <f>C17-(#REF!+#REF!+#REF!+#REF!)</f>
        <v>#REF!</v>
      </c>
      <c r="E17" s="75"/>
      <c r="F17" s="75"/>
      <c r="G17" s="75"/>
      <c r="H17" s="75"/>
      <c r="I17" s="75"/>
      <c r="J17" s="75"/>
      <c r="K17" s="75"/>
      <c r="L17" s="75"/>
      <c r="M17" s="75"/>
      <c r="N17" s="75"/>
      <c r="O17" s="75"/>
      <c r="P17" s="75"/>
      <c r="Q17" s="75"/>
      <c r="R17" s="75"/>
      <c r="S17" s="75"/>
      <c r="T17" s="75"/>
      <c r="U17" s="75"/>
      <c r="V17" s="75"/>
      <c r="W17" s="75"/>
    </row>
    <row r="18" spans="1:23" ht="42">
      <c r="A18" s="84" t="s">
        <v>99</v>
      </c>
      <c r="B18" s="85">
        <v>120000000</v>
      </c>
      <c r="C18" s="36"/>
      <c r="D18" s="33" t="e">
        <f>C18-(#REF!+#REF!+#REF!+#REF!)</f>
        <v>#REF!</v>
      </c>
      <c r="E18" s="75"/>
      <c r="F18" s="75"/>
      <c r="G18" s="75"/>
      <c r="H18" s="75"/>
      <c r="I18" s="75"/>
      <c r="J18" s="75"/>
      <c r="K18" s="75"/>
      <c r="L18" s="75"/>
      <c r="M18" s="75"/>
      <c r="N18" s="75"/>
      <c r="O18" s="75"/>
      <c r="P18" s="75"/>
      <c r="Q18" s="75"/>
      <c r="R18" s="75"/>
      <c r="S18" s="75"/>
      <c r="T18" s="75"/>
      <c r="U18" s="75"/>
      <c r="V18" s="75"/>
      <c r="W18" s="75"/>
    </row>
    <row r="19" spans="1:23">
      <c r="A19" s="84" t="s">
        <v>12</v>
      </c>
      <c r="B19" s="85">
        <v>5000000</v>
      </c>
      <c r="C19" s="32">
        <f>B19</f>
        <v>5000000</v>
      </c>
      <c r="D19" s="33" t="e">
        <f>C19-(#REF!+#REF!+#REF!+#REF!)</f>
        <v>#REF!</v>
      </c>
      <c r="E19" s="75"/>
      <c r="F19" s="75"/>
      <c r="G19" s="75"/>
      <c r="H19" s="75"/>
      <c r="I19" s="75"/>
      <c r="J19" s="75"/>
      <c r="K19" s="75"/>
      <c r="L19" s="75"/>
      <c r="M19" s="75"/>
      <c r="N19" s="75"/>
      <c r="O19" s="75"/>
      <c r="P19" s="75"/>
      <c r="Q19" s="75"/>
      <c r="R19" s="75"/>
      <c r="S19" s="75"/>
      <c r="T19" s="75"/>
      <c r="U19" s="75"/>
      <c r="V19" s="75"/>
      <c r="W19" s="75"/>
    </row>
    <row r="20" spans="1:23">
      <c r="A20" s="82" t="s">
        <v>13</v>
      </c>
      <c r="B20" s="32"/>
      <c r="C20" s="32">
        <f>SUM(B21:B27)</f>
        <v>960000000</v>
      </c>
      <c r="D20" s="33" t="e">
        <f>C20-(#REF!+#REF!+#REF!+#REF!)</f>
        <v>#REF!</v>
      </c>
      <c r="E20" s="75"/>
      <c r="F20" s="75"/>
      <c r="G20" s="75"/>
      <c r="H20" s="75"/>
      <c r="I20" s="75"/>
      <c r="J20" s="75"/>
      <c r="K20" s="75"/>
      <c r="L20" s="75"/>
      <c r="M20" s="75"/>
      <c r="N20" s="75"/>
      <c r="O20" s="75"/>
      <c r="P20" s="75"/>
      <c r="Q20" s="75"/>
      <c r="R20" s="75"/>
      <c r="S20" s="75"/>
      <c r="T20" s="75"/>
      <c r="U20" s="75"/>
      <c r="V20" s="75"/>
      <c r="W20" s="75"/>
    </row>
    <row r="21" spans="1:23" ht="28">
      <c r="A21" s="84" t="s">
        <v>14</v>
      </c>
      <c r="B21" s="85">
        <v>240000000</v>
      </c>
      <c r="C21" s="36"/>
      <c r="D21" s="33" t="e">
        <f>C21-(#REF!+#REF!+#REF!+#REF!)</f>
        <v>#REF!</v>
      </c>
      <c r="E21" s="75"/>
      <c r="F21" s="75"/>
      <c r="G21" s="75"/>
      <c r="H21" s="75"/>
      <c r="I21" s="75"/>
      <c r="J21" s="75"/>
      <c r="K21" s="75"/>
      <c r="L21" s="75"/>
      <c r="M21" s="75"/>
      <c r="N21" s="75"/>
      <c r="O21" s="75"/>
      <c r="P21" s="75"/>
      <c r="Q21" s="75"/>
      <c r="R21" s="75"/>
      <c r="S21" s="75"/>
      <c r="T21" s="75"/>
      <c r="U21" s="75"/>
      <c r="V21" s="75"/>
      <c r="W21" s="75"/>
    </row>
    <row r="22" spans="1:23">
      <c r="A22" s="84" t="s">
        <v>15</v>
      </c>
      <c r="B22" s="85">
        <v>240000000</v>
      </c>
      <c r="C22" s="36"/>
      <c r="D22" s="33" t="e">
        <f>C22-(#REF!+#REF!+#REF!+#REF!)</f>
        <v>#REF!</v>
      </c>
      <c r="E22" s="75"/>
      <c r="F22" s="75"/>
      <c r="G22" s="75"/>
      <c r="H22" s="75"/>
      <c r="I22" s="75"/>
      <c r="J22" s="75"/>
      <c r="K22" s="75"/>
      <c r="L22" s="75"/>
      <c r="M22" s="75"/>
      <c r="N22" s="75"/>
      <c r="O22" s="75"/>
      <c r="P22" s="75"/>
      <c r="Q22" s="75"/>
      <c r="R22" s="75"/>
      <c r="S22" s="75"/>
      <c r="T22" s="75"/>
      <c r="U22" s="75"/>
      <c r="V22" s="75"/>
      <c r="W22" s="75"/>
    </row>
    <row r="23" spans="1:23" ht="28">
      <c r="A23" s="84" t="s">
        <v>16</v>
      </c>
      <c r="B23" s="85">
        <v>96000000</v>
      </c>
      <c r="C23" s="36"/>
      <c r="D23" s="33" t="e">
        <f>C23-(#REF!+#REF!+#REF!+#REF!)</f>
        <v>#REF!</v>
      </c>
      <c r="E23" s="75"/>
      <c r="F23" s="75"/>
      <c r="G23" s="75"/>
      <c r="H23" s="75"/>
      <c r="I23" s="75"/>
      <c r="J23" s="75"/>
      <c r="K23" s="75"/>
      <c r="L23" s="75"/>
      <c r="M23" s="75"/>
      <c r="N23" s="75"/>
      <c r="O23" s="75"/>
      <c r="P23" s="75"/>
      <c r="Q23" s="75"/>
      <c r="R23" s="75"/>
      <c r="S23" s="75"/>
      <c r="T23" s="75"/>
      <c r="U23" s="75"/>
      <c r="V23" s="75"/>
      <c r="W23" s="75"/>
    </row>
    <row r="24" spans="1:23">
      <c r="A24" s="84" t="s">
        <v>17</v>
      </c>
      <c r="B24" s="85">
        <v>96000000</v>
      </c>
      <c r="C24" s="36"/>
      <c r="D24" s="33" t="e">
        <f>C24-(#REF!+#REF!+#REF!+#REF!)</f>
        <v>#REF!</v>
      </c>
      <c r="E24" s="75"/>
      <c r="F24" s="75"/>
      <c r="G24" s="75"/>
      <c r="H24" s="75"/>
      <c r="I24" s="75"/>
      <c r="J24" s="75"/>
      <c r="K24" s="75"/>
      <c r="L24" s="75"/>
      <c r="M24" s="75"/>
      <c r="N24" s="75"/>
      <c r="O24" s="75"/>
      <c r="P24" s="75"/>
      <c r="Q24" s="75"/>
      <c r="R24" s="75"/>
      <c r="S24" s="75"/>
      <c r="T24" s="75"/>
      <c r="U24" s="75"/>
      <c r="V24" s="75"/>
      <c r="W24" s="75"/>
    </row>
    <row r="25" spans="1:23" ht="42">
      <c r="A25" s="84" t="s">
        <v>18</v>
      </c>
      <c r="B25" s="85">
        <v>96000000</v>
      </c>
      <c r="C25" s="36"/>
      <c r="D25" s="33" t="e">
        <f>C25-(#REF!+#REF!+#REF!+#REF!)</f>
        <v>#REF!</v>
      </c>
      <c r="E25" s="75"/>
      <c r="F25" s="75"/>
      <c r="G25" s="75"/>
      <c r="H25" s="75"/>
      <c r="I25" s="75"/>
      <c r="J25" s="75"/>
      <c r="K25" s="75"/>
      <c r="L25" s="75"/>
      <c r="M25" s="75"/>
      <c r="N25" s="75"/>
      <c r="O25" s="75"/>
      <c r="P25" s="75"/>
      <c r="Q25" s="75"/>
      <c r="R25" s="75"/>
      <c r="S25" s="75"/>
      <c r="T25" s="75"/>
      <c r="U25" s="75"/>
      <c r="V25" s="75"/>
      <c r="W25" s="75"/>
    </row>
    <row r="26" spans="1:23">
      <c r="A26" s="84" t="s">
        <v>19</v>
      </c>
      <c r="B26" s="85">
        <v>96000000</v>
      </c>
      <c r="C26" s="36"/>
      <c r="D26" s="33" t="e">
        <f>C26-(#REF!+#REF!+#REF!+#REF!)</f>
        <v>#REF!</v>
      </c>
      <c r="E26" s="75"/>
      <c r="F26" s="75"/>
      <c r="G26" s="75"/>
      <c r="H26" s="75"/>
      <c r="I26" s="75"/>
      <c r="J26" s="75"/>
      <c r="K26" s="75"/>
      <c r="L26" s="75"/>
      <c r="M26" s="75"/>
      <c r="N26" s="75"/>
      <c r="O26" s="75"/>
      <c r="P26" s="75"/>
      <c r="Q26" s="75"/>
      <c r="R26" s="75"/>
      <c r="S26" s="75"/>
      <c r="T26" s="75"/>
      <c r="U26" s="75"/>
      <c r="V26" s="75"/>
      <c r="W26" s="75"/>
    </row>
    <row r="27" spans="1:23">
      <c r="A27" s="84" t="s">
        <v>20</v>
      </c>
      <c r="B27" s="85">
        <v>96000000</v>
      </c>
      <c r="C27" s="36"/>
      <c r="D27" s="33" t="e">
        <f>C27-(#REF!+#REF!+#REF!+#REF!)</f>
        <v>#REF!</v>
      </c>
      <c r="E27" s="75"/>
      <c r="F27" s="75"/>
      <c r="G27" s="75"/>
      <c r="H27" s="75"/>
      <c r="I27" s="75"/>
      <c r="J27" s="75"/>
      <c r="K27" s="75"/>
      <c r="L27" s="75"/>
      <c r="M27" s="75"/>
      <c r="N27" s="75"/>
      <c r="O27" s="75"/>
      <c r="P27" s="75"/>
      <c r="Q27" s="75"/>
      <c r="R27" s="75"/>
      <c r="S27" s="75"/>
      <c r="T27" s="75"/>
      <c r="U27" s="75"/>
      <c r="V27" s="75"/>
      <c r="W27" s="75"/>
    </row>
    <row r="28" spans="1:23" ht="28">
      <c r="A28" s="86" t="s">
        <v>21</v>
      </c>
      <c r="B28" s="87"/>
      <c r="C28" s="32">
        <v>15000000</v>
      </c>
      <c r="D28" s="33" t="e">
        <f>C28-(#REF!+#REF!+#REF!+#REF!)</f>
        <v>#REF!</v>
      </c>
      <c r="E28" s="75"/>
      <c r="F28" s="75"/>
      <c r="G28" s="75"/>
      <c r="H28" s="75"/>
      <c r="I28" s="75"/>
      <c r="J28" s="75"/>
      <c r="K28" s="75"/>
      <c r="L28" s="75"/>
      <c r="M28" s="75"/>
      <c r="N28" s="75"/>
      <c r="O28" s="75"/>
      <c r="P28" s="75"/>
      <c r="Q28" s="75"/>
      <c r="R28" s="75"/>
      <c r="S28" s="75"/>
      <c r="T28" s="75"/>
      <c r="U28" s="75"/>
      <c r="V28" s="75"/>
      <c r="W28" s="75"/>
    </row>
    <row r="29" spans="1:23">
      <c r="A29" s="84" t="s">
        <v>102</v>
      </c>
      <c r="B29" s="87">
        <f>C28*0.25</f>
        <v>3750000</v>
      </c>
      <c r="C29" s="32"/>
      <c r="D29" s="33"/>
      <c r="E29" s="75"/>
      <c r="F29" s="75"/>
      <c r="G29" s="75"/>
      <c r="H29" s="75"/>
      <c r="I29" s="75"/>
      <c r="J29" s="75"/>
      <c r="K29" s="75"/>
      <c r="L29" s="75"/>
      <c r="M29" s="75"/>
      <c r="N29" s="75"/>
      <c r="O29" s="75"/>
      <c r="P29" s="75"/>
      <c r="Q29" s="75"/>
      <c r="R29" s="75"/>
      <c r="S29" s="75"/>
      <c r="T29" s="75"/>
      <c r="U29" s="75"/>
      <c r="V29" s="75"/>
      <c r="W29" s="75"/>
    </row>
    <row r="30" spans="1:23">
      <c r="A30" s="84" t="s">
        <v>103</v>
      </c>
      <c r="B30" s="85">
        <f>C28*0.25</f>
        <v>3750000</v>
      </c>
      <c r="C30" s="36"/>
      <c r="D30" s="33" t="e">
        <f>C30-(#REF!+#REF!+#REF!+#REF!)</f>
        <v>#REF!</v>
      </c>
      <c r="E30" s="75"/>
      <c r="F30" s="75"/>
      <c r="G30" s="75"/>
      <c r="H30" s="75"/>
      <c r="I30" s="75"/>
      <c r="J30" s="75"/>
      <c r="K30" s="75"/>
      <c r="L30" s="75"/>
      <c r="M30" s="75"/>
      <c r="N30" s="75"/>
      <c r="O30" s="75"/>
      <c r="P30" s="75"/>
      <c r="Q30" s="75"/>
      <c r="R30" s="75"/>
      <c r="S30" s="75"/>
      <c r="T30" s="75"/>
      <c r="U30" s="75"/>
      <c r="V30" s="75"/>
      <c r="W30" s="75"/>
    </row>
    <row r="31" spans="1:23" ht="28">
      <c r="A31" s="84" t="s">
        <v>104</v>
      </c>
      <c r="B31" s="85">
        <f>C28*0.1</f>
        <v>1500000</v>
      </c>
      <c r="C31" s="36"/>
      <c r="D31" s="33"/>
      <c r="E31" s="75"/>
      <c r="F31" s="75"/>
      <c r="G31" s="75"/>
      <c r="H31" s="75"/>
      <c r="I31" s="75"/>
      <c r="J31" s="75"/>
      <c r="K31" s="75"/>
      <c r="L31" s="75"/>
      <c r="M31" s="75"/>
      <c r="N31" s="75"/>
      <c r="O31" s="75"/>
      <c r="P31" s="75"/>
      <c r="Q31" s="75"/>
      <c r="R31" s="75"/>
      <c r="S31" s="75"/>
      <c r="T31" s="75"/>
      <c r="U31" s="75"/>
      <c r="V31" s="75"/>
      <c r="W31" s="75"/>
    </row>
    <row r="32" spans="1:23">
      <c r="A32" s="84" t="s">
        <v>17</v>
      </c>
      <c r="B32" s="85">
        <f>C28*0.1</f>
        <v>1500000</v>
      </c>
      <c r="C32" s="36"/>
      <c r="D32" s="33" t="e">
        <f>C32-(#REF!+#REF!+#REF!+#REF!)</f>
        <v>#REF!</v>
      </c>
      <c r="E32" s="75"/>
      <c r="F32" s="75"/>
      <c r="G32" s="75"/>
      <c r="H32" s="75"/>
      <c r="I32" s="75"/>
      <c r="J32" s="75"/>
      <c r="K32" s="75"/>
      <c r="L32" s="75"/>
      <c r="M32" s="75"/>
      <c r="N32" s="75"/>
      <c r="O32" s="75"/>
      <c r="P32" s="75"/>
      <c r="Q32" s="75"/>
      <c r="R32" s="75"/>
      <c r="S32" s="75"/>
      <c r="T32" s="75"/>
      <c r="U32" s="75"/>
      <c r="V32" s="75"/>
      <c r="W32" s="75"/>
    </row>
    <row r="33" spans="1:23">
      <c r="A33" s="84" t="s">
        <v>105</v>
      </c>
      <c r="B33" s="85">
        <v>1500000</v>
      </c>
      <c r="C33" s="36"/>
      <c r="D33" s="33" t="e">
        <f>C33-(#REF!+#REF!+#REF!+#REF!)</f>
        <v>#REF!</v>
      </c>
      <c r="E33" s="75"/>
      <c r="F33" s="75"/>
      <c r="G33" s="75"/>
      <c r="H33" s="75"/>
      <c r="I33" s="75"/>
      <c r="J33" s="75"/>
      <c r="K33" s="75"/>
      <c r="L33" s="75"/>
      <c r="M33" s="75"/>
      <c r="N33" s="75"/>
      <c r="O33" s="75"/>
      <c r="P33" s="75"/>
      <c r="Q33" s="75"/>
      <c r="R33" s="75"/>
      <c r="S33" s="75"/>
      <c r="T33" s="75"/>
      <c r="U33" s="75"/>
      <c r="V33" s="75"/>
      <c r="W33" s="75"/>
    </row>
    <row r="34" spans="1:23">
      <c r="A34" s="84" t="s">
        <v>106</v>
      </c>
      <c r="B34" s="85">
        <v>1500000</v>
      </c>
      <c r="C34" s="36"/>
      <c r="D34" s="33" t="e">
        <f>C34-(#REF!+#REF!+#REF!+#REF!)</f>
        <v>#REF!</v>
      </c>
      <c r="E34" s="75"/>
      <c r="F34" s="75"/>
      <c r="G34" s="75"/>
      <c r="H34" s="75"/>
      <c r="I34" s="75"/>
      <c r="J34" s="75"/>
      <c r="K34" s="75"/>
      <c r="L34" s="75"/>
      <c r="M34" s="75"/>
      <c r="N34" s="75"/>
      <c r="O34" s="75"/>
      <c r="P34" s="75"/>
      <c r="Q34" s="75"/>
      <c r="R34" s="75"/>
      <c r="S34" s="75"/>
      <c r="T34" s="75"/>
      <c r="U34" s="75"/>
      <c r="V34" s="75"/>
      <c r="W34" s="75"/>
    </row>
    <row r="35" spans="1:23" ht="28">
      <c r="A35" s="84" t="s">
        <v>107</v>
      </c>
      <c r="B35" s="85">
        <v>1500000</v>
      </c>
      <c r="C35" s="36"/>
      <c r="D35" s="33"/>
      <c r="E35" s="75"/>
      <c r="F35" s="75"/>
      <c r="G35" s="75"/>
      <c r="H35" s="75"/>
      <c r="I35" s="75"/>
      <c r="J35" s="75"/>
      <c r="K35" s="75"/>
      <c r="L35" s="75"/>
      <c r="M35" s="75"/>
      <c r="N35" s="75"/>
      <c r="O35" s="75"/>
      <c r="P35" s="75"/>
      <c r="Q35" s="75"/>
      <c r="R35" s="75"/>
      <c r="S35" s="75"/>
      <c r="T35" s="75"/>
      <c r="U35" s="75"/>
      <c r="V35" s="75"/>
      <c r="W35" s="75"/>
    </row>
    <row r="36" spans="1:23">
      <c r="A36" s="82" t="s">
        <v>22</v>
      </c>
      <c r="B36" s="32"/>
      <c r="C36" s="32">
        <f>B37+B38</f>
        <v>3500000000</v>
      </c>
      <c r="D36" s="33" t="e">
        <f>C36-(#REF!+#REF!+#REF!+#REF!)</f>
        <v>#REF!</v>
      </c>
      <c r="E36" s="75"/>
      <c r="F36" s="75"/>
      <c r="G36" s="75"/>
      <c r="H36" s="75"/>
      <c r="I36" s="75"/>
      <c r="J36" s="75"/>
      <c r="K36" s="75"/>
      <c r="L36" s="75"/>
      <c r="M36" s="75"/>
      <c r="N36" s="75"/>
      <c r="O36" s="75"/>
      <c r="P36" s="75"/>
      <c r="Q36" s="75"/>
      <c r="R36" s="75"/>
      <c r="S36" s="75"/>
      <c r="T36" s="75"/>
      <c r="U36" s="75"/>
      <c r="V36" s="75"/>
      <c r="W36" s="75"/>
    </row>
    <row r="37" spans="1:23" ht="38">
      <c r="A37" s="88" t="s">
        <v>23</v>
      </c>
      <c r="B37" s="85">
        <v>3000000000</v>
      </c>
      <c r="C37" s="36"/>
      <c r="D37" s="33" t="e">
        <f>C37-(#REF!+#REF!+#REF!+#REF!)</f>
        <v>#REF!</v>
      </c>
      <c r="E37" s="75"/>
      <c r="F37" s="75"/>
      <c r="G37" s="75"/>
      <c r="H37" s="75"/>
      <c r="I37" s="75"/>
      <c r="J37" s="75"/>
      <c r="K37" s="75"/>
      <c r="L37" s="75"/>
      <c r="M37" s="75"/>
      <c r="N37" s="75"/>
      <c r="O37" s="75"/>
      <c r="P37" s="75"/>
      <c r="Q37" s="75"/>
      <c r="R37" s="75"/>
      <c r="S37" s="75"/>
      <c r="T37" s="75"/>
      <c r="U37" s="75"/>
      <c r="V37" s="75"/>
      <c r="W37" s="75"/>
    </row>
    <row r="38" spans="1:23">
      <c r="A38" s="84" t="s">
        <v>24</v>
      </c>
      <c r="B38" s="85">
        <v>500000000</v>
      </c>
      <c r="C38" s="36"/>
      <c r="D38" s="33" t="e">
        <f>C38-(#REF!+#REF!+#REF!+#REF!)</f>
        <v>#REF!</v>
      </c>
      <c r="E38" s="75"/>
      <c r="F38" s="75"/>
      <c r="G38" s="75"/>
      <c r="H38" s="75"/>
      <c r="I38" s="75"/>
      <c r="J38" s="75"/>
      <c r="K38" s="75"/>
      <c r="L38" s="75"/>
      <c r="M38" s="75"/>
      <c r="N38" s="75"/>
      <c r="O38" s="75"/>
      <c r="P38" s="75"/>
      <c r="Q38" s="75"/>
      <c r="R38" s="75"/>
      <c r="S38" s="75"/>
      <c r="T38" s="75"/>
      <c r="U38" s="75"/>
      <c r="V38" s="75"/>
      <c r="W38" s="75"/>
    </row>
    <row r="39" spans="1:23">
      <c r="A39" s="84" t="s">
        <v>25</v>
      </c>
      <c r="B39" s="85">
        <v>60000000</v>
      </c>
      <c r="C39" s="32">
        <f>B39</f>
        <v>60000000</v>
      </c>
      <c r="D39" s="33" t="e">
        <f>C39-(#REF!+#REF!+#REF!+#REF!)</f>
        <v>#REF!</v>
      </c>
      <c r="E39" s="75"/>
      <c r="F39" s="75"/>
      <c r="G39" s="75"/>
      <c r="H39" s="75"/>
      <c r="I39" s="75"/>
      <c r="J39" s="75"/>
      <c r="K39" s="75"/>
      <c r="L39" s="75"/>
      <c r="M39" s="75"/>
      <c r="N39" s="75"/>
      <c r="O39" s="75"/>
      <c r="P39" s="75"/>
      <c r="Q39" s="75"/>
      <c r="R39" s="75"/>
      <c r="S39" s="75"/>
      <c r="T39" s="75"/>
      <c r="U39" s="75"/>
      <c r="V39" s="75"/>
      <c r="W39" s="75"/>
    </row>
    <row r="40" spans="1:23">
      <c r="A40" s="82" t="s">
        <v>26</v>
      </c>
      <c r="B40" s="32"/>
      <c r="C40" s="32">
        <f>SUM(B41:B43)</f>
        <v>1800000000</v>
      </c>
      <c r="D40" s="33" t="e">
        <f>C40-(#REF!+#REF!+#REF!+#REF!)</f>
        <v>#REF!</v>
      </c>
      <c r="E40" s="75"/>
      <c r="F40" s="75"/>
      <c r="G40" s="75"/>
      <c r="H40" s="75"/>
      <c r="I40" s="75"/>
      <c r="J40" s="75"/>
      <c r="K40" s="75"/>
      <c r="L40" s="75"/>
      <c r="M40" s="75"/>
      <c r="N40" s="75"/>
      <c r="O40" s="75"/>
      <c r="P40" s="75"/>
      <c r="Q40" s="75"/>
      <c r="R40" s="75"/>
      <c r="S40" s="75"/>
      <c r="T40" s="75"/>
      <c r="U40" s="75"/>
      <c r="V40" s="75"/>
      <c r="W40" s="75"/>
    </row>
    <row r="41" spans="1:23" ht="52">
      <c r="A41" s="88" t="s">
        <v>27</v>
      </c>
      <c r="B41" s="36">
        <v>1260000000</v>
      </c>
      <c r="C41" s="36"/>
      <c r="D41" s="33" t="e">
        <f>C41-(#REF!+#REF!+#REF!+#REF!)</f>
        <v>#REF!</v>
      </c>
      <c r="E41" s="75"/>
      <c r="F41" s="75"/>
      <c r="G41" s="75"/>
      <c r="H41" s="75"/>
      <c r="I41" s="75"/>
      <c r="J41" s="75"/>
      <c r="K41" s="75"/>
      <c r="L41" s="75"/>
      <c r="M41" s="75"/>
      <c r="N41" s="75"/>
      <c r="O41" s="75"/>
      <c r="P41" s="75"/>
      <c r="Q41" s="75"/>
      <c r="R41" s="75"/>
      <c r="S41" s="75"/>
      <c r="T41" s="75"/>
      <c r="U41" s="75"/>
      <c r="V41" s="75"/>
      <c r="W41" s="75"/>
    </row>
    <row r="42" spans="1:23" ht="52">
      <c r="A42" s="88" t="s">
        <v>28</v>
      </c>
      <c r="B42" s="36">
        <v>540000000</v>
      </c>
      <c r="C42" s="36"/>
      <c r="D42" s="33" t="e">
        <f>C42-(#REF!+#REF!+#REF!+#REF!)</f>
        <v>#REF!</v>
      </c>
      <c r="E42" s="75"/>
      <c r="F42" s="75"/>
      <c r="G42" s="75"/>
      <c r="H42" s="75"/>
      <c r="I42" s="75"/>
      <c r="J42" s="75"/>
      <c r="K42" s="75"/>
      <c r="L42" s="75"/>
      <c r="M42" s="75"/>
      <c r="N42" s="75"/>
      <c r="O42" s="75"/>
      <c r="P42" s="75"/>
      <c r="Q42" s="75"/>
      <c r="R42" s="75"/>
      <c r="S42" s="75"/>
      <c r="T42" s="75"/>
      <c r="U42" s="75"/>
      <c r="V42" s="75"/>
      <c r="W42" s="75"/>
    </row>
    <row r="43" spans="1:23" ht="28">
      <c r="A43" s="89" t="s">
        <v>29</v>
      </c>
      <c r="B43" s="39"/>
      <c r="C43" s="32">
        <v>20000000</v>
      </c>
      <c r="D43" s="33" t="e">
        <f>C43-(#REF!+#REF!+#REF!+#REF!)</f>
        <v>#REF!</v>
      </c>
      <c r="E43" s="75"/>
      <c r="F43" s="75"/>
      <c r="G43" s="75"/>
      <c r="H43" s="75"/>
      <c r="I43" s="75"/>
      <c r="J43" s="75"/>
      <c r="K43" s="75"/>
      <c r="L43" s="75"/>
      <c r="M43" s="75"/>
      <c r="N43" s="75"/>
      <c r="O43" s="75"/>
      <c r="P43" s="75"/>
      <c r="Q43" s="75"/>
      <c r="R43" s="75"/>
      <c r="S43" s="75"/>
      <c r="T43" s="75"/>
      <c r="U43" s="75"/>
      <c r="V43" s="75"/>
      <c r="W43" s="75"/>
    </row>
    <row r="44" spans="1:23" ht="56">
      <c r="A44" s="88" t="s">
        <v>30</v>
      </c>
      <c r="B44" s="36">
        <f>C43*0.7</f>
        <v>14000000</v>
      </c>
      <c r="C44" s="36"/>
      <c r="D44" s="33" t="e">
        <f>C44-(#REF!+#REF!+#REF!+#REF!)</f>
        <v>#REF!</v>
      </c>
      <c r="E44" s="75"/>
      <c r="F44" s="75"/>
      <c r="G44" s="75"/>
      <c r="H44" s="75"/>
      <c r="I44" s="75"/>
      <c r="J44" s="75"/>
      <c r="K44" s="75"/>
      <c r="L44" s="75"/>
      <c r="M44" s="75"/>
      <c r="N44" s="75"/>
      <c r="O44" s="75"/>
      <c r="P44" s="75"/>
      <c r="Q44" s="75"/>
      <c r="R44" s="75"/>
      <c r="S44" s="75"/>
      <c r="T44" s="75"/>
      <c r="U44" s="75"/>
      <c r="V44" s="75"/>
      <c r="W44" s="75"/>
    </row>
    <row r="45" spans="1:23" ht="56">
      <c r="A45" s="88" t="s">
        <v>31</v>
      </c>
      <c r="B45" s="36">
        <f>C43*0.3</f>
        <v>6000000</v>
      </c>
      <c r="C45" s="36"/>
      <c r="D45" s="33" t="e">
        <f>C45-(#REF!+#REF!+#REF!+#REF!)</f>
        <v>#REF!</v>
      </c>
      <c r="E45" s="75"/>
      <c r="F45" s="75"/>
      <c r="G45" s="75"/>
      <c r="H45" s="75"/>
      <c r="I45" s="75"/>
      <c r="J45" s="75"/>
      <c r="K45" s="75"/>
      <c r="L45" s="75"/>
      <c r="M45" s="75"/>
      <c r="N45" s="75"/>
      <c r="O45" s="75"/>
      <c r="P45" s="75"/>
      <c r="Q45" s="75"/>
      <c r="R45" s="75"/>
      <c r="S45" s="75"/>
      <c r="T45" s="75"/>
      <c r="U45" s="75"/>
      <c r="V45" s="75"/>
      <c r="W45" s="75"/>
    </row>
    <row r="46" spans="1:23">
      <c r="A46" s="82" t="s">
        <v>32</v>
      </c>
      <c r="B46" s="39">
        <f>SUM(B47:B55)</f>
        <v>1516301000</v>
      </c>
      <c r="C46" s="39">
        <f>SUM(C47:C55)</f>
        <v>1516301000</v>
      </c>
      <c r="D46" s="39" t="e">
        <f>C46-(#REF!+#REF!+#REF!+#REF!)</f>
        <v>#REF!</v>
      </c>
      <c r="E46" s="75"/>
      <c r="F46" s="75"/>
      <c r="G46" s="75"/>
      <c r="H46" s="75"/>
      <c r="I46" s="75"/>
      <c r="J46" s="75"/>
      <c r="K46" s="75"/>
      <c r="L46" s="75"/>
      <c r="M46" s="75"/>
      <c r="N46" s="75"/>
      <c r="O46" s="75"/>
      <c r="P46" s="75"/>
      <c r="Q46" s="75"/>
      <c r="R46" s="75"/>
      <c r="S46" s="75"/>
      <c r="T46" s="75"/>
      <c r="U46" s="75"/>
      <c r="V46" s="75"/>
      <c r="W46" s="75"/>
    </row>
    <row r="47" spans="1:23">
      <c r="A47" s="82" t="s">
        <v>33</v>
      </c>
      <c r="B47" s="36">
        <v>1500000000</v>
      </c>
      <c r="C47" s="48">
        <f>B47</f>
        <v>1500000000</v>
      </c>
      <c r="D47" s="39" t="e">
        <f>C47-(#REF!+#REF!+#REF!+#REF!)</f>
        <v>#REF!</v>
      </c>
      <c r="E47" s="75"/>
      <c r="F47" s="75"/>
      <c r="G47" s="75"/>
      <c r="H47" s="75"/>
      <c r="I47" s="75"/>
      <c r="J47" s="75"/>
      <c r="K47" s="75"/>
      <c r="L47" s="75"/>
      <c r="M47" s="75"/>
      <c r="N47" s="75"/>
      <c r="O47" s="75"/>
      <c r="P47" s="75"/>
      <c r="Q47" s="75"/>
      <c r="R47" s="75"/>
      <c r="S47" s="75"/>
      <c r="T47" s="75"/>
      <c r="U47" s="75"/>
      <c r="V47" s="75"/>
      <c r="W47" s="75"/>
    </row>
    <row r="48" spans="1:23">
      <c r="A48" s="82" t="s">
        <v>34</v>
      </c>
      <c r="B48" s="36">
        <v>1000000</v>
      </c>
      <c r="C48" s="48">
        <f>B48</f>
        <v>1000000</v>
      </c>
      <c r="D48" s="39" t="e">
        <f>C48-(#REF!+#REF!+#REF!+#REF!)</f>
        <v>#REF!</v>
      </c>
      <c r="E48" s="75"/>
      <c r="F48" s="75"/>
      <c r="G48" s="75"/>
      <c r="H48" s="75"/>
      <c r="I48" s="75"/>
      <c r="J48" s="75"/>
      <c r="K48" s="75"/>
      <c r="L48" s="75"/>
      <c r="M48" s="75"/>
      <c r="N48" s="75"/>
      <c r="O48" s="75"/>
      <c r="P48" s="75"/>
      <c r="Q48" s="75"/>
      <c r="R48" s="75"/>
      <c r="S48" s="75"/>
      <c r="T48" s="75"/>
      <c r="U48" s="75"/>
      <c r="V48" s="75"/>
      <c r="W48" s="75"/>
    </row>
    <row r="49" spans="1:23" ht="42">
      <c r="A49" s="90" t="s">
        <v>35</v>
      </c>
      <c r="B49" s="36"/>
      <c r="C49" s="48">
        <f>B50</f>
        <v>10000000</v>
      </c>
      <c r="D49" s="39"/>
      <c r="E49" s="75"/>
      <c r="F49" s="75"/>
      <c r="G49" s="75"/>
      <c r="H49" s="75"/>
      <c r="I49" s="75"/>
      <c r="J49" s="75"/>
      <c r="K49" s="75"/>
      <c r="L49" s="75"/>
      <c r="M49" s="75"/>
      <c r="N49" s="75"/>
      <c r="O49" s="75"/>
      <c r="P49" s="75"/>
      <c r="Q49" s="75"/>
      <c r="R49" s="75"/>
      <c r="S49" s="75"/>
      <c r="T49" s="75"/>
      <c r="U49" s="75"/>
      <c r="V49" s="75"/>
      <c r="W49" s="75"/>
    </row>
    <row r="50" spans="1:23">
      <c r="A50" s="91" t="s">
        <v>36</v>
      </c>
      <c r="B50" s="36">
        <v>10000000</v>
      </c>
      <c r="C50" s="48"/>
      <c r="D50" s="39" t="e">
        <f>C50-(#REF!+#REF!+#REF!+#REF!)</f>
        <v>#REF!</v>
      </c>
      <c r="E50" s="75"/>
      <c r="F50" s="75"/>
      <c r="G50" s="75"/>
      <c r="H50" s="75"/>
      <c r="I50" s="75"/>
      <c r="J50" s="75"/>
      <c r="K50" s="75"/>
      <c r="L50" s="75"/>
      <c r="M50" s="75"/>
      <c r="N50" s="75"/>
      <c r="O50" s="75"/>
      <c r="P50" s="75"/>
      <c r="Q50" s="75"/>
      <c r="R50" s="75"/>
      <c r="S50" s="75"/>
      <c r="T50" s="75"/>
      <c r="U50" s="75"/>
      <c r="V50" s="75"/>
      <c r="W50" s="75"/>
    </row>
    <row r="51" spans="1:23" ht="42">
      <c r="A51" s="90" t="s">
        <v>37</v>
      </c>
      <c r="B51" s="36">
        <v>100000</v>
      </c>
      <c r="C51" s="48">
        <f>B51</f>
        <v>100000</v>
      </c>
      <c r="D51" s="39" t="e">
        <f>C51-(#REF!+#REF!+#REF!+#REF!)</f>
        <v>#REF!</v>
      </c>
      <c r="E51" s="75"/>
      <c r="F51" s="75"/>
      <c r="G51" s="75"/>
      <c r="H51" s="75"/>
      <c r="I51" s="75"/>
      <c r="J51" s="75"/>
      <c r="K51" s="75"/>
      <c r="L51" s="75"/>
      <c r="M51" s="75"/>
      <c r="N51" s="75"/>
      <c r="O51" s="75"/>
      <c r="P51" s="75"/>
      <c r="Q51" s="75"/>
      <c r="R51" s="75"/>
      <c r="S51" s="75"/>
      <c r="T51" s="75"/>
      <c r="U51" s="75"/>
      <c r="V51" s="75"/>
      <c r="W51" s="75"/>
    </row>
    <row r="52" spans="1:23" ht="28">
      <c r="A52" s="90" t="s">
        <v>38</v>
      </c>
      <c r="B52" s="36">
        <v>5000000</v>
      </c>
      <c r="C52" s="48">
        <f>B52</f>
        <v>5000000</v>
      </c>
      <c r="D52" s="39" t="e">
        <f>C52-(#REF!+#REF!+#REF!+#REF!)</f>
        <v>#REF!</v>
      </c>
      <c r="E52" s="75"/>
      <c r="F52" s="75"/>
      <c r="G52" s="75"/>
      <c r="H52" s="75"/>
      <c r="I52" s="75"/>
      <c r="J52" s="75"/>
      <c r="K52" s="75"/>
      <c r="L52" s="75"/>
      <c r="M52" s="75"/>
      <c r="N52" s="75"/>
      <c r="O52" s="75"/>
      <c r="P52" s="75"/>
      <c r="Q52" s="75"/>
      <c r="R52" s="75"/>
      <c r="S52" s="75"/>
      <c r="T52" s="75"/>
      <c r="U52" s="75"/>
      <c r="V52" s="75"/>
      <c r="W52" s="75"/>
    </row>
    <row r="53" spans="1:23" ht="42">
      <c r="A53" s="90" t="s">
        <v>39</v>
      </c>
      <c r="B53" s="36">
        <v>1000</v>
      </c>
      <c r="C53" s="48">
        <f>B53</f>
        <v>1000</v>
      </c>
      <c r="D53" s="39" t="e">
        <f>C53-(#REF!+#REF!+#REF!+#REF!)</f>
        <v>#REF!</v>
      </c>
      <c r="E53" s="75"/>
      <c r="F53" s="75"/>
      <c r="G53" s="75"/>
      <c r="H53" s="75"/>
      <c r="I53" s="75"/>
      <c r="J53" s="75"/>
      <c r="K53" s="75"/>
      <c r="L53" s="75"/>
      <c r="M53" s="75"/>
      <c r="N53" s="75"/>
      <c r="O53" s="75"/>
      <c r="P53" s="75"/>
      <c r="Q53" s="75"/>
      <c r="R53" s="75"/>
      <c r="S53" s="75"/>
      <c r="T53" s="75"/>
      <c r="U53" s="75"/>
      <c r="V53" s="75"/>
      <c r="W53" s="75"/>
    </row>
    <row r="54" spans="1:23" ht="42">
      <c r="A54" s="90" t="s">
        <v>40</v>
      </c>
      <c r="B54" s="36">
        <v>100000</v>
      </c>
      <c r="C54" s="48">
        <f>B54</f>
        <v>100000</v>
      </c>
      <c r="D54" s="39" t="e">
        <f>C54-(#REF!+#REF!+#REF!+#REF!)</f>
        <v>#REF!</v>
      </c>
      <c r="E54" s="75"/>
      <c r="F54" s="75"/>
      <c r="G54" s="75"/>
      <c r="H54" s="75"/>
      <c r="I54" s="75"/>
      <c r="J54" s="75"/>
      <c r="K54" s="75"/>
      <c r="L54" s="75"/>
      <c r="M54" s="75"/>
      <c r="N54" s="75"/>
      <c r="O54" s="75"/>
      <c r="P54" s="75"/>
      <c r="Q54" s="75"/>
      <c r="R54" s="75"/>
      <c r="S54" s="75"/>
      <c r="T54" s="75"/>
      <c r="U54" s="75"/>
      <c r="V54" s="75"/>
      <c r="W54" s="75"/>
    </row>
    <row r="55" spans="1:23" ht="28">
      <c r="A55" s="90" t="s">
        <v>41</v>
      </c>
      <c r="B55" s="36">
        <v>100000</v>
      </c>
      <c r="C55" s="48">
        <f>B55</f>
        <v>100000</v>
      </c>
      <c r="D55" s="39" t="e">
        <f>C55-(#REF!+#REF!+#REF!+#REF!)</f>
        <v>#REF!</v>
      </c>
      <c r="E55" s="75"/>
      <c r="F55" s="75"/>
      <c r="G55" s="75"/>
      <c r="H55" s="75"/>
      <c r="I55" s="75"/>
      <c r="J55" s="75"/>
      <c r="K55" s="75"/>
      <c r="L55" s="75"/>
      <c r="M55" s="75"/>
      <c r="N55" s="75"/>
      <c r="O55" s="75"/>
      <c r="P55" s="75"/>
      <c r="Q55" s="75"/>
      <c r="R55" s="75"/>
      <c r="S55" s="75"/>
      <c r="T55" s="75"/>
      <c r="U55" s="75"/>
      <c r="V55" s="75"/>
      <c r="W55" s="75"/>
    </row>
    <row r="56" spans="1:23" ht="28">
      <c r="A56" s="82" t="s">
        <v>42</v>
      </c>
      <c r="B56" s="39">
        <f>SUM(B57:B150)</f>
        <v>7974505756.9300003</v>
      </c>
      <c r="C56" s="39">
        <f>SUM(C57:C150)</f>
        <v>7974505756.9300003</v>
      </c>
      <c r="D56" s="39" t="e">
        <f>C56-(#REF!+#REF!+#REF!+#REF!)</f>
        <v>#REF!</v>
      </c>
      <c r="E56" s="75"/>
      <c r="F56" s="75"/>
      <c r="G56" s="75"/>
      <c r="H56" s="75"/>
      <c r="I56" s="75"/>
      <c r="J56" s="75"/>
      <c r="K56" s="75"/>
      <c r="L56" s="75"/>
      <c r="M56" s="75"/>
      <c r="N56" s="75"/>
      <c r="O56" s="75"/>
      <c r="P56" s="75"/>
      <c r="Q56" s="75"/>
      <c r="R56" s="75"/>
      <c r="S56" s="75"/>
      <c r="T56" s="75"/>
      <c r="U56" s="75"/>
      <c r="V56" s="75"/>
      <c r="W56" s="75"/>
    </row>
    <row r="57" spans="1:23">
      <c r="A57" s="82" t="s">
        <v>43</v>
      </c>
      <c r="B57" s="32">
        <v>250000000</v>
      </c>
      <c r="C57" s="32">
        <f>B57</f>
        <v>250000000</v>
      </c>
      <c r="D57" s="39" t="e">
        <f>C57-(#REF!+#REF!+#REF!+#REF!)</f>
        <v>#REF!</v>
      </c>
      <c r="E57" s="75"/>
      <c r="F57" s="75"/>
      <c r="G57" s="75"/>
      <c r="H57" s="75"/>
      <c r="I57" s="75"/>
      <c r="J57" s="75"/>
      <c r="K57" s="75"/>
      <c r="L57" s="75"/>
      <c r="M57" s="75"/>
      <c r="N57" s="75"/>
      <c r="O57" s="75"/>
      <c r="P57" s="75"/>
      <c r="Q57" s="75"/>
      <c r="R57" s="75"/>
      <c r="S57" s="75"/>
      <c r="T57" s="75"/>
      <c r="U57" s="75"/>
      <c r="V57" s="75"/>
      <c r="W57" s="75"/>
    </row>
    <row r="58" spans="1:23">
      <c r="A58" s="82" t="s">
        <v>44</v>
      </c>
      <c r="B58" s="32"/>
      <c r="C58" s="32">
        <f>B58</f>
        <v>0</v>
      </c>
      <c r="D58" s="39" t="e">
        <f>C58-(#REF!+#REF!+#REF!+#REF!)</f>
        <v>#REF!</v>
      </c>
      <c r="E58" s="75"/>
      <c r="F58" s="75"/>
      <c r="G58" s="75"/>
      <c r="H58" s="75"/>
      <c r="I58" s="75"/>
      <c r="J58" s="75"/>
      <c r="K58" s="75"/>
      <c r="L58" s="75"/>
      <c r="M58" s="75"/>
      <c r="N58" s="75"/>
      <c r="O58" s="75"/>
      <c r="P58" s="75"/>
      <c r="Q58" s="75"/>
      <c r="R58" s="75"/>
      <c r="S58" s="75"/>
      <c r="T58" s="75"/>
      <c r="U58" s="75"/>
      <c r="V58" s="75"/>
      <c r="W58" s="75"/>
    </row>
    <row r="59" spans="1:23">
      <c r="A59" s="86" t="s">
        <v>45</v>
      </c>
      <c r="B59" s="32"/>
      <c r="C59" s="32">
        <f>SUM(B60:B64)</f>
        <v>487305000</v>
      </c>
      <c r="D59" s="39"/>
      <c r="E59" s="75"/>
      <c r="F59" s="75"/>
      <c r="G59" s="75"/>
      <c r="H59" s="75"/>
      <c r="I59" s="75"/>
      <c r="J59" s="75"/>
      <c r="K59" s="75"/>
      <c r="L59" s="75"/>
      <c r="M59" s="75"/>
      <c r="N59" s="75"/>
      <c r="O59" s="75"/>
      <c r="P59" s="75"/>
      <c r="Q59" s="75"/>
      <c r="R59" s="75"/>
      <c r="S59" s="75"/>
      <c r="T59" s="75"/>
      <c r="U59" s="75"/>
      <c r="V59" s="75"/>
      <c r="W59" s="75"/>
    </row>
    <row r="60" spans="1:23">
      <c r="A60" s="84" t="s">
        <v>46</v>
      </c>
      <c r="B60" s="36">
        <v>372555000</v>
      </c>
      <c r="C60" s="32"/>
      <c r="D60" s="39" t="e">
        <f>C60-(#REF!+#REF!+#REF!+#REF!)</f>
        <v>#REF!</v>
      </c>
      <c r="E60" s="75"/>
      <c r="F60" s="75"/>
      <c r="G60" s="75"/>
      <c r="H60" s="75"/>
      <c r="I60" s="75"/>
      <c r="J60" s="75"/>
      <c r="K60" s="75"/>
      <c r="L60" s="75"/>
      <c r="M60" s="75"/>
      <c r="N60" s="75"/>
      <c r="O60" s="75"/>
      <c r="P60" s="75"/>
      <c r="Q60" s="75"/>
      <c r="R60" s="75"/>
      <c r="S60" s="75"/>
      <c r="T60" s="75"/>
      <c r="U60" s="75"/>
      <c r="V60" s="75"/>
      <c r="W60" s="75"/>
    </row>
    <row r="61" spans="1:23">
      <c r="A61" s="84" t="s">
        <v>47</v>
      </c>
      <c r="B61" s="36">
        <v>17000000</v>
      </c>
      <c r="C61" s="32"/>
      <c r="D61" s="39"/>
      <c r="E61" s="75"/>
      <c r="F61" s="75"/>
      <c r="G61" s="75"/>
      <c r="H61" s="75"/>
      <c r="I61" s="75"/>
      <c r="J61" s="75"/>
      <c r="K61" s="75"/>
      <c r="L61" s="75"/>
      <c r="M61" s="75"/>
      <c r="N61" s="75"/>
      <c r="O61" s="75"/>
      <c r="P61" s="75"/>
      <c r="Q61" s="75"/>
      <c r="R61" s="75"/>
      <c r="S61" s="75"/>
      <c r="T61" s="75"/>
      <c r="U61" s="75"/>
      <c r="V61" s="75"/>
      <c r="W61" s="75"/>
    </row>
    <row r="62" spans="1:23">
      <c r="A62" s="84" t="s">
        <v>48</v>
      </c>
      <c r="B62" s="36">
        <v>34000000</v>
      </c>
      <c r="C62" s="32"/>
      <c r="D62" s="39"/>
      <c r="E62" s="75"/>
      <c r="F62" s="75"/>
      <c r="G62" s="75"/>
      <c r="H62" s="75"/>
      <c r="I62" s="75"/>
      <c r="J62" s="75"/>
      <c r="K62" s="75"/>
      <c r="L62" s="75"/>
      <c r="M62" s="75"/>
      <c r="N62" s="75"/>
      <c r="O62" s="75"/>
      <c r="P62" s="75"/>
      <c r="Q62" s="75"/>
      <c r="R62" s="75"/>
      <c r="S62" s="75"/>
      <c r="T62" s="75"/>
      <c r="U62" s="75"/>
      <c r="V62" s="75"/>
      <c r="W62" s="75"/>
    </row>
    <row r="63" spans="1:23">
      <c r="A63" s="84" t="s">
        <v>52</v>
      </c>
      <c r="B63" s="36">
        <v>12750000</v>
      </c>
      <c r="C63" s="32"/>
      <c r="D63" s="39"/>
      <c r="E63" s="75"/>
      <c r="F63" s="75"/>
      <c r="G63" s="75"/>
      <c r="H63" s="75"/>
      <c r="I63" s="75"/>
      <c r="J63" s="75"/>
      <c r="K63" s="75"/>
      <c r="L63" s="75"/>
      <c r="M63" s="75"/>
      <c r="N63" s="75"/>
      <c r="O63" s="75"/>
      <c r="P63" s="75"/>
      <c r="Q63" s="75"/>
      <c r="R63" s="75"/>
      <c r="S63" s="75"/>
      <c r="T63" s="75"/>
      <c r="U63" s="75"/>
      <c r="V63" s="75"/>
      <c r="W63" s="75"/>
    </row>
    <row r="64" spans="1:23">
      <c r="A64" s="84" t="s">
        <v>49</v>
      </c>
      <c r="B64" s="36">
        <v>51000000</v>
      </c>
      <c r="C64" s="32"/>
      <c r="D64" s="39"/>
      <c r="E64" s="75"/>
      <c r="F64" s="75"/>
      <c r="G64" s="75"/>
      <c r="H64" s="75"/>
      <c r="I64" s="75"/>
      <c r="J64" s="75"/>
      <c r="K64" s="75"/>
      <c r="L64" s="75"/>
      <c r="M64" s="75"/>
      <c r="N64" s="75"/>
      <c r="O64" s="75"/>
      <c r="P64" s="75"/>
      <c r="Q64" s="75"/>
      <c r="R64" s="75"/>
      <c r="S64" s="75"/>
      <c r="T64" s="75"/>
      <c r="U64" s="75"/>
      <c r="V64" s="75"/>
      <c r="W64" s="75"/>
    </row>
    <row r="65" spans="1:23" ht="28">
      <c r="A65" s="86" t="s">
        <v>114</v>
      </c>
      <c r="B65" s="36"/>
      <c r="C65" s="32">
        <f>SUM(B66:B69)</f>
        <v>97785000</v>
      </c>
      <c r="D65" s="39"/>
      <c r="E65" s="75"/>
      <c r="F65" s="75"/>
      <c r="G65" s="75"/>
      <c r="H65" s="75"/>
      <c r="I65" s="75"/>
      <c r="J65" s="75"/>
      <c r="K65" s="75"/>
      <c r="L65" s="75"/>
      <c r="M65" s="75"/>
      <c r="N65" s="75"/>
      <c r="O65" s="75"/>
      <c r="P65" s="75"/>
      <c r="Q65" s="75"/>
      <c r="R65" s="75"/>
      <c r="S65" s="75"/>
      <c r="T65" s="75"/>
      <c r="U65" s="75"/>
      <c r="V65" s="75"/>
      <c r="W65" s="75"/>
    </row>
    <row r="66" spans="1:23">
      <c r="A66" s="84" t="s">
        <v>46</v>
      </c>
      <c r="B66" s="36">
        <v>86535000</v>
      </c>
      <c r="C66" s="32"/>
      <c r="D66" s="39"/>
      <c r="E66" s="75"/>
      <c r="F66" s="75"/>
      <c r="G66" s="75"/>
      <c r="H66" s="75"/>
      <c r="I66" s="75"/>
      <c r="J66" s="75"/>
      <c r="K66" s="75"/>
      <c r="L66" s="75"/>
      <c r="M66" s="75"/>
      <c r="N66" s="75"/>
      <c r="O66" s="75"/>
      <c r="P66" s="75"/>
      <c r="Q66" s="75"/>
      <c r="R66" s="75"/>
      <c r="S66" s="75"/>
      <c r="T66" s="75"/>
      <c r="U66" s="75"/>
      <c r="V66" s="75"/>
      <c r="W66" s="75"/>
    </row>
    <row r="67" spans="1:23">
      <c r="A67" s="84" t="s">
        <v>47</v>
      </c>
      <c r="B67" s="36">
        <v>3000000</v>
      </c>
      <c r="C67" s="32"/>
      <c r="D67" s="39"/>
      <c r="E67" s="75"/>
      <c r="F67" s="75"/>
      <c r="G67" s="75"/>
      <c r="H67" s="75"/>
      <c r="I67" s="75"/>
      <c r="J67" s="75"/>
      <c r="K67" s="75"/>
      <c r="L67" s="75"/>
      <c r="M67" s="75"/>
      <c r="N67" s="75"/>
      <c r="O67" s="75"/>
      <c r="P67" s="75"/>
      <c r="Q67" s="75"/>
      <c r="R67" s="75"/>
      <c r="S67" s="75"/>
      <c r="T67" s="75"/>
      <c r="U67" s="75"/>
      <c r="V67" s="75"/>
      <c r="W67" s="75"/>
    </row>
    <row r="68" spans="1:23">
      <c r="A68" s="84" t="s">
        <v>48</v>
      </c>
      <c r="B68" s="36">
        <v>6000000</v>
      </c>
      <c r="C68" s="32"/>
      <c r="D68" s="39"/>
      <c r="E68" s="75"/>
      <c r="F68" s="75"/>
      <c r="G68" s="75"/>
      <c r="H68" s="75"/>
      <c r="I68" s="75"/>
      <c r="J68" s="75"/>
      <c r="K68" s="75"/>
      <c r="L68" s="75"/>
      <c r="M68" s="75"/>
      <c r="N68" s="75"/>
      <c r="O68" s="75"/>
      <c r="P68" s="75"/>
      <c r="Q68" s="75"/>
      <c r="R68" s="75"/>
      <c r="S68" s="75"/>
      <c r="T68" s="75"/>
      <c r="U68" s="75"/>
      <c r="V68" s="75"/>
      <c r="W68" s="75"/>
    </row>
    <row r="69" spans="1:23">
      <c r="A69" s="84" t="s">
        <v>52</v>
      </c>
      <c r="B69" s="36">
        <v>2250000</v>
      </c>
      <c r="C69" s="32"/>
      <c r="D69" s="39"/>
      <c r="E69" s="75"/>
      <c r="F69" s="75"/>
      <c r="G69" s="75"/>
      <c r="H69" s="75"/>
      <c r="I69" s="75"/>
      <c r="J69" s="75"/>
      <c r="K69" s="75"/>
      <c r="L69" s="75"/>
      <c r="M69" s="75"/>
      <c r="N69" s="75"/>
      <c r="O69" s="75"/>
      <c r="P69" s="75"/>
      <c r="Q69" s="75"/>
      <c r="R69" s="75"/>
      <c r="S69" s="75"/>
      <c r="T69" s="75"/>
      <c r="U69" s="75"/>
      <c r="V69" s="75"/>
      <c r="W69" s="75"/>
    </row>
    <row r="70" spans="1:23" ht="28">
      <c r="A70" s="86" t="s">
        <v>115</v>
      </c>
      <c r="B70" s="36"/>
      <c r="C70" s="32">
        <f>SUM(B71:B74)</f>
        <v>32595000</v>
      </c>
      <c r="D70" s="39"/>
      <c r="E70" s="75"/>
      <c r="F70" s="75"/>
      <c r="G70" s="75"/>
      <c r="H70" s="75"/>
      <c r="I70" s="75"/>
      <c r="J70" s="75"/>
      <c r="K70" s="75"/>
      <c r="L70" s="75"/>
      <c r="M70" s="75"/>
      <c r="N70" s="75"/>
      <c r="O70" s="75"/>
      <c r="P70" s="75"/>
      <c r="Q70" s="75"/>
      <c r="R70" s="75"/>
      <c r="S70" s="75"/>
      <c r="T70" s="75"/>
      <c r="U70" s="75"/>
      <c r="V70" s="75"/>
      <c r="W70" s="75"/>
    </row>
    <row r="71" spans="1:23">
      <c r="A71" s="84" t="s">
        <v>46</v>
      </c>
      <c r="B71" s="36">
        <v>28845000</v>
      </c>
      <c r="C71" s="32"/>
      <c r="D71" s="39"/>
      <c r="E71" s="75"/>
      <c r="F71" s="75"/>
      <c r="G71" s="75"/>
      <c r="H71" s="75"/>
      <c r="I71" s="75"/>
      <c r="J71" s="75"/>
      <c r="K71" s="75"/>
      <c r="L71" s="75"/>
      <c r="M71" s="75"/>
      <c r="N71" s="75"/>
      <c r="O71" s="75"/>
      <c r="P71" s="75"/>
      <c r="Q71" s="75"/>
      <c r="R71" s="75"/>
      <c r="S71" s="75"/>
      <c r="T71" s="75"/>
      <c r="U71" s="75"/>
      <c r="V71" s="75"/>
      <c r="W71" s="75"/>
    </row>
    <row r="72" spans="1:23">
      <c r="A72" s="84" t="s">
        <v>47</v>
      </c>
      <c r="B72" s="36">
        <v>1000000</v>
      </c>
      <c r="C72" s="32"/>
      <c r="D72" s="39"/>
      <c r="E72" s="75"/>
      <c r="F72" s="75"/>
      <c r="G72" s="75"/>
      <c r="H72" s="75"/>
      <c r="I72" s="75"/>
      <c r="J72" s="75"/>
      <c r="K72" s="75"/>
      <c r="L72" s="75"/>
      <c r="M72" s="75"/>
      <c r="N72" s="75"/>
      <c r="O72" s="75"/>
      <c r="P72" s="75"/>
      <c r="Q72" s="75"/>
      <c r="R72" s="75"/>
      <c r="S72" s="75"/>
      <c r="T72" s="75"/>
      <c r="U72" s="75"/>
      <c r="V72" s="75"/>
      <c r="W72" s="75"/>
    </row>
    <row r="73" spans="1:23">
      <c r="A73" s="84" t="s">
        <v>48</v>
      </c>
      <c r="B73" s="36">
        <v>2000000</v>
      </c>
      <c r="C73" s="32"/>
      <c r="D73" s="39"/>
      <c r="E73" s="75"/>
      <c r="F73" s="75"/>
      <c r="G73" s="75"/>
      <c r="H73" s="75"/>
      <c r="I73" s="75"/>
      <c r="J73" s="75"/>
      <c r="K73" s="75"/>
      <c r="L73" s="75"/>
      <c r="M73" s="75"/>
      <c r="N73" s="75"/>
      <c r="O73" s="75"/>
      <c r="P73" s="75"/>
      <c r="Q73" s="75"/>
      <c r="R73" s="75"/>
      <c r="S73" s="75"/>
      <c r="T73" s="75"/>
      <c r="U73" s="75"/>
      <c r="V73" s="75"/>
      <c r="W73" s="75"/>
    </row>
    <row r="74" spans="1:23">
      <c r="A74" s="84" t="s">
        <v>52</v>
      </c>
      <c r="B74" s="36">
        <v>750000</v>
      </c>
      <c r="C74" s="32"/>
      <c r="D74" s="39"/>
      <c r="E74" s="75"/>
      <c r="F74" s="75"/>
      <c r="G74" s="75"/>
      <c r="H74" s="75"/>
      <c r="I74" s="75"/>
      <c r="J74" s="75"/>
      <c r="K74" s="75"/>
      <c r="L74" s="75"/>
      <c r="M74" s="75"/>
      <c r="N74" s="75"/>
      <c r="O74" s="75"/>
      <c r="P74" s="75"/>
      <c r="Q74" s="75"/>
      <c r="R74" s="75"/>
      <c r="S74" s="75"/>
      <c r="T74" s="75"/>
      <c r="U74" s="75"/>
      <c r="V74" s="75"/>
      <c r="W74" s="75"/>
    </row>
    <row r="75" spans="1:23">
      <c r="A75" s="82" t="s">
        <v>50</v>
      </c>
      <c r="B75" s="32"/>
      <c r="C75" s="32">
        <f>B75</f>
        <v>0</v>
      </c>
      <c r="D75" s="39" t="e">
        <f>C75-(#REF!+#REF!+#REF!+#REF!)</f>
        <v>#REF!</v>
      </c>
      <c r="E75" s="75"/>
      <c r="F75" s="75"/>
      <c r="G75" s="75"/>
      <c r="H75" s="75"/>
      <c r="I75" s="75"/>
      <c r="J75" s="75"/>
      <c r="K75" s="75"/>
      <c r="L75" s="75"/>
      <c r="M75" s="75"/>
      <c r="N75" s="75"/>
      <c r="O75" s="75"/>
      <c r="P75" s="75"/>
      <c r="Q75" s="75"/>
      <c r="R75" s="75"/>
      <c r="S75" s="75"/>
      <c r="T75" s="75"/>
      <c r="U75" s="75"/>
      <c r="V75" s="75"/>
      <c r="W75" s="75"/>
    </row>
    <row r="76" spans="1:23">
      <c r="A76" s="82" t="s">
        <v>51</v>
      </c>
      <c r="B76" s="32"/>
      <c r="C76" s="32">
        <f>SUM(B77:B80)</f>
        <v>18193500</v>
      </c>
      <c r="D76" s="39"/>
      <c r="E76" s="75"/>
      <c r="F76" s="75"/>
      <c r="G76" s="75"/>
      <c r="H76" s="75"/>
      <c r="I76" s="75"/>
      <c r="J76" s="75"/>
      <c r="K76" s="75"/>
      <c r="L76" s="75"/>
      <c r="M76" s="75"/>
      <c r="N76" s="75"/>
      <c r="O76" s="75"/>
      <c r="P76" s="75"/>
      <c r="Q76" s="75"/>
      <c r="R76" s="75"/>
      <c r="S76" s="75"/>
      <c r="T76" s="75"/>
      <c r="U76" s="75"/>
      <c r="V76" s="75"/>
      <c r="W76" s="75"/>
    </row>
    <row r="77" spans="1:23">
      <c r="A77" s="84" t="s">
        <v>46</v>
      </c>
      <c r="B77" s="36">
        <v>13318500</v>
      </c>
      <c r="C77" s="32"/>
      <c r="D77" s="39" t="e">
        <f>C77-(#REF!+#REF!+#REF!+#REF!)</f>
        <v>#REF!</v>
      </c>
      <c r="E77" s="75"/>
      <c r="F77" s="75"/>
      <c r="G77" s="75"/>
      <c r="H77" s="75"/>
      <c r="I77" s="75"/>
      <c r="J77" s="75"/>
      <c r="K77" s="75"/>
      <c r="L77" s="75"/>
      <c r="M77" s="75"/>
      <c r="N77" s="75"/>
      <c r="O77" s="75"/>
      <c r="P77" s="75"/>
      <c r="Q77" s="75"/>
      <c r="R77" s="75"/>
      <c r="S77" s="75"/>
      <c r="T77" s="75"/>
      <c r="U77" s="75"/>
      <c r="V77" s="75"/>
      <c r="W77" s="75"/>
    </row>
    <row r="78" spans="1:23">
      <c r="A78" s="84" t="s">
        <v>47</v>
      </c>
      <c r="B78" s="36">
        <v>1300000</v>
      </c>
      <c r="C78" s="32"/>
      <c r="D78" s="39"/>
      <c r="E78" s="75"/>
      <c r="F78" s="75"/>
      <c r="G78" s="75"/>
      <c r="H78" s="75"/>
      <c r="I78" s="75"/>
      <c r="J78" s="75"/>
      <c r="K78" s="75"/>
      <c r="L78" s="75"/>
      <c r="M78" s="75"/>
      <c r="N78" s="75"/>
      <c r="O78" s="75"/>
      <c r="P78" s="75"/>
      <c r="Q78" s="75"/>
      <c r="R78" s="75"/>
      <c r="S78" s="75"/>
      <c r="T78" s="75"/>
      <c r="U78" s="75"/>
      <c r="V78" s="75"/>
      <c r="W78" s="75"/>
    </row>
    <row r="79" spans="1:23">
      <c r="A79" s="84" t="s">
        <v>48</v>
      </c>
      <c r="B79" s="36">
        <v>2600000</v>
      </c>
      <c r="C79" s="32"/>
      <c r="D79" s="39"/>
      <c r="E79" s="75"/>
      <c r="F79" s="75"/>
      <c r="G79" s="75"/>
      <c r="H79" s="75"/>
      <c r="I79" s="75"/>
      <c r="J79" s="75"/>
      <c r="K79" s="75"/>
      <c r="L79" s="75"/>
      <c r="M79" s="75"/>
      <c r="N79" s="75"/>
      <c r="O79" s="75"/>
      <c r="P79" s="75"/>
      <c r="Q79" s="75"/>
      <c r="R79" s="75"/>
      <c r="S79" s="75"/>
      <c r="T79" s="75"/>
      <c r="U79" s="75"/>
      <c r="V79" s="75"/>
      <c r="W79" s="75"/>
    </row>
    <row r="80" spans="1:23">
      <c r="A80" s="84" t="s">
        <v>52</v>
      </c>
      <c r="B80" s="36">
        <v>975000</v>
      </c>
      <c r="C80" s="32"/>
      <c r="D80" s="39"/>
      <c r="E80" s="75"/>
      <c r="F80" s="75"/>
      <c r="G80" s="75"/>
      <c r="H80" s="75"/>
      <c r="I80" s="75"/>
      <c r="J80" s="75"/>
      <c r="K80" s="75"/>
      <c r="L80" s="75"/>
      <c r="M80" s="75"/>
      <c r="N80" s="75"/>
      <c r="O80" s="75"/>
      <c r="P80" s="75"/>
      <c r="Q80" s="75"/>
      <c r="R80" s="75"/>
      <c r="S80" s="75"/>
      <c r="T80" s="75"/>
      <c r="U80" s="75"/>
      <c r="V80" s="75"/>
      <c r="W80" s="75"/>
    </row>
    <row r="81" spans="1:23">
      <c r="A81" s="86" t="s">
        <v>53</v>
      </c>
      <c r="B81" s="36"/>
      <c r="C81" s="32">
        <f>SUM(B82:B85)</f>
        <v>181935000</v>
      </c>
      <c r="D81" s="39"/>
      <c r="E81" s="75"/>
      <c r="F81" s="75"/>
      <c r="G81" s="75"/>
      <c r="H81" s="75"/>
      <c r="I81" s="75"/>
      <c r="J81" s="75"/>
      <c r="K81" s="75"/>
      <c r="L81" s="75"/>
      <c r="M81" s="75"/>
      <c r="N81" s="75"/>
      <c r="O81" s="75"/>
      <c r="P81" s="75"/>
      <c r="Q81" s="75"/>
      <c r="R81" s="75"/>
      <c r="S81" s="75"/>
      <c r="T81" s="75"/>
      <c r="U81" s="75"/>
      <c r="V81" s="75"/>
      <c r="W81" s="75"/>
    </row>
    <row r="82" spans="1:23">
      <c r="A82" s="84" t="s">
        <v>46</v>
      </c>
      <c r="B82" s="36">
        <v>133185000</v>
      </c>
      <c r="C82" s="32"/>
      <c r="D82" s="39" t="e">
        <f>C82-(#REF!+#REF!+#REF!+#REF!)</f>
        <v>#REF!</v>
      </c>
      <c r="E82" s="75"/>
      <c r="F82" s="75"/>
      <c r="G82" s="75"/>
      <c r="H82" s="75"/>
      <c r="I82" s="75"/>
      <c r="J82" s="75"/>
      <c r="K82" s="75"/>
      <c r="L82" s="75"/>
      <c r="M82" s="75"/>
      <c r="N82" s="75"/>
      <c r="O82" s="75"/>
      <c r="P82" s="75"/>
      <c r="Q82" s="75"/>
      <c r="R82" s="75"/>
      <c r="S82" s="75"/>
      <c r="T82" s="75"/>
      <c r="U82" s="75"/>
      <c r="V82" s="75"/>
      <c r="W82" s="75"/>
    </row>
    <row r="83" spans="1:23">
      <c r="A83" s="84" t="s">
        <v>47</v>
      </c>
      <c r="B83" s="36">
        <v>13000000</v>
      </c>
      <c r="C83" s="32"/>
      <c r="D83" s="39"/>
      <c r="E83" s="75"/>
      <c r="F83" s="75"/>
      <c r="G83" s="75"/>
      <c r="H83" s="75"/>
      <c r="I83" s="75"/>
      <c r="J83" s="75"/>
      <c r="K83" s="75"/>
      <c r="L83" s="75"/>
      <c r="M83" s="75"/>
      <c r="N83" s="75"/>
      <c r="O83" s="75"/>
      <c r="P83" s="75"/>
      <c r="Q83" s="75"/>
      <c r="R83" s="75"/>
      <c r="S83" s="75"/>
      <c r="T83" s="75"/>
      <c r="U83" s="75"/>
      <c r="V83" s="75"/>
      <c r="W83" s="75"/>
    </row>
    <row r="84" spans="1:23">
      <c r="A84" s="84" t="s">
        <v>48</v>
      </c>
      <c r="B84" s="36">
        <v>26000000</v>
      </c>
      <c r="C84" s="32"/>
      <c r="D84" s="39"/>
      <c r="E84" s="75"/>
      <c r="F84" s="75"/>
      <c r="G84" s="75"/>
      <c r="H84" s="75"/>
      <c r="I84" s="75"/>
      <c r="J84" s="75"/>
      <c r="K84" s="75"/>
      <c r="L84" s="75"/>
      <c r="M84" s="75"/>
      <c r="N84" s="75"/>
      <c r="O84" s="75"/>
      <c r="P84" s="75"/>
      <c r="Q84" s="75"/>
      <c r="R84" s="75"/>
      <c r="S84" s="75"/>
      <c r="T84" s="75"/>
      <c r="U84" s="75"/>
      <c r="V84" s="75"/>
      <c r="W84" s="75"/>
    </row>
    <row r="85" spans="1:23">
      <c r="A85" s="84" t="s">
        <v>52</v>
      </c>
      <c r="B85" s="36">
        <v>9750000</v>
      </c>
      <c r="C85" s="32"/>
      <c r="D85" s="39"/>
      <c r="E85" s="75"/>
      <c r="F85" s="75"/>
      <c r="G85" s="75"/>
      <c r="H85" s="75"/>
      <c r="I85" s="75"/>
      <c r="J85" s="75"/>
      <c r="K85" s="75"/>
      <c r="L85" s="75"/>
      <c r="M85" s="75"/>
      <c r="N85" s="75"/>
      <c r="O85" s="75"/>
      <c r="P85" s="75"/>
      <c r="Q85" s="75"/>
      <c r="R85" s="75"/>
      <c r="S85" s="75"/>
      <c r="T85" s="75"/>
      <c r="U85" s="75"/>
      <c r="V85" s="75"/>
      <c r="W85" s="75"/>
    </row>
    <row r="86" spans="1:23">
      <c r="A86" s="86" t="s">
        <v>54</v>
      </c>
      <c r="B86" s="36"/>
      <c r="C86" s="32">
        <f>SUM(B87:B90)</f>
        <v>3287231161</v>
      </c>
      <c r="D86" s="39"/>
      <c r="E86" s="75"/>
      <c r="F86" s="75"/>
      <c r="G86" s="75"/>
      <c r="H86" s="75"/>
      <c r="I86" s="75"/>
      <c r="J86" s="75"/>
      <c r="K86" s="75"/>
      <c r="L86" s="75"/>
      <c r="M86" s="75"/>
      <c r="N86" s="75"/>
      <c r="O86" s="75"/>
      <c r="P86" s="75"/>
      <c r="Q86" s="75"/>
      <c r="R86" s="75"/>
      <c r="S86" s="75"/>
      <c r="T86" s="75"/>
      <c r="U86" s="75"/>
      <c r="V86" s="75"/>
      <c r="W86" s="75"/>
    </row>
    <row r="87" spans="1:23">
      <c r="A87" s="84" t="s">
        <v>46</v>
      </c>
      <c r="B87" s="36">
        <v>2762231161</v>
      </c>
      <c r="C87" s="32"/>
      <c r="D87" s="39" t="e">
        <f>C87-(#REF!+#REF!+#REF!+#REF!)</f>
        <v>#REF!</v>
      </c>
      <c r="E87" s="75"/>
      <c r="F87" s="75"/>
      <c r="G87" s="75"/>
      <c r="H87" s="75"/>
      <c r="I87" s="75"/>
      <c r="J87" s="75"/>
      <c r="K87" s="75"/>
      <c r="L87" s="75"/>
      <c r="M87" s="75"/>
      <c r="N87" s="75"/>
      <c r="O87" s="75"/>
      <c r="P87" s="75"/>
      <c r="Q87" s="75"/>
      <c r="R87" s="75"/>
      <c r="S87" s="75"/>
      <c r="T87" s="75"/>
      <c r="U87" s="75"/>
      <c r="V87" s="75"/>
      <c r="W87" s="75"/>
    </row>
    <row r="88" spans="1:23">
      <c r="A88" s="84" t="s">
        <v>47</v>
      </c>
      <c r="B88" s="36">
        <v>140000000</v>
      </c>
      <c r="C88" s="32"/>
      <c r="D88" s="39"/>
      <c r="E88" s="75"/>
      <c r="F88" s="75"/>
      <c r="G88" s="75"/>
      <c r="H88" s="75"/>
      <c r="I88" s="75"/>
      <c r="J88" s="75"/>
      <c r="K88" s="75"/>
      <c r="L88" s="75"/>
      <c r="M88" s="75"/>
      <c r="N88" s="75"/>
      <c r="O88" s="75"/>
      <c r="P88" s="75"/>
      <c r="Q88" s="75"/>
      <c r="R88" s="75"/>
      <c r="S88" s="75"/>
      <c r="T88" s="75"/>
      <c r="U88" s="75"/>
      <c r="V88" s="75"/>
      <c r="W88" s="75"/>
    </row>
    <row r="89" spans="1:23">
      <c r="A89" s="84" t="s">
        <v>48</v>
      </c>
      <c r="B89" s="36">
        <v>280000000</v>
      </c>
      <c r="C89" s="32"/>
      <c r="D89" s="39"/>
      <c r="E89" s="75"/>
      <c r="F89" s="75"/>
      <c r="G89" s="75"/>
      <c r="H89" s="75"/>
      <c r="I89" s="75"/>
      <c r="J89" s="75"/>
      <c r="K89" s="75"/>
      <c r="L89" s="75"/>
      <c r="M89" s="75"/>
      <c r="N89" s="75"/>
      <c r="O89" s="75"/>
      <c r="P89" s="75"/>
      <c r="Q89" s="75"/>
      <c r="R89" s="75"/>
      <c r="S89" s="75"/>
      <c r="T89" s="75"/>
      <c r="U89" s="75"/>
      <c r="V89" s="75"/>
      <c r="W89" s="75"/>
    </row>
    <row r="90" spans="1:23">
      <c r="A90" s="84" t="s">
        <v>52</v>
      </c>
      <c r="B90" s="36">
        <v>105000000</v>
      </c>
      <c r="C90" s="32"/>
      <c r="D90" s="39"/>
      <c r="E90" s="75"/>
      <c r="F90" s="75"/>
      <c r="G90" s="75"/>
      <c r="H90" s="75"/>
      <c r="I90" s="75"/>
      <c r="J90" s="75"/>
      <c r="K90" s="75"/>
      <c r="L90" s="75"/>
      <c r="M90" s="75"/>
      <c r="N90" s="75"/>
      <c r="O90" s="75"/>
      <c r="P90" s="75"/>
      <c r="Q90" s="75"/>
      <c r="R90" s="75"/>
      <c r="S90" s="75"/>
      <c r="T90" s="75"/>
      <c r="U90" s="75"/>
      <c r="V90" s="75"/>
      <c r="W90" s="75"/>
    </row>
    <row r="91" spans="1:23">
      <c r="A91" s="86" t="s">
        <v>55</v>
      </c>
      <c r="B91" s="36"/>
      <c r="C91" s="32">
        <f>SUM(B92:B95)</f>
        <v>13038000</v>
      </c>
      <c r="D91" s="39"/>
      <c r="E91" s="75"/>
      <c r="F91" s="75"/>
      <c r="G91" s="75"/>
      <c r="H91" s="75"/>
      <c r="I91" s="75"/>
      <c r="J91" s="75"/>
      <c r="K91" s="75"/>
      <c r="L91" s="75"/>
      <c r="M91" s="75"/>
      <c r="N91" s="75"/>
      <c r="O91" s="75"/>
      <c r="P91" s="75"/>
      <c r="Q91" s="75"/>
      <c r="R91" s="75"/>
      <c r="S91" s="75"/>
      <c r="T91" s="75"/>
      <c r="U91" s="75"/>
      <c r="V91" s="75"/>
      <c r="W91" s="75"/>
    </row>
    <row r="92" spans="1:23">
      <c r="A92" s="84" t="s">
        <v>46</v>
      </c>
      <c r="B92" s="36">
        <v>11538000</v>
      </c>
      <c r="C92" s="32"/>
      <c r="D92" s="39" t="e">
        <f>C92-(#REF!+#REF!+#REF!+#REF!)</f>
        <v>#REF!</v>
      </c>
      <c r="E92" s="75"/>
      <c r="F92" s="75"/>
      <c r="G92" s="75"/>
      <c r="H92" s="75"/>
      <c r="I92" s="75"/>
      <c r="J92" s="75"/>
      <c r="K92" s="75"/>
      <c r="L92" s="75"/>
      <c r="M92" s="75"/>
      <c r="N92" s="75"/>
      <c r="O92" s="75"/>
      <c r="P92" s="75"/>
      <c r="Q92" s="75"/>
      <c r="R92" s="75"/>
      <c r="S92" s="75"/>
      <c r="T92" s="75"/>
      <c r="U92" s="75"/>
      <c r="V92" s="75"/>
      <c r="W92" s="75"/>
    </row>
    <row r="93" spans="1:23">
      <c r="A93" s="84" t="s">
        <v>47</v>
      </c>
      <c r="B93" s="36">
        <v>400000</v>
      </c>
      <c r="C93" s="32"/>
      <c r="D93" s="39"/>
      <c r="E93" s="75"/>
      <c r="F93" s="75"/>
      <c r="G93" s="75"/>
      <c r="H93" s="75"/>
      <c r="I93" s="75"/>
      <c r="J93" s="75"/>
      <c r="K93" s="75"/>
      <c r="L93" s="75"/>
      <c r="M93" s="75"/>
      <c r="N93" s="75"/>
      <c r="O93" s="75"/>
      <c r="P93" s="75"/>
      <c r="Q93" s="75"/>
      <c r="R93" s="75"/>
      <c r="S93" s="75"/>
      <c r="T93" s="75"/>
      <c r="U93" s="75"/>
      <c r="V93" s="75"/>
      <c r="W93" s="75"/>
    </row>
    <row r="94" spans="1:23">
      <c r="A94" s="84" t="s">
        <v>48</v>
      </c>
      <c r="B94" s="36">
        <v>800000</v>
      </c>
      <c r="C94" s="32"/>
      <c r="D94" s="39"/>
      <c r="E94" s="75"/>
      <c r="F94" s="75"/>
      <c r="G94" s="75"/>
      <c r="H94" s="75"/>
      <c r="I94" s="75"/>
      <c r="J94" s="75"/>
      <c r="K94" s="75"/>
      <c r="L94" s="75"/>
      <c r="M94" s="75"/>
      <c r="N94" s="75"/>
      <c r="O94" s="75"/>
      <c r="P94" s="75"/>
      <c r="Q94" s="75"/>
      <c r="R94" s="75"/>
      <c r="S94" s="75"/>
      <c r="T94" s="75"/>
      <c r="U94" s="75"/>
      <c r="V94" s="75"/>
      <c r="W94" s="75"/>
    </row>
    <row r="95" spans="1:23">
      <c r="A95" s="84" t="s">
        <v>52</v>
      </c>
      <c r="B95" s="36">
        <v>300000</v>
      </c>
      <c r="C95" s="32"/>
      <c r="D95" s="39"/>
      <c r="E95" s="75"/>
      <c r="F95" s="75"/>
      <c r="G95" s="75"/>
      <c r="H95" s="75"/>
      <c r="I95" s="75"/>
      <c r="J95" s="75"/>
      <c r="K95" s="75"/>
      <c r="L95" s="75"/>
      <c r="M95" s="75"/>
      <c r="N95" s="75"/>
      <c r="O95" s="75"/>
      <c r="P95" s="75"/>
      <c r="Q95" s="75"/>
      <c r="R95" s="75"/>
      <c r="S95" s="75"/>
      <c r="T95" s="75"/>
      <c r="U95" s="75"/>
      <c r="V95" s="75"/>
      <c r="W95" s="75"/>
    </row>
    <row r="96" spans="1:23">
      <c r="A96" s="86" t="s">
        <v>56</v>
      </c>
      <c r="B96" s="36"/>
      <c r="C96" s="32">
        <f>SUM(B97:B100)</f>
        <v>162975000</v>
      </c>
      <c r="D96" s="39"/>
      <c r="E96" s="75"/>
      <c r="F96" s="75"/>
      <c r="G96" s="75"/>
      <c r="H96" s="75"/>
      <c r="I96" s="75"/>
      <c r="J96" s="75"/>
      <c r="K96" s="75"/>
      <c r="L96" s="75"/>
      <c r="M96" s="75"/>
      <c r="N96" s="75"/>
      <c r="O96" s="75"/>
      <c r="P96" s="75"/>
      <c r="Q96" s="75"/>
      <c r="R96" s="75"/>
      <c r="S96" s="75"/>
      <c r="T96" s="75"/>
      <c r="U96" s="75"/>
      <c r="V96" s="75"/>
      <c r="W96" s="75"/>
    </row>
    <row r="97" spans="1:23">
      <c r="A97" s="84" t="s">
        <v>46</v>
      </c>
      <c r="B97" s="36">
        <v>144225000</v>
      </c>
      <c r="C97" s="32"/>
      <c r="D97" s="39" t="e">
        <f>C97-(#REF!+#REF!+#REF!+#REF!)</f>
        <v>#REF!</v>
      </c>
      <c r="E97" s="75"/>
      <c r="F97" s="75"/>
      <c r="G97" s="75"/>
      <c r="H97" s="75"/>
      <c r="I97" s="75"/>
      <c r="J97" s="75"/>
      <c r="K97" s="75"/>
      <c r="L97" s="75"/>
      <c r="M97" s="75"/>
      <c r="N97" s="75"/>
      <c r="O97" s="75"/>
      <c r="P97" s="75"/>
      <c r="Q97" s="75"/>
      <c r="R97" s="75"/>
      <c r="S97" s="75"/>
      <c r="T97" s="75"/>
      <c r="U97" s="75"/>
      <c r="V97" s="75"/>
      <c r="W97" s="75"/>
    </row>
    <row r="98" spans="1:23">
      <c r="A98" s="84" t="s">
        <v>47</v>
      </c>
      <c r="B98" s="36">
        <v>5000000</v>
      </c>
      <c r="C98" s="32"/>
      <c r="D98" s="39"/>
      <c r="E98" s="75"/>
      <c r="F98" s="75"/>
      <c r="G98" s="75"/>
      <c r="H98" s="75"/>
      <c r="I98" s="75"/>
      <c r="J98" s="75"/>
      <c r="K98" s="75"/>
      <c r="L98" s="75"/>
      <c r="M98" s="75"/>
      <c r="N98" s="75"/>
      <c r="O98" s="75"/>
      <c r="P98" s="75"/>
      <c r="Q98" s="75"/>
      <c r="R98" s="75"/>
      <c r="S98" s="75"/>
      <c r="T98" s="75"/>
      <c r="U98" s="75"/>
      <c r="V98" s="75"/>
      <c r="W98" s="75"/>
    </row>
    <row r="99" spans="1:23">
      <c r="A99" s="84" t="s">
        <v>48</v>
      </c>
      <c r="B99" s="36">
        <v>10000000</v>
      </c>
      <c r="C99" s="32"/>
      <c r="D99" s="39"/>
      <c r="E99" s="75"/>
      <c r="F99" s="75"/>
      <c r="G99" s="75"/>
      <c r="H99" s="75"/>
      <c r="I99" s="75"/>
      <c r="J99" s="75"/>
      <c r="K99" s="75"/>
      <c r="L99" s="75"/>
      <c r="M99" s="75"/>
      <c r="N99" s="75"/>
      <c r="O99" s="75"/>
      <c r="P99" s="75"/>
      <c r="Q99" s="75"/>
      <c r="R99" s="75"/>
      <c r="S99" s="75"/>
      <c r="T99" s="75"/>
      <c r="U99" s="75"/>
      <c r="V99" s="75"/>
      <c r="W99" s="75"/>
    </row>
    <row r="100" spans="1:23">
      <c r="A100" s="84" t="s">
        <v>52</v>
      </c>
      <c r="B100" s="36">
        <v>3750000</v>
      </c>
      <c r="C100" s="32"/>
      <c r="D100" s="39"/>
      <c r="E100" s="75"/>
      <c r="F100" s="75"/>
      <c r="G100" s="75"/>
      <c r="H100" s="75"/>
      <c r="I100" s="75"/>
      <c r="J100" s="75"/>
      <c r="K100" s="75"/>
      <c r="L100" s="75"/>
      <c r="M100" s="75"/>
      <c r="N100" s="75"/>
      <c r="O100" s="75"/>
      <c r="P100" s="75"/>
      <c r="Q100" s="75"/>
      <c r="R100" s="75"/>
      <c r="S100" s="75"/>
      <c r="T100" s="75"/>
      <c r="U100" s="75"/>
      <c r="V100" s="75"/>
      <c r="W100" s="75"/>
    </row>
    <row r="101" spans="1:23">
      <c r="A101" s="86" t="s">
        <v>58</v>
      </c>
      <c r="B101" s="36"/>
      <c r="C101" s="32">
        <f>SUM(B102:B105)</f>
        <v>65190000</v>
      </c>
      <c r="D101" s="39"/>
      <c r="E101" s="75"/>
      <c r="F101" s="75"/>
      <c r="G101" s="75"/>
      <c r="H101" s="75"/>
      <c r="I101" s="75"/>
      <c r="J101" s="75"/>
      <c r="K101" s="75"/>
      <c r="L101" s="75"/>
      <c r="M101" s="75"/>
      <c r="N101" s="75"/>
      <c r="O101" s="75"/>
      <c r="P101" s="75"/>
      <c r="Q101" s="75"/>
      <c r="R101" s="75"/>
      <c r="S101" s="75"/>
      <c r="T101" s="75"/>
      <c r="U101" s="75"/>
      <c r="V101" s="75"/>
      <c r="W101" s="75"/>
    </row>
    <row r="102" spans="1:23">
      <c r="A102" s="84" t="s">
        <v>46</v>
      </c>
      <c r="B102" s="36">
        <v>57690000</v>
      </c>
      <c r="C102" s="32"/>
      <c r="D102" s="39" t="e">
        <f>C102-(#REF!+#REF!+#REF!+#REF!)</f>
        <v>#REF!</v>
      </c>
      <c r="E102" s="75"/>
      <c r="F102" s="75"/>
      <c r="G102" s="75"/>
      <c r="H102" s="75"/>
      <c r="I102" s="75"/>
      <c r="J102" s="75"/>
      <c r="K102" s="75"/>
      <c r="L102" s="75"/>
      <c r="M102" s="75"/>
      <c r="N102" s="75"/>
      <c r="O102" s="75"/>
      <c r="P102" s="75"/>
      <c r="Q102" s="75"/>
      <c r="R102" s="75"/>
      <c r="S102" s="75"/>
      <c r="T102" s="75"/>
      <c r="U102" s="75"/>
      <c r="V102" s="75"/>
      <c r="W102" s="75"/>
    </row>
    <row r="103" spans="1:23">
      <c r="A103" s="84" t="s">
        <v>47</v>
      </c>
      <c r="B103" s="36">
        <v>2000000</v>
      </c>
      <c r="C103" s="32"/>
      <c r="D103" s="39"/>
      <c r="E103" s="75"/>
      <c r="F103" s="75"/>
      <c r="G103" s="75"/>
      <c r="H103" s="75"/>
      <c r="I103" s="75"/>
      <c r="J103" s="75"/>
      <c r="K103" s="75"/>
      <c r="L103" s="75"/>
      <c r="M103" s="75"/>
      <c r="N103" s="75"/>
      <c r="O103" s="75"/>
      <c r="P103" s="75"/>
      <c r="Q103" s="75"/>
      <c r="R103" s="75"/>
      <c r="S103" s="75"/>
      <c r="T103" s="75"/>
      <c r="U103" s="75"/>
      <c r="V103" s="75"/>
      <c r="W103" s="75"/>
    </row>
    <row r="104" spans="1:23">
      <c r="A104" s="84" t="s">
        <v>48</v>
      </c>
      <c r="B104" s="36">
        <v>4000000</v>
      </c>
      <c r="C104" s="32"/>
      <c r="D104" s="39"/>
      <c r="E104" s="75"/>
      <c r="F104" s="75"/>
      <c r="G104" s="75"/>
      <c r="H104" s="75"/>
      <c r="I104" s="75"/>
      <c r="J104" s="75"/>
      <c r="K104" s="75"/>
      <c r="L104" s="75"/>
      <c r="M104" s="75"/>
      <c r="N104" s="75"/>
      <c r="O104" s="75"/>
      <c r="P104" s="75"/>
      <c r="Q104" s="75"/>
      <c r="R104" s="75"/>
      <c r="S104" s="75"/>
      <c r="T104" s="75"/>
      <c r="U104" s="75"/>
      <c r="V104" s="75"/>
      <c r="W104" s="75"/>
    </row>
    <row r="105" spans="1:23">
      <c r="A105" s="84" t="s">
        <v>52</v>
      </c>
      <c r="B105" s="36">
        <v>1500000</v>
      </c>
      <c r="C105" s="32"/>
      <c r="D105" s="39"/>
      <c r="E105" s="75"/>
      <c r="F105" s="75"/>
      <c r="G105" s="75"/>
      <c r="H105" s="75"/>
      <c r="I105" s="75"/>
      <c r="J105" s="75"/>
      <c r="K105" s="75"/>
      <c r="L105" s="75"/>
      <c r="M105" s="75"/>
      <c r="N105" s="75"/>
      <c r="O105" s="75"/>
      <c r="P105" s="75"/>
      <c r="Q105" s="75"/>
      <c r="R105" s="75"/>
      <c r="S105" s="75"/>
      <c r="T105" s="75"/>
      <c r="U105" s="75"/>
      <c r="V105" s="75"/>
      <c r="W105" s="75"/>
    </row>
    <row r="106" spans="1:23">
      <c r="A106" s="86" t="s">
        <v>59</v>
      </c>
      <c r="B106" s="36"/>
      <c r="C106" s="32">
        <f>SUM(B107:B111)</f>
        <v>36194000</v>
      </c>
      <c r="D106" s="39"/>
      <c r="E106" s="75"/>
      <c r="F106" s="75"/>
      <c r="G106" s="75"/>
      <c r="H106" s="75"/>
      <c r="I106" s="75"/>
      <c r="J106" s="75"/>
      <c r="K106" s="75"/>
      <c r="L106" s="75"/>
      <c r="M106" s="75"/>
      <c r="N106" s="75"/>
      <c r="O106" s="75"/>
      <c r="P106" s="75"/>
      <c r="Q106" s="75"/>
      <c r="R106" s="75"/>
      <c r="S106" s="75"/>
      <c r="T106" s="75"/>
      <c r="U106" s="75"/>
      <c r="V106" s="75"/>
      <c r="W106" s="75"/>
    </row>
    <row r="107" spans="1:23">
      <c r="A107" s="84" t="s">
        <v>46</v>
      </c>
      <c r="B107" s="36">
        <v>1614000</v>
      </c>
      <c r="C107" s="32"/>
      <c r="D107" s="39" t="e">
        <f>C107-(#REF!+#REF!+#REF!+#REF!)</f>
        <v>#REF!</v>
      </c>
      <c r="E107" s="75"/>
      <c r="F107" s="75"/>
      <c r="G107" s="75"/>
      <c r="H107" s="75"/>
      <c r="I107" s="75"/>
      <c r="J107" s="75"/>
      <c r="K107" s="75"/>
      <c r="L107" s="75"/>
      <c r="M107" s="75"/>
      <c r="N107" s="75"/>
      <c r="O107" s="75"/>
      <c r="P107" s="75"/>
      <c r="Q107" s="75"/>
      <c r="R107" s="75"/>
      <c r="S107" s="75"/>
      <c r="T107" s="75"/>
      <c r="U107" s="75"/>
      <c r="V107" s="75"/>
      <c r="W107" s="75"/>
    </row>
    <row r="108" spans="1:23">
      <c r="A108" s="84" t="s">
        <v>47</v>
      </c>
      <c r="B108" s="36">
        <v>400000</v>
      </c>
      <c r="C108" s="32"/>
      <c r="D108" s="39"/>
      <c r="E108" s="75"/>
      <c r="F108" s="75"/>
      <c r="G108" s="75"/>
      <c r="H108" s="75"/>
      <c r="I108" s="75"/>
      <c r="J108" s="75"/>
      <c r="K108" s="75"/>
      <c r="L108" s="75"/>
      <c r="M108" s="75"/>
      <c r="N108" s="75"/>
      <c r="O108" s="75"/>
      <c r="P108" s="75"/>
      <c r="Q108" s="75"/>
      <c r="R108" s="75"/>
      <c r="S108" s="75"/>
      <c r="T108" s="75"/>
      <c r="U108" s="75"/>
      <c r="V108" s="75"/>
      <c r="W108" s="75"/>
    </row>
    <row r="109" spans="1:23">
      <c r="A109" s="84" t="s">
        <v>48</v>
      </c>
      <c r="B109" s="36">
        <v>800000</v>
      </c>
      <c r="C109" s="32"/>
      <c r="D109" s="39"/>
      <c r="E109" s="75"/>
      <c r="F109" s="75"/>
      <c r="G109" s="75"/>
      <c r="H109" s="75"/>
      <c r="I109" s="75"/>
      <c r="J109" s="75"/>
      <c r="K109" s="75"/>
      <c r="L109" s="75"/>
      <c r="M109" s="75"/>
      <c r="N109" s="75"/>
      <c r="O109" s="75"/>
      <c r="P109" s="75"/>
      <c r="Q109" s="75"/>
      <c r="R109" s="75"/>
      <c r="S109" s="75"/>
      <c r="T109" s="75"/>
      <c r="U109" s="75"/>
      <c r="V109" s="75"/>
      <c r="W109" s="75"/>
    </row>
    <row r="110" spans="1:23">
      <c r="A110" s="84" t="s">
        <v>116</v>
      </c>
      <c r="B110" s="36">
        <v>28000000</v>
      </c>
      <c r="C110" s="32"/>
      <c r="D110" s="39"/>
      <c r="E110" s="75"/>
      <c r="F110" s="75"/>
      <c r="G110" s="75"/>
      <c r="H110" s="75"/>
      <c r="I110" s="75"/>
      <c r="J110" s="75"/>
      <c r="K110" s="75"/>
      <c r="L110" s="75"/>
      <c r="M110" s="75"/>
      <c r="N110" s="75"/>
      <c r="O110" s="75"/>
      <c r="P110" s="75"/>
      <c r="Q110" s="75"/>
      <c r="R110" s="75"/>
      <c r="S110" s="75"/>
      <c r="T110" s="75"/>
      <c r="U110" s="75"/>
      <c r="V110" s="75"/>
      <c r="W110" s="75"/>
    </row>
    <row r="111" spans="1:23">
      <c r="A111" s="84" t="s">
        <v>52</v>
      </c>
      <c r="B111" s="36">
        <v>5380000</v>
      </c>
      <c r="C111" s="32"/>
      <c r="D111" s="39"/>
      <c r="E111" s="75"/>
      <c r="F111" s="75"/>
      <c r="G111" s="75"/>
      <c r="H111" s="75"/>
      <c r="I111" s="75"/>
      <c r="J111" s="75"/>
      <c r="K111" s="75"/>
      <c r="L111" s="75"/>
      <c r="M111" s="75"/>
      <c r="N111" s="75"/>
      <c r="O111" s="75"/>
      <c r="P111" s="75"/>
      <c r="Q111" s="75"/>
      <c r="R111" s="75"/>
      <c r="S111" s="75"/>
      <c r="T111" s="75"/>
      <c r="U111" s="75"/>
      <c r="V111" s="75"/>
      <c r="W111" s="75"/>
    </row>
    <row r="112" spans="1:23">
      <c r="A112" s="86" t="s">
        <v>60</v>
      </c>
      <c r="B112" s="36"/>
      <c r="C112" s="32">
        <f>SUM(B113:B117)</f>
        <v>54291000</v>
      </c>
      <c r="D112" s="39"/>
      <c r="E112" s="75"/>
      <c r="F112" s="75"/>
      <c r="G112" s="75"/>
      <c r="H112" s="75"/>
      <c r="I112" s="75"/>
      <c r="J112" s="75"/>
      <c r="K112" s="75"/>
      <c r="L112" s="75"/>
      <c r="M112" s="75"/>
      <c r="N112" s="75"/>
      <c r="O112" s="75"/>
      <c r="P112" s="75"/>
      <c r="Q112" s="75"/>
      <c r="R112" s="75"/>
      <c r="S112" s="75"/>
      <c r="T112" s="75"/>
      <c r="U112" s="75"/>
      <c r="V112" s="75"/>
      <c r="W112" s="75"/>
    </row>
    <row r="113" spans="1:23">
      <c r="A113" s="84" t="s">
        <v>46</v>
      </c>
      <c r="B113" s="36">
        <v>2421000</v>
      </c>
      <c r="C113" s="32"/>
      <c r="D113" s="39" t="e">
        <f>C113-(#REF!+#REF!+#REF!+#REF!)</f>
        <v>#REF!</v>
      </c>
      <c r="E113" s="75"/>
      <c r="F113" s="75"/>
      <c r="G113" s="75"/>
      <c r="H113" s="75"/>
      <c r="I113" s="75"/>
      <c r="J113" s="75"/>
      <c r="K113" s="75"/>
      <c r="L113" s="75"/>
      <c r="M113" s="75"/>
      <c r="N113" s="75"/>
      <c r="O113" s="75"/>
      <c r="P113" s="75"/>
      <c r="Q113" s="75"/>
      <c r="R113" s="75"/>
      <c r="S113" s="75"/>
      <c r="T113" s="75"/>
      <c r="U113" s="75"/>
      <c r="V113" s="75"/>
      <c r="W113" s="75"/>
    </row>
    <row r="114" spans="1:23">
      <c r="A114" s="84" t="s">
        <v>47</v>
      </c>
      <c r="B114" s="36">
        <v>600000</v>
      </c>
      <c r="C114" s="32"/>
      <c r="D114" s="39"/>
      <c r="E114" s="75"/>
      <c r="F114" s="75"/>
      <c r="G114" s="75"/>
      <c r="H114" s="75"/>
      <c r="I114" s="75"/>
      <c r="J114" s="75"/>
      <c r="K114" s="75"/>
      <c r="L114" s="75"/>
      <c r="M114" s="75"/>
      <c r="N114" s="75"/>
      <c r="O114" s="75"/>
      <c r="P114" s="75"/>
      <c r="Q114" s="75"/>
      <c r="R114" s="75"/>
      <c r="S114" s="75"/>
      <c r="T114" s="75"/>
      <c r="U114" s="75"/>
      <c r="V114" s="75"/>
      <c r="W114" s="75"/>
    </row>
    <row r="115" spans="1:23">
      <c r="A115" s="84" t="s">
        <v>48</v>
      </c>
      <c r="B115" s="36">
        <v>1200000</v>
      </c>
      <c r="C115" s="32"/>
      <c r="D115" s="39"/>
      <c r="E115" s="75"/>
      <c r="F115" s="75"/>
      <c r="G115" s="75"/>
      <c r="H115" s="75"/>
      <c r="I115" s="75"/>
      <c r="J115" s="75"/>
      <c r="K115" s="75"/>
      <c r="L115" s="75"/>
      <c r="M115" s="75"/>
      <c r="N115" s="75"/>
      <c r="O115" s="75"/>
      <c r="P115" s="75"/>
      <c r="Q115" s="75"/>
      <c r="R115" s="75"/>
      <c r="S115" s="75"/>
      <c r="T115" s="75"/>
      <c r="U115" s="75"/>
      <c r="V115" s="75"/>
      <c r="W115" s="75"/>
    </row>
    <row r="116" spans="1:23">
      <c r="A116" s="84" t="s">
        <v>116</v>
      </c>
      <c r="B116" s="36">
        <v>42000000</v>
      </c>
      <c r="C116" s="32"/>
      <c r="D116" s="39"/>
      <c r="E116" s="75"/>
      <c r="F116" s="75"/>
      <c r="G116" s="75"/>
      <c r="H116" s="75"/>
      <c r="I116" s="75"/>
      <c r="J116" s="75"/>
      <c r="K116" s="75"/>
      <c r="L116" s="75"/>
      <c r="M116" s="75"/>
      <c r="N116" s="75"/>
      <c r="O116" s="75"/>
      <c r="P116" s="75"/>
      <c r="Q116" s="75"/>
      <c r="R116" s="75"/>
      <c r="S116" s="75"/>
      <c r="T116" s="75"/>
      <c r="U116" s="75"/>
      <c r="V116" s="75"/>
      <c r="W116" s="75"/>
    </row>
    <row r="117" spans="1:23">
      <c r="A117" s="84" t="s">
        <v>52</v>
      </c>
      <c r="B117" s="36">
        <v>8070000</v>
      </c>
      <c r="C117" s="32"/>
      <c r="D117" s="39"/>
      <c r="E117" s="75"/>
      <c r="F117" s="75"/>
      <c r="G117" s="75"/>
      <c r="H117" s="75"/>
      <c r="I117" s="75"/>
      <c r="J117" s="75"/>
      <c r="K117" s="75"/>
      <c r="L117" s="75"/>
      <c r="M117" s="75"/>
      <c r="N117" s="75"/>
      <c r="O117" s="75"/>
      <c r="P117" s="75"/>
      <c r="Q117" s="75"/>
      <c r="R117" s="75"/>
      <c r="S117" s="75"/>
      <c r="T117" s="75"/>
      <c r="U117" s="75"/>
      <c r="V117" s="75"/>
      <c r="W117" s="75"/>
    </row>
    <row r="118" spans="1:23">
      <c r="A118" s="82" t="s">
        <v>61</v>
      </c>
      <c r="B118" s="32"/>
      <c r="C118" s="32"/>
      <c r="D118" s="39" t="e">
        <f>C118-(#REF!+#REF!+#REF!+#REF!)</f>
        <v>#REF!</v>
      </c>
      <c r="E118" s="75"/>
      <c r="F118" s="75"/>
      <c r="G118" s="75"/>
      <c r="H118" s="75"/>
      <c r="I118" s="75"/>
      <c r="J118" s="75"/>
      <c r="K118" s="75"/>
      <c r="L118" s="75"/>
      <c r="M118" s="75"/>
      <c r="N118" s="75"/>
      <c r="O118" s="75"/>
      <c r="P118" s="75"/>
      <c r="Q118" s="75"/>
      <c r="R118" s="75"/>
      <c r="S118" s="75"/>
      <c r="T118" s="75"/>
      <c r="U118" s="75"/>
      <c r="V118" s="75"/>
      <c r="W118" s="75"/>
    </row>
    <row r="119" spans="1:23">
      <c r="A119" s="82" t="s">
        <v>62</v>
      </c>
      <c r="B119" s="32"/>
      <c r="C119" s="32">
        <f>SUM(B120:B123)</f>
        <v>39114000</v>
      </c>
      <c r="D119" s="39"/>
      <c r="E119" s="75"/>
      <c r="F119" s="75"/>
      <c r="G119" s="75"/>
      <c r="H119" s="75"/>
      <c r="I119" s="75"/>
      <c r="J119" s="75"/>
      <c r="K119" s="75"/>
      <c r="L119" s="75"/>
      <c r="M119" s="75"/>
      <c r="N119" s="75"/>
      <c r="O119" s="75"/>
      <c r="P119" s="75"/>
      <c r="Q119" s="75"/>
      <c r="R119" s="75"/>
      <c r="S119" s="75"/>
      <c r="T119" s="75"/>
      <c r="U119" s="75"/>
      <c r="V119" s="75"/>
      <c r="W119" s="75"/>
    </row>
    <row r="120" spans="1:23">
      <c r="A120" s="84" t="s">
        <v>46</v>
      </c>
      <c r="B120" s="36">
        <v>34614000</v>
      </c>
      <c r="C120" s="32"/>
      <c r="D120" s="39" t="e">
        <f>C120-(#REF!+#REF!+#REF!+#REF!)</f>
        <v>#REF!</v>
      </c>
      <c r="E120" s="75"/>
      <c r="F120" s="75"/>
      <c r="G120" s="75"/>
      <c r="H120" s="75"/>
      <c r="I120" s="75"/>
      <c r="J120" s="75"/>
      <c r="K120" s="75"/>
      <c r="L120" s="75"/>
      <c r="M120" s="75"/>
      <c r="N120" s="75"/>
      <c r="O120" s="75"/>
      <c r="P120" s="75"/>
      <c r="Q120" s="75"/>
      <c r="R120" s="75"/>
      <c r="S120" s="75"/>
      <c r="T120" s="75"/>
      <c r="U120" s="75"/>
      <c r="V120" s="75"/>
      <c r="W120" s="75"/>
    </row>
    <row r="121" spans="1:23">
      <c r="A121" s="84" t="s">
        <v>47</v>
      </c>
      <c r="B121" s="36">
        <v>1200000</v>
      </c>
      <c r="C121" s="32"/>
      <c r="D121" s="39"/>
      <c r="E121" s="75"/>
      <c r="F121" s="75"/>
      <c r="G121" s="75"/>
      <c r="H121" s="75"/>
      <c r="I121" s="75"/>
      <c r="J121" s="75"/>
      <c r="K121" s="75"/>
      <c r="L121" s="75"/>
      <c r="M121" s="75"/>
      <c r="N121" s="75"/>
      <c r="O121" s="75"/>
      <c r="P121" s="75"/>
      <c r="Q121" s="75"/>
      <c r="R121" s="75"/>
      <c r="S121" s="75"/>
      <c r="T121" s="75"/>
      <c r="U121" s="75"/>
      <c r="V121" s="75"/>
      <c r="W121" s="75"/>
    </row>
    <row r="122" spans="1:23">
      <c r="A122" s="84" t="s">
        <v>48</v>
      </c>
      <c r="B122" s="36">
        <v>2400000</v>
      </c>
      <c r="C122" s="32"/>
      <c r="D122" s="39"/>
      <c r="E122" s="75"/>
      <c r="F122" s="75"/>
      <c r="G122" s="75"/>
      <c r="H122" s="75"/>
      <c r="I122" s="75"/>
      <c r="J122" s="75"/>
      <c r="K122" s="75"/>
      <c r="L122" s="75"/>
      <c r="M122" s="75"/>
      <c r="N122" s="75"/>
      <c r="O122" s="75"/>
      <c r="P122" s="75"/>
      <c r="Q122" s="75"/>
      <c r="R122" s="75"/>
      <c r="S122" s="75"/>
      <c r="T122" s="75"/>
      <c r="U122" s="75"/>
      <c r="V122" s="75"/>
      <c r="W122" s="75"/>
    </row>
    <row r="123" spans="1:23">
      <c r="A123" s="84" t="s">
        <v>52</v>
      </c>
      <c r="B123" s="36">
        <v>900000</v>
      </c>
      <c r="C123" s="32"/>
      <c r="D123" s="39"/>
      <c r="E123" s="75"/>
      <c r="F123" s="75"/>
      <c r="G123" s="75"/>
      <c r="H123" s="75"/>
      <c r="I123" s="75"/>
      <c r="J123" s="75"/>
      <c r="K123" s="75"/>
      <c r="L123" s="75"/>
      <c r="M123" s="75"/>
      <c r="N123" s="75"/>
      <c r="O123" s="75"/>
      <c r="P123" s="75"/>
      <c r="Q123" s="75"/>
      <c r="R123" s="75"/>
      <c r="S123" s="75"/>
      <c r="T123" s="75"/>
      <c r="U123" s="75"/>
      <c r="V123" s="75"/>
      <c r="W123" s="75"/>
    </row>
    <row r="124" spans="1:23">
      <c r="A124" s="82" t="s">
        <v>63</v>
      </c>
      <c r="B124" s="32"/>
      <c r="C124" s="32"/>
      <c r="D124" s="39" t="e">
        <f>C124-(#REF!+#REF!+#REF!+#REF!)</f>
        <v>#REF!</v>
      </c>
      <c r="E124" s="75"/>
      <c r="F124" s="75"/>
      <c r="G124" s="75"/>
      <c r="H124" s="75"/>
      <c r="I124" s="75"/>
      <c r="J124" s="75"/>
      <c r="K124" s="75"/>
      <c r="L124" s="75"/>
      <c r="M124" s="75"/>
      <c r="N124" s="75"/>
      <c r="O124" s="75"/>
      <c r="P124" s="75"/>
      <c r="Q124" s="75"/>
      <c r="R124" s="75"/>
      <c r="S124" s="75"/>
      <c r="T124" s="75"/>
      <c r="U124" s="75"/>
      <c r="V124" s="75"/>
      <c r="W124" s="75"/>
    </row>
    <row r="125" spans="1:23">
      <c r="A125" s="82" t="s">
        <v>64</v>
      </c>
      <c r="B125" s="32"/>
      <c r="C125" s="32">
        <f>SUM(B126:B129)</f>
        <v>23474500</v>
      </c>
      <c r="D125" s="39"/>
      <c r="E125" s="75"/>
      <c r="F125" s="75"/>
      <c r="G125" s="75"/>
      <c r="H125" s="75"/>
      <c r="I125" s="75"/>
      <c r="J125" s="75"/>
      <c r="K125" s="75"/>
      <c r="L125" s="75"/>
      <c r="M125" s="75"/>
      <c r="N125" s="75"/>
      <c r="O125" s="75"/>
      <c r="P125" s="75"/>
      <c r="Q125" s="75"/>
      <c r="R125" s="75"/>
      <c r="S125" s="75"/>
      <c r="T125" s="75"/>
      <c r="U125" s="75"/>
      <c r="V125" s="75"/>
      <c r="W125" s="75"/>
    </row>
    <row r="126" spans="1:23">
      <c r="A126" s="84" t="s">
        <v>46</v>
      </c>
      <c r="B126" s="36">
        <v>4924500</v>
      </c>
      <c r="C126" s="32"/>
      <c r="D126" s="39" t="e">
        <f>C126-(#REF!+#REF!+#REF!+#REF!)</f>
        <v>#REF!</v>
      </c>
      <c r="E126" s="75"/>
      <c r="F126" s="75"/>
      <c r="G126" s="75"/>
      <c r="H126" s="75"/>
      <c r="I126" s="75"/>
      <c r="J126" s="75"/>
      <c r="K126" s="75"/>
      <c r="L126" s="75"/>
      <c r="M126" s="75"/>
      <c r="N126" s="75"/>
      <c r="O126" s="75"/>
      <c r="P126" s="75"/>
      <c r="Q126" s="75"/>
      <c r="R126" s="75"/>
      <c r="S126" s="75"/>
      <c r="T126" s="75"/>
      <c r="U126" s="75"/>
      <c r="V126" s="75"/>
      <c r="W126" s="75"/>
    </row>
    <row r="127" spans="1:23">
      <c r="A127" s="84" t="s">
        <v>47</v>
      </c>
      <c r="B127" s="36">
        <v>350000</v>
      </c>
      <c r="C127" s="32"/>
      <c r="D127" s="39"/>
      <c r="E127" s="75"/>
      <c r="F127" s="75"/>
      <c r="G127" s="75"/>
      <c r="H127" s="75"/>
      <c r="I127" s="75"/>
      <c r="J127" s="75"/>
      <c r="K127" s="75"/>
      <c r="L127" s="75"/>
      <c r="M127" s="75"/>
      <c r="N127" s="75"/>
      <c r="O127" s="75"/>
      <c r="P127" s="75"/>
      <c r="Q127" s="75"/>
      <c r="R127" s="75"/>
      <c r="S127" s="75"/>
      <c r="T127" s="75"/>
      <c r="U127" s="75"/>
      <c r="V127" s="75"/>
      <c r="W127" s="75"/>
    </row>
    <row r="128" spans="1:23">
      <c r="A128" s="84" t="s">
        <v>48</v>
      </c>
      <c r="B128" s="36">
        <v>700000</v>
      </c>
      <c r="C128" s="32"/>
      <c r="D128" s="39"/>
      <c r="E128" s="75"/>
      <c r="F128" s="75"/>
      <c r="G128" s="75"/>
      <c r="H128" s="75"/>
      <c r="I128" s="75"/>
      <c r="J128" s="75"/>
      <c r="K128" s="75"/>
      <c r="L128" s="75"/>
      <c r="M128" s="75"/>
      <c r="N128" s="75"/>
      <c r="O128" s="75"/>
      <c r="P128" s="75"/>
      <c r="Q128" s="75"/>
      <c r="R128" s="75"/>
      <c r="S128" s="75"/>
      <c r="T128" s="75"/>
      <c r="U128" s="75"/>
      <c r="V128" s="75"/>
      <c r="W128" s="75"/>
    </row>
    <row r="129" spans="1:23">
      <c r="A129" s="84" t="s">
        <v>52</v>
      </c>
      <c r="B129" s="36">
        <v>17500000</v>
      </c>
      <c r="C129" s="32"/>
      <c r="D129" s="39"/>
      <c r="E129" s="75"/>
      <c r="F129" s="75"/>
      <c r="G129" s="75"/>
      <c r="H129" s="75"/>
      <c r="I129" s="75"/>
      <c r="J129" s="75"/>
      <c r="K129" s="75"/>
      <c r="L129" s="75"/>
      <c r="M129" s="75"/>
      <c r="N129" s="75"/>
      <c r="O129" s="75"/>
      <c r="P129" s="75"/>
      <c r="Q129" s="75"/>
      <c r="R129" s="75"/>
      <c r="S129" s="75"/>
      <c r="T129" s="75"/>
      <c r="U129" s="75"/>
      <c r="V129" s="75"/>
      <c r="W129" s="75"/>
    </row>
    <row r="130" spans="1:23">
      <c r="A130" s="86" t="s">
        <v>65</v>
      </c>
      <c r="B130" s="36"/>
      <c r="C130" s="32">
        <f>SUM(B131:B133)</f>
        <v>198705000</v>
      </c>
      <c r="D130" s="39"/>
      <c r="E130" s="75"/>
      <c r="F130" s="75"/>
      <c r="G130" s="75"/>
      <c r="H130" s="75"/>
      <c r="I130" s="75"/>
      <c r="J130" s="75"/>
      <c r="K130" s="75"/>
      <c r="L130" s="75"/>
      <c r="M130" s="75"/>
      <c r="N130" s="75"/>
      <c r="O130" s="75"/>
      <c r="P130" s="75"/>
      <c r="Q130" s="75"/>
      <c r="R130" s="75"/>
      <c r="S130" s="75"/>
      <c r="T130" s="75"/>
      <c r="U130" s="75"/>
      <c r="V130" s="75"/>
      <c r="W130" s="75"/>
    </row>
    <row r="131" spans="1:23">
      <c r="A131" s="84" t="s">
        <v>46</v>
      </c>
      <c r="B131" s="36">
        <v>179205000</v>
      </c>
      <c r="C131" s="32"/>
      <c r="D131" s="39" t="e">
        <f>C131-(#REF!+#REF!+#REF!+#REF!)</f>
        <v>#REF!</v>
      </c>
      <c r="E131" s="75"/>
      <c r="F131" s="75"/>
      <c r="G131" s="75"/>
      <c r="H131" s="75"/>
      <c r="I131" s="75"/>
      <c r="J131" s="75"/>
      <c r="K131" s="75"/>
      <c r="L131" s="75"/>
      <c r="M131" s="75"/>
      <c r="N131" s="75"/>
      <c r="O131" s="75"/>
      <c r="P131" s="75"/>
      <c r="Q131" s="75"/>
      <c r="R131" s="75"/>
      <c r="S131" s="75"/>
      <c r="T131" s="75"/>
      <c r="U131" s="75"/>
      <c r="V131" s="75"/>
      <c r="W131" s="75"/>
    </row>
    <row r="132" spans="1:23">
      <c r="A132" s="84" t="s">
        <v>47</v>
      </c>
      <c r="B132" s="36">
        <v>6500000</v>
      </c>
      <c r="C132" s="32"/>
      <c r="D132" s="39"/>
      <c r="E132" s="75"/>
      <c r="F132" s="75"/>
      <c r="G132" s="75"/>
      <c r="H132" s="75"/>
      <c r="I132" s="75"/>
      <c r="J132" s="75"/>
      <c r="K132" s="75"/>
      <c r="L132" s="75"/>
      <c r="M132" s="75"/>
      <c r="N132" s="75"/>
      <c r="O132" s="75"/>
      <c r="P132" s="75"/>
      <c r="Q132" s="75"/>
      <c r="R132" s="75"/>
      <c r="S132" s="75"/>
      <c r="T132" s="75"/>
      <c r="U132" s="75"/>
      <c r="V132" s="75"/>
      <c r="W132" s="75"/>
    </row>
    <row r="133" spans="1:23">
      <c r="A133" s="84" t="s">
        <v>48</v>
      </c>
      <c r="B133" s="36">
        <v>13000000</v>
      </c>
      <c r="C133" s="32"/>
      <c r="D133" s="39"/>
      <c r="E133" s="75"/>
      <c r="F133" s="75"/>
      <c r="G133" s="75"/>
      <c r="H133" s="75"/>
      <c r="I133" s="75"/>
      <c r="J133" s="75"/>
      <c r="K133" s="75"/>
      <c r="L133" s="75"/>
      <c r="M133" s="75"/>
      <c r="N133" s="75"/>
      <c r="O133" s="75"/>
      <c r="P133" s="75"/>
      <c r="Q133" s="75"/>
      <c r="R133" s="75"/>
      <c r="S133" s="75"/>
      <c r="T133" s="75"/>
      <c r="U133" s="75"/>
      <c r="V133" s="75"/>
      <c r="W133" s="75"/>
    </row>
    <row r="134" spans="1:23">
      <c r="A134" s="86" t="s">
        <v>66</v>
      </c>
      <c r="B134" s="36"/>
      <c r="C134" s="32">
        <f>SUM(B135:B137)</f>
        <v>3015317495.9299998</v>
      </c>
      <c r="D134" s="39"/>
      <c r="E134" s="75"/>
      <c r="F134" s="75"/>
      <c r="G134" s="75"/>
      <c r="H134" s="75"/>
      <c r="I134" s="75"/>
      <c r="J134" s="75"/>
      <c r="K134" s="75"/>
      <c r="L134" s="75"/>
      <c r="M134" s="75"/>
      <c r="N134" s="75"/>
      <c r="O134" s="75"/>
      <c r="P134" s="75"/>
      <c r="Q134" s="75"/>
      <c r="R134" s="75"/>
      <c r="S134" s="75"/>
      <c r="T134" s="75"/>
      <c r="U134" s="75"/>
      <c r="V134" s="75"/>
      <c r="W134" s="75"/>
    </row>
    <row r="135" spans="1:23">
      <c r="A135" s="84" t="s">
        <v>46</v>
      </c>
      <c r="B135" s="36">
        <v>2475317495.9299998</v>
      </c>
      <c r="C135" s="32"/>
      <c r="D135" s="39" t="e">
        <f>C135-(#REF!+#REF!+#REF!+#REF!)</f>
        <v>#REF!</v>
      </c>
      <c r="E135" s="75"/>
      <c r="F135" s="75"/>
      <c r="G135" s="75"/>
      <c r="H135" s="75"/>
      <c r="I135" s="75"/>
      <c r="J135" s="75"/>
      <c r="K135" s="75"/>
      <c r="L135" s="75"/>
      <c r="M135" s="75"/>
      <c r="N135" s="75"/>
      <c r="O135" s="75"/>
      <c r="P135" s="75"/>
      <c r="Q135" s="75"/>
      <c r="R135" s="75"/>
      <c r="S135" s="75"/>
      <c r="T135" s="75"/>
      <c r="U135" s="75"/>
      <c r="V135" s="75"/>
      <c r="W135" s="75"/>
    </row>
    <row r="136" spans="1:23">
      <c r="A136" s="84" t="s">
        <v>47</v>
      </c>
      <c r="B136" s="36">
        <v>180000000</v>
      </c>
      <c r="C136" s="32"/>
      <c r="D136" s="39"/>
      <c r="E136" s="75"/>
      <c r="F136" s="75"/>
      <c r="G136" s="75"/>
      <c r="H136" s="75"/>
      <c r="I136" s="75"/>
      <c r="J136" s="75"/>
      <c r="K136" s="75"/>
      <c r="L136" s="75"/>
      <c r="M136" s="75"/>
      <c r="N136" s="75"/>
      <c r="O136" s="75"/>
      <c r="P136" s="75"/>
      <c r="Q136" s="75"/>
      <c r="R136" s="75"/>
      <c r="S136" s="75"/>
      <c r="T136" s="75"/>
      <c r="U136" s="75"/>
      <c r="V136" s="75"/>
      <c r="W136" s="75"/>
    </row>
    <row r="137" spans="1:23">
      <c r="A137" s="84" t="s">
        <v>48</v>
      </c>
      <c r="B137" s="36">
        <v>360000000</v>
      </c>
      <c r="C137" s="32"/>
      <c r="D137" s="39"/>
      <c r="E137" s="75"/>
      <c r="F137" s="75"/>
      <c r="G137" s="75"/>
      <c r="H137" s="75"/>
      <c r="I137" s="75"/>
      <c r="J137" s="75"/>
      <c r="K137" s="75"/>
      <c r="L137" s="75"/>
      <c r="M137" s="75"/>
      <c r="N137" s="75"/>
      <c r="O137" s="75"/>
      <c r="P137" s="75"/>
      <c r="Q137" s="75"/>
      <c r="R137" s="75"/>
      <c r="S137" s="75"/>
      <c r="T137" s="75"/>
      <c r="U137" s="75"/>
      <c r="V137" s="75"/>
      <c r="W137" s="75"/>
    </row>
    <row r="138" spans="1:23">
      <c r="A138" s="82" t="s">
        <v>67</v>
      </c>
      <c r="B138" s="32"/>
      <c r="C138" s="32">
        <f>B138</f>
        <v>0</v>
      </c>
      <c r="D138" s="39" t="e">
        <f>C138-(#REF!+#REF!+#REF!+#REF!)</f>
        <v>#REF!</v>
      </c>
      <c r="E138" s="75"/>
      <c r="F138" s="75"/>
      <c r="G138" s="75"/>
      <c r="H138" s="75"/>
      <c r="I138" s="75"/>
      <c r="J138" s="75"/>
      <c r="K138" s="75"/>
      <c r="L138" s="75"/>
      <c r="M138" s="75"/>
      <c r="N138" s="75"/>
      <c r="O138" s="75"/>
      <c r="P138" s="75"/>
      <c r="Q138" s="75"/>
      <c r="R138" s="75"/>
      <c r="S138" s="75"/>
      <c r="T138" s="75"/>
      <c r="U138" s="75"/>
      <c r="V138" s="75"/>
      <c r="W138" s="75"/>
    </row>
    <row r="139" spans="1:23">
      <c r="A139" s="82" t="s">
        <v>68</v>
      </c>
      <c r="B139" s="32"/>
      <c r="C139" s="32">
        <f>SUM(B140:B142)</f>
        <v>320700</v>
      </c>
      <c r="D139" s="39"/>
      <c r="E139" s="75"/>
      <c r="F139" s="75"/>
      <c r="G139" s="75"/>
      <c r="H139" s="75"/>
      <c r="I139" s="75"/>
      <c r="J139" s="75"/>
      <c r="K139" s="75"/>
      <c r="L139" s="75"/>
      <c r="M139" s="75"/>
      <c r="N139" s="75"/>
      <c r="O139" s="75"/>
      <c r="P139" s="75"/>
      <c r="Q139" s="75"/>
      <c r="R139" s="75"/>
      <c r="S139" s="75"/>
      <c r="T139" s="75"/>
      <c r="U139" s="75"/>
      <c r="V139" s="75"/>
      <c r="W139" s="75"/>
    </row>
    <row r="140" spans="1:23">
      <c r="A140" s="84" t="s">
        <v>46</v>
      </c>
      <c r="B140" s="36">
        <v>290700</v>
      </c>
      <c r="C140" s="32"/>
      <c r="D140" s="39" t="e">
        <f>C140-(#REF!+#REF!+#REF!+#REF!)</f>
        <v>#REF!</v>
      </c>
      <c r="E140" s="75"/>
      <c r="F140" s="75"/>
      <c r="G140" s="75"/>
      <c r="H140" s="75"/>
      <c r="I140" s="75"/>
      <c r="J140" s="75"/>
      <c r="K140" s="75"/>
      <c r="L140" s="75"/>
      <c r="M140" s="75"/>
      <c r="N140" s="75"/>
      <c r="O140" s="75"/>
      <c r="P140" s="75"/>
      <c r="Q140" s="75"/>
      <c r="R140" s="75"/>
      <c r="S140" s="75"/>
      <c r="T140" s="75"/>
      <c r="U140" s="75"/>
      <c r="V140" s="75"/>
      <c r="W140" s="75"/>
    </row>
    <row r="141" spans="1:23">
      <c r="A141" s="84" t="s">
        <v>47</v>
      </c>
      <c r="B141" s="36">
        <v>10000</v>
      </c>
      <c r="C141" s="32"/>
      <c r="D141" s="39"/>
      <c r="E141" s="75"/>
      <c r="F141" s="75"/>
      <c r="G141" s="75"/>
      <c r="H141" s="75"/>
      <c r="I141" s="75"/>
      <c r="J141" s="75"/>
      <c r="K141" s="75"/>
      <c r="L141" s="75"/>
      <c r="M141" s="75"/>
      <c r="N141" s="75"/>
      <c r="O141" s="75"/>
      <c r="P141" s="75"/>
      <c r="Q141" s="75"/>
      <c r="R141" s="75"/>
      <c r="S141" s="75"/>
      <c r="T141" s="75"/>
      <c r="U141" s="75"/>
      <c r="V141" s="75"/>
      <c r="W141" s="75"/>
    </row>
    <row r="142" spans="1:23">
      <c r="A142" s="84" t="s">
        <v>48</v>
      </c>
      <c r="B142" s="36">
        <v>20000</v>
      </c>
      <c r="C142" s="32"/>
      <c r="D142" s="39"/>
      <c r="E142" s="75"/>
      <c r="F142" s="75"/>
      <c r="G142" s="75"/>
      <c r="H142" s="75"/>
      <c r="I142" s="75"/>
      <c r="J142" s="75"/>
      <c r="K142" s="75"/>
      <c r="L142" s="75"/>
      <c r="M142" s="75"/>
      <c r="N142" s="75"/>
      <c r="O142" s="75"/>
      <c r="P142" s="75"/>
      <c r="Q142" s="75"/>
      <c r="R142" s="75"/>
      <c r="S142" s="75"/>
      <c r="T142" s="75"/>
      <c r="U142" s="75"/>
      <c r="V142" s="75"/>
      <c r="W142" s="75"/>
    </row>
    <row r="143" spans="1:23" ht="28">
      <c r="A143" s="86" t="s">
        <v>69</v>
      </c>
      <c r="B143" s="36"/>
      <c r="C143" s="32">
        <f>SUM(B144:B146)</f>
        <v>6993000</v>
      </c>
      <c r="D143" s="39"/>
      <c r="E143" s="75"/>
      <c r="F143" s="75"/>
      <c r="G143" s="75"/>
      <c r="H143" s="75"/>
      <c r="I143" s="75"/>
      <c r="J143" s="75"/>
      <c r="K143" s="75"/>
      <c r="L143" s="75"/>
      <c r="M143" s="75"/>
      <c r="N143" s="75"/>
      <c r="O143" s="75"/>
      <c r="P143" s="75"/>
      <c r="Q143" s="75"/>
      <c r="R143" s="75"/>
      <c r="S143" s="75"/>
      <c r="T143" s="75"/>
      <c r="U143" s="75"/>
      <c r="V143" s="75"/>
      <c r="W143" s="75"/>
    </row>
    <row r="144" spans="1:23">
      <c r="A144" s="84" t="s">
        <v>47</v>
      </c>
      <c r="B144" s="36">
        <v>70000</v>
      </c>
      <c r="C144" s="32"/>
      <c r="D144" s="39"/>
      <c r="E144" s="75"/>
      <c r="F144" s="75"/>
      <c r="G144" s="75"/>
      <c r="H144" s="75"/>
      <c r="I144" s="75"/>
      <c r="J144" s="75"/>
      <c r="K144" s="75"/>
      <c r="L144" s="75"/>
      <c r="M144" s="75"/>
      <c r="N144" s="75"/>
      <c r="O144" s="75"/>
      <c r="P144" s="75"/>
      <c r="Q144" s="75"/>
      <c r="R144" s="75"/>
      <c r="S144" s="75"/>
      <c r="T144" s="75"/>
      <c r="U144" s="75"/>
      <c r="V144" s="75"/>
      <c r="W144" s="75"/>
    </row>
    <row r="145" spans="1:23">
      <c r="A145" s="84" t="s">
        <v>48</v>
      </c>
      <c r="B145" s="36">
        <v>140000</v>
      </c>
      <c r="C145" s="32"/>
      <c r="D145" s="39"/>
      <c r="E145" s="75"/>
      <c r="F145" s="75"/>
      <c r="G145" s="75"/>
      <c r="H145" s="75"/>
      <c r="I145" s="75"/>
      <c r="J145" s="75"/>
      <c r="K145" s="75"/>
      <c r="L145" s="75"/>
      <c r="M145" s="75"/>
      <c r="N145" s="75"/>
      <c r="O145" s="75"/>
      <c r="P145" s="75"/>
      <c r="Q145" s="75"/>
      <c r="R145" s="75"/>
      <c r="S145" s="75"/>
      <c r="T145" s="75"/>
      <c r="U145" s="75"/>
      <c r="V145" s="75"/>
      <c r="W145" s="75"/>
    </row>
    <row r="146" spans="1:23">
      <c r="A146" s="84" t="s">
        <v>52</v>
      </c>
      <c r="B146" s="36">
        <v>6783000</v>
      </c>
      <c r="C146" s="32"/>
      <c r="D146" s="39"/>
      <c r="E146" s="75"/>
      <c r="F146" s="75"/>
      <c r="G146" s="75"/>
      <c r="H146" s="75"/>
      <c r="I146" s="75"/>
      <c r="J146" s="75"/>
      <c r="K146" s="75"/>
      <c r="L146" s="75"/>
      <c r="M146" s="75"/>
      <c r="N146" s="75"/>
      <c r="O146" s="75"/>
      <c r="P146" s="75"/>
      <c r="Q146" s="75"/>
      <c r="R146" s="75"/>
      <c r="S146" s="75"/>
      <c r="T146" s="75"/>
      <c r="U146" s="75"/>
      <c r="V146" s="75"/>
      <c r="W146" s="75"/>
    </row>
    <row r="147" spans="1:23">
      <c r="A147" s="86" t="s">
        <v>70</v>
      </c>
      <c r="B147" s="36"/>
      <c r="C147" s="32">
        <f>SUM(B148:B150)</f>
        <v>3848400</v>
      </c>
      <c r="D147" s="39"/>
      <c r="E147" s="75"/>
      <c r="F147" s="75"/>
      <c r="G147" s="75"/>
      <c r="H147" s="75"/>
      <c r="I147" s="75"/>
      <c r="J147" s="75"/>
      <c r="K147" s="75"/>
      <c r="L147" s="75"/>
      <c r="M147" s="75"/>
      <c r="N147" s="75"/>
      <c r="O147" s="75"/>
      <c r="P147" s="75"/>
      <c r="Q147" s="75"/>
      <c r="R147" s="75"/>
      <c r="S147" s="75"/>
      <c r="T147" s="75"/>
      <c r="U147" s="75"/>
      <c r="V147" s="75"/>
      <c r="W147" s="75"/>
    </row>
    <row r="148" spans="1:23">
      <c r="A148" s="84" t="s">
        <v>46</v>
      </c>
      <c r="B148" s="36">
        <v>3488400</v>
      </c>
      <c r="C148" s="32"/>
      <c r="D148" s="39" t="e">
        <f>C148-(#REF!+#REF!+#REF!+#REF!)</f>
        <v>#REF!</v>
      </c>
      <c r="E148" s="75"/>
      <c r="F148" s="75"/>
      <c r="G148" s="75"/>
      <c r="H148" s="75"/>
      <c r="I148" s="75"/>
      <c r="J148" s="75"/>
      <c r="K148" s="75"/>
      <c r="L148" s="75"/>
      <c r="M148" s="75"/>
      <c r="N148" s="75"/>
      <c r="O148" s="75"/>
      <c r="P148" s="75"/>
      <c r="Q148" s="75"/>
      <c r="R148" s="75"/>
      <c r="S148" s="75"/>
      <c r="T148" s="75"/>
      <c r="U148" s="75"/>
      <c r="V148" s="75"/>
      <c r="W148" s="75"/>
    </row>
    <row r="149" spans="1:23">
      <c r="A149" s="84" t="s">
        <v>47</v>
      </c>
      <c r="B149" s="36">
        <v>120000</v>
      </c>
      <c r="C149" s="32"/>
      <c r="D149" s="39"/>
      <c r="E149" s="75"/>
      <c r="F149" s="75"/>
      <c r="G149" s="75"/>
      <c r="H149" s="75"/>
      <c r="I149" s="75"/>
      <c r="J149" s="75"/>
      <c r="K149" s="75"/>
      <c r="L149" s="75"/>
      <c r="M149" s="75"/>
      <c r="N149" s="75"/>
      <c r="O149" s="75"/>
      <c r="P149" s="75"/>
      <c r="Q149" s="75"/>
      <c r="R149" s="75"/>
      <c r="S149" s="75"/>
      <c r="T149" s="75"/>
      <c r="U149" s="75"/>
      <c r="V149" s="75"/>
      <c r="W149" s="75"/>
    </row>
    <row r="150" spans="1:23">
      <c r="A150" s="84" t="s">
        <v>48</v>
      </c>
      <c r="B150" s="36">
        <v>240000</v>
      </c>
      <c r="C150" s="32"/>
      <c r="D150" s="39"/>
      <c r="E150" s="75"/>
      <c r="F150" s="75"/>
      <c r="G150" s="75"/>
      <c r="H150" s="75"/>
      <c r="I150" s="75"/>
      <c r="J150" s="75"/>
      <c r="K150" s="75"/>
      <c r="L150" s="75"/>
      <c r="M150" s="75"/>
      <c r="N150" s="75"/>
      <c r="O150" s="75"/>
      <c r="P150" s="75"/>
      <c r="Q150" s="75"/>
      <c r="R150" s="75"/>
      <c r="S150" s="75"/>
      <c r="T150" s="75"/>
      <c r="U150" s="75"/>
      <c r="V150" s="75"/>
      <c r="W150" s="75"/>
    </row>
    <row r="151" spans="1:23">
      <c r="A151" s="82" t="s">
        <v>71</v>
      </c>
      <c r="B151" s="39">
        <f>SUM(B152:B186)</f>
        <v>25071210000</v>
      </c>
      <c r="C151" s="39">
        <f>SUM(C152:C186)</f>
        <v>25071210000</v>
      </c>
      <c r="D151" s="39" t="e">
        <f>C151-(#REF!+#REF!+#REF!+#REF!)</f>
        <v>#REF!</v>
      </c>
      <c r="E151" s="75"/>
      <c r="F151" s="75"/>
      <c r="G151" s="75"/>
      <c r="H151" s="75"/>
      <c r="I151" s="75"/>
      <c r="J151" s="75"/>
      <c r="K151" s="75"/>
      <c r="L151" s="75"/>
      <c r="M151" s="75"/>
      <c r="N151" s="75"/>
      <c r="O151" s="75"/>
      <c r="P151" s="75"/>
      <c r="Q151" s="75"/>
      <c r="R151" s="75"/>
      <c r="S151" s="75"/>
      <c r="T151" s="75"/>
      <c r="U151" s="75"/>
      <c r="V151" s="75"/>
      <c r="W151" s="75"/>
    </row>
    <row r="152" spans="1:23">
      <c r="A152" s="84" t="s">
        <v>72</v>
      </c>
      <c r="B152" s="85">
        <v>10000000</v>
      </c>
      <c r="C152" s="32">
        <v>10000000</v>
      </c>
      <c r="D152" s="33" t="e">
        <f>C152-(#REF!+#REF!+#REF!+#REF!)</f>
        <v>#REF!</v>
      </c>
      <c r="E152" s="75"/>
      <c r="F152" s="75"/>
      <c r="G152" s="75"/>
      <c r="H152" s="75"/>
      <c r="I152" s="75"/>
      <c r="J152" s="75"/>
      <c r="K152" s="75"/>
      <c r="L152" s="75"/>
      <c r="M152" s="75"/>
      <c r="N152" s="75"/>
      <c r="O152" s="75"/>
      <c r="P152" s="75"/>
      <c r="Q152" s="75"/>
      <c r="R152" s="75"/>
      <c r="S152" s="75"/>
      <c r="T152" s="75"/>
      <c r="U152" s="75"/>
      <c r="V152" s="75"/>
      <c r="W152" s="75"/>
    </row>
    <row r="153" spans="1:23">
      <c r="A153" s="90" t="s">
        <v>73</v>
      </c>
      <c r="B153" s="32"/>
      <c r="C153" s="32">
        <f>B154</f>
        <v>10000000</v>
      </c>
      <c r="D153" s="39" t="e">
        <f>C153-(#REF!+#REF!+#REF!+#REF!)</f>
        <v>#REF!</v>
      </c>
      <c r="E153" s="75"/>
      <c r="F153" s="75"/>
      <c r="G153" s="75"/>
      <c r="H153" s="75"/>
      <c r="I153" s="75"/>
      <c r="J153" s="75"/>
      <c r="K153" s="75"/>
      <c r="L153" s="75"/>
      <c r="M153" s="75"/>
      <c r="N153" s="75"/>
      <c r="O153" s="75"/>
      <c r="P153" s="75"/>
      <c r="Q153" s="75"/>
      <c r="R153" s="75"/>
      <c r="S153" s="75"/>
      <c r="T153" s="75"/>
      <c r="U153" s="75"/>
      <c r="V153" s="75"/>
      <c r="W153" s="75"/>
    </row>
    <row r="154" spans="1:23">
      <c r="A154" s="84" t="s">
        <v>74</v>
      </c>
      <c r="B154" s="92">
        <v>10000000</v>
      </c>
      <c r="C154" s="32"/>
      <c r="D154" s="39" t="e">
        <f>C154-(#REF!+#REF!+#REF!+#REF!)</f>
        <v>#REF!</v>
      </c>
      <c r="E154" s="75"/>
      <c r="F154" s="75"/>
      <c r="G154" s="75"/>
      <c r="H154" s="75"/>
      <c r="I154" s="75"/>
      <c r="J154" s="75"/>
      <c r="K154" s="75"/>
      <c r="L154" s="75"/>
      <c r="M154" s="75"/>
      <c r="N154" s="75"/>
      <c r="O154" s="75"/>
      <c r="P154" s="75"/>
      <c r="Q154" s="75"/>
      <c r="R154" s="75"/>
      <c r="S154" s="75"/>
      <c r="T154" s="75"/>
      <c r="U154" s="75"/>
      <c r="V154" s="75"/>
      <c r="W154" s="75"/>
    </row>
    <row r="155" spans="1:23" ht="28">
      <c r="A155" s="90" t="s">
        <v>75</v>
      </c>
      <c r="B155" s="32"/>
      <c r="C155" s="32">
        <f>B156</f>
        <v>180000000</v>
      </c>
      <c r="D155" s="39" t="e">
        <f>C155-(#REF!+#REF!+#REF!+#REF!)</f>
        <v>#REF!</v>
      </c>
      <c r="E155" s="75"/>
      <c r="F155" s="75"/>
      <c r="G155" s="75"/>
      <c r="H155" s="75"/>
      <c r="I155" s="75"/>
      <c r="J155" s="75"/>
      <c r="K155" s="75"/>
      <c r="L155" s="75"/>
      <c r="M155" s="75"/>
      <c r="N155" s="75"/>
      <c r="O155" s="75"/>
      <c r="P155" s="75"/>
      <c r="Q155" s="75"/>
      <c r="R155" s="75"/>
      <c r="S155" s="75"/>
      <c r="T155" s="75"/>
      <c r="U155" s="75"/>
      <c r="V155" s="75"/>
      <c r="W155" s="75"/>
    </row>
    <row r="156" spans="1:23">
      <c r="A156" s="84" t="s">
        <v>76</v>
      </c>
      <c r="B156" s="92">
        <v>180000000</v>
      </c>
      <c r="C156" s="32"/>
      <c r="D156" s="39" t="e">
        <f>C156-(#REF!+#REF!+#REF!+#REF!)</f>
        <v>#REF!</v>
      </c>
      <c r="E156" s="75"/>
      <c r="F156" s="75"/>
      <c r="G156" s="75"/>
      <c r="H156" s="75"/>
      <c r="I156" s="75"/>
      <c r="J156" s="75"/>
      <c r="K156" s="75"/>
      <c r="L156" s="75"/>
      <c r="M156" s="75"/>
      <c r="N156" s="75"/>
      <c r="O156" s="75"/>
      <c r="P156" s="75"/>
      <c r="Q156" s="75"/>
      <c r="R156" s="75"/>
      <c r="S156" s="75"/>
      <c r="T156" s="75"/>
      <c r="U156" s="75"/>
      <c r="V156" s="75"/>
      <c r="W156" s="75"/>
    </row>
    <row r="157" spans="1:23" ht="28">
      <c r="A157" s="90" t="s">
        <v>77</v>
      </c>
      <c r="B157" s="32"/>
      <c r="C157" s="32">
        <f>B158</f>
        <v>10000000</v>
      </c>
      <c r="D157" s="39" t="e">
        <f>C157-(#REF!+#REF!+#REF!+#REF!)</f>
        <v>#REF!</v>
      </c>
      <c r="E157" s="75"/>
      <c r="F157" s="75"/>
      <c r="G157" s="75"/>
      <c r="H157" s="75"/>
      <c r="I157" s="75"/>
      <c r="J157" s="75"/>
      <c r="K157" s="75"/>
      <c r="L157" s="75"/>
      <c r="M157" s="75"/>
      <c r="N157" s="75"/>
      <c r="O157" s="75"/>
      <c r="P157" s="75"/>
      <c r="Q157" s="75"/>
      <c r="R157" s="75"/>
      <c r="S157" s="75"/>
      <c r="T157" s="75"/>
      <c r="U157" s="75"/>
      <c r="V157" s="75"/>
      <c r="W157" s="75"/>
    </row>
    <row r="158" spans="1:23">
      <c r="A158" s="93" t="s">
        <v>111</v>
      </c>
      <c r="B158" s="32">
        <v>10000000</v>
      </c>
      <c r="C158" s="32"/>
      <c r="D158" s="39"/>
      <c r="E158" s="75"/>
      <c r="F158" s="75"/>
      <c r="G158" s="75"/>
      <c r="H158" s="75"/>
      <c r="I158" s="75"/>
      <c r="J158" s="75"/>
      <c r="K158" s="75"/>
      <c r="L158" s="75"/>
      <c r="M158" s="75"/>
      <c r="N158" s="75"/>
      <c r="O158" s="75"/>
      <c r="P158" s="75"/>
      <c r="Q158" s="75"/>
      <c r="R158" s="75"/>
      <c r="S158" s="75"/>
      <c r="T158" s="75"/>
      <c r="U158" s="75"/>
      <c r="V158" s="75"/>
      <c r="W158" s="75"/>
    </row>
    <row r="159" spans="1:23" ht="28">
      <c r="A159" s="90" t="s">
        <v>78</v>
      </c>
      <c r="B159" s="32"/>
      <c r="C159" s="32">
        <f>B160</f>
        <v>10000</v>
      </c>
      <c r="D159" s="39" t="e">
        <f>C159-(#REF!+#REF!+#REF!+#REF!)</f>
        <v>#REF!</v>
      </c>
      <c r="E159" s="75"/>
      <c r="F159" s="75"/>
      <c r="G159" s="75"/>
      <c r="H159" s="75"/>
      <c r="I159" s="75"/>
      <c r="J159" s="75"/>
      <c r="K159" s="75"/>
      <c r="L159" s="75"/>
      <c r="M159" s="75"/>
      <c r="N159" s="75"/>
      <c r="O159" s="75"/>
      <c r="P159" s="75"/>
      <c r="Q159" s="75"/>
      <c r="R159" s="75"/>
      <c r="S159" s="75"/>
      <c r="T159" s="75"/>
      <c r="U159" s="75"/>
      <c r="V159" s="75"/>
      <c r="W159" s="75"/>
    </row>
    <row r="160" spans="1:23">
      <c r="A160" s="93" t="s">
        <v>112</v>
      </c>
      <c r="B160" s="32">
        <v>10000</v>
      </c>
      <c r="C160" s="32"/>
      <c r="D160" s="39"/>
      <c r="E160" s="75"/>
      <c r="F160" s="75"/>
      <c r="G160" s="75"/>
      <c r="H160" s="75"/>
      <c r="I160" s="75"/>
      <c r="J160" s="75"/>
      <c r="K160" s="75"/>
      <c r="L160" s="75"/>
      <c r="M160" s="75"/>
      <c r="N160" s="75"/>
      <c r="O160" s="75"/>
      <c r="P160" s="75"/>
      <c r="Q160" s="75"/>
      <c r="R160" s="75"/>
      <c r="S160" s="75"/>
      <c r="T160" s="75"/>
      <c r="U160" s="75"/>
      <c r="V160" s="75"/>
      <c r="W160" s="75"/>
    </row>
    <row r="161" spans="1:23" ht="42">
      <c r="A161" s="90" t="s">
        <v>79</v>
      </c>
      <c r="B161" s="32"/>
      <c r="C161" s="32">
        <f>B162</f>
        <v>1000000</v>
      </c>
      <c r="D161" s="39" t="e">
        <f>C161-(#REF!+#REF!+#REF!+#REF!)</f>
        <v>#REF!</v>
      </c>
      <c r="E161" s="75"/>
      <c r="F161" s="75"/>
      <c r="G161" s="75"/>
      <c r="H161" s="75"/>
      <c r="I161" s="75"/>
      <c r="J161" s="75"/>
      <c r="K161" s="75"/>
      <c r="L161" s="75"/>
      <c r="M161" s="75"/>
      <c r="N161" s="75"/>
      <c r="O161" s="75"/>
      <c r="P161" s="75"/>
      <c r="Q161" s="75"/>
      <c r="R161" s="75"/>
      <c r="S161" s="75"/>
      <c r="T161" s="75"/>
      <c r="U161" s="75"/>
      <c r="V161" s="75"/>
      <c r="W161" s="75"/>
    </row>
    <row r="162" spans="1:23">
      <c r="A162" s="84" t="s">
        <v>113</v>
      </c>
      <c r="B162" s="32">
        <v>1000000</v>
      </c>
      <c r="C162" s="32"/>
      <c r="D162" s="39"/>
      <c r="E162" s="75"/>
      <c r="F162" s="75"/>
      <c r="G162" s="75"/>
      <c r="H162" s="75"/>
      <c r="I162" s="75"/>
      <c r="J162" s="75"/>
      <c r="K162" s="75"/>
      <c r="L162" s="75"/>
      <c r="M162" s="75"/>
      <c r="N162" s="75"/>
      <c r="O162" s="75"/>
      <c r="P162" s="75"/>
      <c r="Q162" s="75"/>
      <c r="R162" s="75"/>
      <c r="S162" s="75"/>
      <c r="T162" s="75"/>
      <c r="U162" s="75"/>
      <c r="V162" s="75"/>
      <c r="W162" s="75"/>
    </row>
    <row r="163" spans="1:23" ht="56">
      <c r="A163" s="90" t="s">
        <v>80</v>
      </c>
      <c r="B163" s="32"/>
      <c r="C163" s="32">
        <f>B164</f>
        <v>1000000</v>
      </c>
      <c r="D163" s="39" t="e">
        <f>C163-(#REF!+#REF!+#REF!+#REF!)</f>
        <v>#REF!</v>
      </c>
      <c r="E163" s="75"/>
      <c r="F163" s="75"/>
      <c r="G163" s="75"/>
      <c r="H163" s="75"/>
      <c r="I163" s="75"/>
      <c r="J163" s="75"/>
      <c r="K163" s="75"/>
      <c r="L163" s="75"/>
      <c r="M163" s="75"/>
      <c r="N163" s="75"/>
      <c r="O163" s="75"/>
      <c r="P163" s="75"/>
      <c r="Q163" s="75"/>
      <c r="R163" s="75"/>
      <c r="S163" s="75"/>
      <c r="T163" s="75"/>
      <c r="U163" s="75"/>
      <c r="V163" s="75"/>
      <c r="W163" s="75"/>
    </row>
    <row r="164" spans="1:23">
      <c r="A164" s="84" t="s">
        <v>81</v>
      </c>
      <c r="B164" s="32">
        <v>1000000</v>
      </c>
      <c r="C164" s="32"/>
      <c r="D164" s="39" t="e">
        <f>C164-(#REF!+#REF!+#REF!+#REF!)</f>
        <v>#REF!</v>
      </c>
      <c r="E164" s="75"/>
      <c r="F164" s="75"/>
      <c r="G164" s="75"/>
      <c r="H164" s="75"/>
      <c r="I164" s="75"/>
      <c r="J164" s="75"/>
      <c r="K164" s="75"/>
      <c r="L164" s="75"/>
      <c r="M164" s="75"/>
      <c r="N164" s="75"/>
      <c r="O164" s="75"/>
      <c r="P164" s="75"/>
      <c r="Q164" s="75"/>
      <c r="R164" s="75"/>
      <c r="S164" s="75"/>
      <c r="T164" s="75"/>
      <c r="U164" s="75"/>
      <c r="V164" s="75"/>
      <c r="W164" s="75"/>
    </row>
    <row r="165" spans="1:23">
      <c r="A165" s="82" t="s">
        <v>82</v>
      </c>
      <c r="B165" s="36"/>
      <c r="C165" s="32">
        <f>SUM(B166)</f>
        <v>800000000</v>
      </c>
      <c r="D165" s="39" t="e">
        <f>C165-(#REF!+#REF!+#REF!+#REF!)</f>
        <v>#REF!</v>
      </c>
      <c r="E165" s="75"/>
      <c r="F165" s="75"/>
      <c r="G165" s="75"/>
      <c r="H165" s="75"/>
      <c r="I165" s="75"/>
      <c r="J165" s="75"/>
      <c r="K165" s="75"/>
      <c r="L165" s="75"/>
      <c r="M165" s="75"/>
      <c r="N165" s="75"/>
      <c r="O165" s="75"/>
      <c r="P165" s="75"/>
      <c r="Q165" s="75"/>
      <c r="R165" s="75"/>
      <c r="S165" s="75"/>
      <c r="T165" s="75"/>
      <c r="U165" s="75"/>
      <c r="V165" s="75"/>
      <c r="W165" s="75"/>
    </row>
    <row r="166" spans="1:23">
      <c r="A166" s="84" t="s">
        <v>83</v>
      </c>
      <c r="B166" s="36">
        <v>800000000</v>
      </c>
      <c r="C166" s="36"/>
      <c r="D166" s="39" t="e">
        <f>C166-(#REF!+#REF!+#REF!+#REF!)</f>
        <v>#REF!</v>
      </c>
      <c r="E166" s="75"/>
      <c r="F166" s="75"/>
      <c r="G166" s="75"/>
      <c r="H166" s="75"/>
      <c r="I166" s="75"/>
      <c r="J166" s="75"/>
      <c r="K166" s="75"/>
      <c r="L166" s="75"/>
      <c r="M166" s="75"/>
      <c r="N166" s="75"/>
      <c r="O166" s="75"/>
      <c r="P166" s="75"/>
      <c r="Q166" s="75"/>
      <c r="R166" s="75"/>
      <c r="S166" s="75"/>
      <c r="T166" s="75"/>
      <c r="U166" s="75"/>
      <c r="V166" s="75"/>
      <c r="W166" s="75"/>
    </row>
    <row r="167" spans="1:23" ht="28">
      <c r="A167" s="90" t="s">
        <v>117</v>
      </c>
      <c r="B167" s="32"/>
      <c r="C167" s="32">
        <f>SUM(B168:B168)</f>
        <v>113000000</v>
      </c>
      <c r="D167" s="39" t="e">
        <f>C167-(#REF!+#REF!+#REF!+#REF!)</f>
        <v>#REF!</v>
      </c>
      <c r="E167" s="75"/>
      <c r="F167" s="75"/>
      <c r="G167" s="75"/>
      <c r="H167" s="75"/>
      <c r="I167" s="75"/>
      <c r="J167" s="75"/>
      <c r="K167" s="75"/>
      <c r="L167" s="75"/>
      <c r="M167" s="75"/>
      <c r="N167" s="75"/>
      <c r="O167" s="75"/>
      <c r="P167" s="75"/>
      <c r="Q167" s="75"/>
      <c r="R167" s="75"/>
      <c r="S167" s="75"/>
      <c r="T167" s="75"/>
      <c r="U167" s="75"/>
      <c r="V167" s="75"/>
      <c r="W167" s="75"/>
    </row>
    <row r="168" spans="1:23">
      <c r="A168" s="84" t="s">
        <v>84</v>
      </c>
      <c r="B168" s="36">
        <v>113000000</v>
      </c>
      <c r="C168" s="36"/>
      <c r="D168" s="39" t="e">
        <f>C168-(#REF!+#REF!+#REF!+#REF!)</f>
        <v>#REF!</v>
      </c>
      <c r="E168" s="75"/>
      <c r="F168" s="75"/>
      <c r="G168" s="75"/>
      <c r="H168" s="75"/>
      <c r="I168" s="75"/>
      <c r="J168" s="75"/>
      <c r="K168" s="75"/>
      <c r="L168" s="75"/>
      <c r="M168" s="75"/>
      <c r="N168" s="75"/>
      <c r="O168" s="75"/>
      <c r="P168" s="75"/>
      <c r="Q168" s="75"/>
      <c r="R168" s="75"/>
      <c r="S168" s="75"/>
      <c r="T168" s="75"/>
      <c r="U168" s="75"/>
      <c r="V168" s="75"/>
      <c r="W168" s="75"/>
    </row>
    <row r="169" spans="1:23" ht="28">
      <c r="A169" s="82" t="s">
        <v>118</v>
      </c>
      <c r="B169" s="32"/>
      <c r="C169" s="32">
        <f>SUM(B170)</f>
        <v>11000000</v>
      </c>
      <c r="D169" s="39" t="e">
        <f>C169-(#REF!+#REF!+#REF!+#REF!)</f>
        <v>#REF!</v>
      </c>
      <c r="E169" s="75"/>
      <c r="F169" s="75"/>
      <c r="G169" s="75"/>
      <c r="H169" s="75"/>
      <c r="I169" s="75"/>
      <c r="J169" s="75"/>
      <c r="K169" s="75"/>
      <c r="L169" s="75"/>
      <c r="M169" s="75"/>
      <c r="N169" s="75"/>
      <c r="O169" s="75"/>
      <c r="P169" s="75"/>
      <c r="Q169" s="75"/>
      <c r="R169" s="75"/>
      <c r="S169" s="75"/>
      <c r="T169" s="75"/>
      <c r="U169" s="75"/>
      <c r="V169" s="75"/>
      <c r="W169" s="75"/>
    </row>
    <row r="170" spans="1:23">
      <c r="A170" s="84" t="s">
        <v>57</v>
      </c>
      <c r="B170" s="36">
        <v>11000000</v>
      </c>
      <c r="C170" s="36"/>
      <c r="D170" s="39" t="e">
        <f>C170-(#REF!+#REF!+#REF!+#REF!)</f>
        <v>#REF!</v>
      </c>
      <c r="E170" s="75"/>
      <c r="F170" s="75"/>
      <c r="G170" s="75"/>
      <c r="H170" s="75"/>
      <c r="I170" s="75"/>
      <c r="J170" s="75"/>
      <c r="K170" s="75"/>
      <c r="L170" s="75"/>
      <c r="M170" s="75"/>
      <c r="N170" s="75"/>
      <c r="O170" s="75"/>
      <c r="P170" s="75"/>
      <c r="Q170" s="75"/>
      <c r="R170" s="75"/>
      <c r="S170" s="75"/>
      <c r="T170" s="75"/>
      <c r="U170" s="75"/>
      <c r="V170" s="75"/>
      <c r="W170" s="75"/>
    </row>
    <row r="171" spans="1:23" ht="28">
      <c r="A171" s="82" t="s">
        <v>119</v>
      </c>
      <c r="B171" s="32"/>
      <c r="C171" s="32">
        <f>SUM(B172)</f>
        <v>15000000</v>
      </c>
      <c r="D171" s="39" t="e">
        <f>C171-(#REF!+#REF!+#REF!+#REF!)</f>
        <v>#REF!</v>
      </c>
      <c r="E171" s="75"/>
      <c r="F171" s="75"/>
      <c r="G171" s="75"/>
      <c r="H171" s="75"/>
      <c r="I171" s="75"/>
      <c r="J171" s="75"/>
      <c r="K171" s="75"/>
      <c r="L171" s="75"/>
      <c r="M171" s="75"/>
      <c r="N171" s="75"/>
      <c r="O171" s="75"/>
      <c r="P171" s="75"/>
      <c r="Q171" s="75"/>
      <c r="R171" s="75"/>
      <c r="S171" s="75"/>
      <c r="T171" s="75"/>
      <c r="U171" s="75"/>
      <c r="V171" s="75"/>
      <c r="W171" s="75"/>
    </row>
    <row r="172" spans="1:23">
      <c r="A172" s="84" t="s">
        <v>57</v>
      </c>
      <c r="B172" s="36">
        <v>15000000</v>
      </c>
      <c r="C172" s="36"/>
      <c r="D172" s="39" t="e">
        <f>C172-(#REF!+#REF!+#REF!+#REF!)</f>
        <v>#REF!</v>
      </c>
      <c r="E172" s="75"/>
      <c r="F172" s="75"/>
      <c r="G172" s="75"/>
      <c r="H172" s="75"/>
      <c r="I172" s="75"/>
      <c r="J172" s="75"/>
      <c r="K172" s="75"/>
      <c r="L172" s="75"/>
      <c r="M172" s="75"/>
      <c r="N172" s="75"/>
      <c r="O172" s="75"/>
      <c r="P172" s="75"/>
      <c r="Q172" s="75"/>
      <c r="R172" s="75"/>
      <c r="S172" s="75"/>
      <c r="T172" s="75"/>
      <c r="U172" s="75"/>
      <c r="V172" s="75"/>
      <c r="W172" s="75"/>
    </row>
    <row r="173" spans="1:23">
      <c r="A173" s="82" t="s">
        <v>85</v>
      </c>
      <c r="B173" s="32"/>
      <c r="C173" s="32">
        <f>SUM(B174)</f>
        <v>5000000000</v>
      </c>
      <c r="D173" s="39" t="e">
        <f>C173-(#REF!+#REF!+#REF!+#REF!)</f>
        <v>#REF!</v>
      </c>
      <c r="E173" s="75"/>
      <c r="F173" s="75"/>
      <c r="G173" s="75"/>
      <c r="H173" s="75"/>
      <c r="I173" s="75"/>
      <c r="J173" s="75"/>
      <c r="K173" s="75"/>
      <c r="L173" s="75"/>
      <c r="M173" s="75"/>
      <c r="N173" s="75"/>
      <c r="O173" s="75"/>
      <c r="P173" s="75"/>
      <c r="Q173" s="75"/>
      <c r="R173" s="75"/>
      <c r="S173" s="75"/>
      <c r="T173" s="75"/>
      <c r="U173" s="75"/>
      <c r="V173" s="75"/>
      <c r="W173" s="75"/>
    </row>
    <row r="174" spans="1:23" ht="28">
      <c r="A174" s="84" t="s">
        <v>86</v>
      </c>
      <c r="B174" s="36">
        <v>5000000000</v>
      </c>
      <c r="C174" s="36"/>
      <c r="D174" s="39" t="e">
        <f>C174-(#REF!+#REF!+#REF!+#REF!)</f>
        <v>#REF!</v>
      </c>
      <c r="E174" s="75"/>
      <c r="F174" s="75"/>
      <c r="G174" s="75"/>
      <c r="H174" s="75"/>
      <c r="I174" s="75"/>
      <c r="J174" s="75"/>
      <c r="K174" s="75"/>
      <c r="L174" s="75"/>
      <c r="M174" s="75"/>
      <c r="N174" s="75"/>
      <c r="O174" s="75"/>
      <c r="P174" s="75"/>
      <c r="Q174" s="75"/>
      <c r="R174" s="75"/>
      <c r="S174" s="75"/>
      <c r="T174" s="75"/>
      <c r="U174" s="75"/>
      <c r="V174" s="75"/>
      <c r="W174" s="75"/>
    </row>
    <row r="175" spans="1:23" ht="28">
      <c r="A175" s="82" t="s">
        <v>120</v>
      </c>
      <c r="B175" s="32"/>
      <c r="C175" s="32">
        <f>SUM(B176)</f>
        <v>2600000000</v>
      </c>
      <c r="D175" s="39" t="e">
        <f>C175-(#REF!+#REF!+#REF!+#REF!)</f>
        <v>#REF!</v>
      </c>
      <c r="E175" s="75"/>
      <c r="F175" s="75"/>
      <c r="G175" s="75"/>
      <c r="H175" s="75"/>
      <c r="I175" s="75"/>
      <c r="J175" s="75"/>
      <c r="K175" s="75"/>
      <c r="L175" s="75"/>
      <c r="M175" s="75"/>
      <c r="N175" s="75"/>
      <c r="O175" s="75"/>
      <c r="P175" s="75"/>
      <c r="Q175" s="75"/>
      <c r="R175" s="75"/>
      <c r="S175" s="75"/>
      <c r="T175" s="75"/>
      <c r="U175" s="75"/>
      <c r="V175" s="75"/>
      <c r="W175" s="75"/>
    </row>
    <row r="176" spans="1:23">
      <c r="A176" s="88" t="s">
        <v>87</v>
      </c>
      <c r="B176" s="36">
        <v>2600000000</v>
      </c>
      <c r="C176" s="36"/>
      <c r="D176" s="39" t="e">
        <f>C176-(#REF!+#REF!+#REF!+#REF!)</f>
        <v>#REF!</v>
      </c>
      <c r="E176" s="75"/>
      <c r="F176" s="75"/>
      <c r="G176" s="75"/>
      <c r="H176" s="75"/>
      <c r="I176" s="75"/>
      <c r="J176" s="75"/>
      <c r="K176" s="75"/>
      <c r="L176" s="75"/>
      <c r="M176" s="75"/>
      <c r="N176" s="75"/>
      <c r="O176" s="75"/>
      <c r="P176" s="75"/>
      <c r="Q176" s="75"/>
      <c r="R176" s="75"/>
      <c r="S176" s="75"/>
      <c r="T176" s="75"/>
      <c r="U176" s="75"/>
      <c r="V176" s="75"/>
      <c r="W176" s="75"/>
    </row>
    <row r="177" spans="1:23" ht="28">
      <c r="A177" s="82" t="s">
        <v>121</v>
      </c>
      <c r="B177" s="32"/>
      <c r="C177" s="32">
        <f>SUM(B178)</f>
        <v>250000000</v>
      </c>
      <c r="D177" s="39" t="e">
        <f>C177-(#REF!+#REF!+#REF!+#REF!)</f>
        <v>#REF!</v>
      </c>
      <c r="E177" s="75"/>
      <c r="F177" s="75"/>
      <c r="G177" s="75"/>
      <c r="H177" s="75"/>
      <c r="I177" s="75"/>
      <c r="J177" s="75"/>
      <c r="K177" s="75"/>
      <c r="L177" s="75"/>
      <c r="M177" s="75"/>
      <c r="N177" s="75"/>
      <c r="O177" s="75"/>
      <c r="P177" s="75"/>
      <c r="Q177" s="75"/>
      <c r="R177" s="75"/>
      <c r="S177" s="75"/>
      <c r="T177" s="75"/>
      <c r="U177" s="75"/>
      <c r="V177" s="75"/>
      <c r="W177" s="75"/>
    </row>
    <row r="178" spans="1:23">
      <c r="A178" s="88" t="s">
        <v>87</v>
      </c>
      <c r="B178" s="36">
        <v>250000000</v>
      </c>
      <c r="C178" s="32"/>
      <c r="D178" s="39" t="e">
        <f>C178-(#REF!+#REF!+#REF!+#REF!)</f>
        <v>#REF!</v>
      </c>
      <c r="E178" s="75"/>
      <c r="F178" s="75"/>
      <c r="G178" s="75"/>
      <c r="H178" s="75"/>
      <c r="I178" s="75"/>
      <c r="J178" s="75"/>
      <c r="K178" s="75"/>
      <c r="L178" s="75"/>
      <c r="M178" s="75"/>
      <c r="N178" s="75"/>
      <c r="O178" s="75"/>
      <c r="P178" s="75"/>
      <c r="Q178" s="75"/>
      <c r="R178" s="75"/>
      <c r="S178" s="75"/>
      <c r="T178" s="75"/>
      <c r="U178" s="75"/>
      <c r="V178" s="75"/>
      <c r="W178" s="75"/>
    </row>
    <row r="179" spans="1:23">
      <c r="A179" s="82" t="s">
        <v>88</v>
      </c>
      <c r="B179" s="36"/>
      <c r="C179" s="32">
        <f>SUM(B180:B181)</f>
        <v>70200000</v>
      </c>
      <c r="D179" s="39" t="e">
        <f>C179-(#REF!+#REF!+#REF!+#REF!)</f>
        <v>#REF!</v>
      </c>
      <c r="E179" s="75"/>
      <c r="F179" s="75"/>
      <c r="G179" s="75"/>
      <c r="H179" s="75"/>
      <c r="I179" s="75"/>
      <c r="J179" s="75"/>
      <c r="K179" s="75"/>
      <c r="L179" s="75"/>
      <c r="M179" s="75"/>
      <c r="N179" s="75"/>
      <c r="O179" s="75"/>
      <c r="P179" s="75"/>
      <c r="Q179" s="75"/>
      <c r="R179" s="75"/>
      <c r="S179" s="75"/>
      <c r="T179" s="75"/>
      <c r="U179" s="75"/>
      <c r="V179" s="75"/>
      <c r="W179" s="75"/>
    </row>
    <row r="180" spans="1:23" ht="46.5" customHeight="1">
      <c r="A180" s="88" t="s">
        <v>108</v>
      </c>
      <c r="B180" s="36">
        <v>70000000</v>
      </c>
      <c r="C180" s="36"/>
      <c r="D180" s="39" t="e">
        <f>C180-(#REF!+#REF!+#REF!+#REF!)</f>
        <v>#REF!</v>
      </c>
      <c r="E180" s="75" t="s">
        <v>109</v>
      </c>
      <c r="F180" s="75"/>
      <c r="G180" s="75"/>
      <c r="H180" s="75"/>
      <c r="I180" s="75"/>
      <c r="J180" s="75"/>
      <c r="K180" s="75"/>
      <c r="L180" s="75"/>
      <c r="M180" s="75"/>
      <c r="N180" s="75"/>
      <c r="O180" s="75"/>
      <c r="P180" s="75"/>
      <c r="Q180" s="75"/>
      <c r="R180" s="75"/>
      <c r="S180" s="75"/>
      <c r="T180" s="75"/>
      <c r="U180" s="75"/>
      <c r="V180" s="75"/>
      <c r="W180" s="75"/>
    </row>
    <row r="181" spans="1:23" ht="28">
      <c r="A181" s="88" t="s">
        <v>110</v>
      </c>
      <c r="B181" s="36">
        <v>200000</v>
      </c>
      <c r="C181" s="36"/>
      <c r="D181" s="39" t="e">
        <f>C181-(#REF!+#REF!+#REF!+#REF!)</f>
        <v>#REF!</v>
      </c>
      <c r="E181" s="75" t="s">
        <v>109</v>
      </c>
      <c r="F181" s="75"/>
      <c r="G181" s="75"/>
      <c r="H181" s="75"/>
      <c r="I181" s="75"/>
      <c r="J181" s="75"/>
      <c r="K181" s="75"/>
      <c r="L181" s="75"/>
      <c r="M181" s="75"/>
      <c r="N181" s="75"/>
      <c r="O181" s="75"/>
      <c r="P181" s="75"/>
      <c r="Q181" s="75"/>
      <c r="R181" s="75"/>
      <c r="S181" s="75"/>
      <c r="T181" s="75"/>
      <c r="U181" s="75"/>
      <c r="V181" s="75"/>
      <c r="W181" s="75"/>
    </row>
    <row r="182" spans="1:23" ht="28">
      <c r="A182" s="82" t="s">
        <v>122</v>
      </c>
      <c r="B182" s="36"/>
      <c r="C182" s="32">
        <f>SUM(B183)</f>
        <v>8000000000</v>
      </c>
      <c r="D182" s="39" t="e">
        <f>C182-(#REF!+#REF!+#REF!+#REF!)</f>
        <v>#REF!</v>
      </c>
      <c r="E182" s="75"/>
      <c r="F182" s="75"/>
      <c r="G182" s="75"/>
      <c r="H182" s="75"/>
      <c r="I182" s="75"/>
      <c r="J182" s="75"/>
      <c r="K182" s="75"/>
      <c r="L182" s="75"/>
      <c r="M182" s="75"/>
      <c r="N182" s="75"/>
      <c r="O182" s="75"/>
      <c r="P182" s="75"/>
      <c r="Q182" s="75"/>
      <c r="R182" s="75"/>
      <c r="S182" s="75"/>
      <c r="T182" s="75"/>
      <c r="U182" s="75"/>
      <c r="V182" s="75"/>
      <c r="W182" s="75"/>
    </row>
    <row r="183" spans="1:23">
      <c r="A183" s="88" t="s">
        <v>90</v>
      </c>
      <c r="B183" s="36">
        <v>8000000000</v>
      </c>
      <c r="C183" s="36"/>
      <c r="D183" s="39" t="e">
        <f>C183-(#REF!+#REF!+#REF!+#REF!)</f>
        <v>#REF!</v>
      </c>
      <c r="E183" s="75"/>
      <c r="F183" s="75"/>
      <c r="G183" s="75"/>
      <c r="H183" s="75"/>
      <c r="I183" s="75"/>
      <c r="J183" s="75"/>
      <c r="K183" s="75"/>
      <c r="L183" s="75"/>
      <c r="M183" s="75"/>
      <c r="N183" s="75"/>
      <c r="O183" s="75"/>
      <c r="P183" s="75"/>
      <c r="Q183" s="75"/>
      <c r="R183" s="75"/>
      <c r="S183" s="75"/>
      <c r="T183" s="75"/>
      <c r="U183" s="75"/>
      <c r="V183" s="75"/>
      <c r="W183" s="75"/>
    </row>
    <row r="184" spans="1:23" ht="28">
      <c r="A184" s="82" t="s">
        <v>89</v>
      </c>
      <c r="B184" s="36"/>
      <c r="C184" s="32">
        <f>SUM(B185)</f>
        <v>8000000000</v>
      </c>
      <c r="D184" s="39" t="e">
        <f>C184-(#REF!+#REF!+#REF!+#REF!)</f>
        <v>#REF!</v>
      </c>
      <c r="E184" s="75"/>
      <c r="F184" s="75"/>
      <c r="G184" s="75"/>
      <c r="H184" s="75"/>
      <c r="I184" s="75"/>
      <c r="J184" s="75"/>
      <c r="K184" s="75"/>
      <c r="L184" s="75"/>
      <c r="M184" s="75"/>
      <c r="N184" s="75"/>
      <c r="O184" s="75"/>
      <c r="P184" s="75"/>
      <c r="Q184" s="75"/>
      <c r="R184" s="75"/>
      <c r="S184" s="75"/>
      <c r="T184" s="75"/>
      <c r="U184" s="75"/>
      <c r="V184" s="75"/>
      <c r="W184" s="75"/>
    </row>
    <row r="185" spans="1:23">
      <c r="A185" s="88" t="s">
        <v>90</v>
      </c>
      <c r="B185" s="36">
        <v>8000000000</v>
      </c>
      <c r="C185" s="36"/>
      <c r="D185" s="39" t="e">
        <f>C185-(#REF!+#REF!+#REF!+#REF!)</f>
        <v>#REF!</v>
      </c>
      <c r="E185" s="75"/>
      <c r="F185" s="75"/>
      <c r="G185" s="75"/>
      <c r="H185" s="75"/>
      <c r="I185" s="75"/>
      <c r="J185" s="75"/>
      <c r="K185" s="75"/>
      <c r="L185" s="75"/>
      <c r="M185" s="75"/>
      <c r="N185" s="75"/>
      <c r="O185" s="75"/>
      <c r="P185" s="75"/>
      <c r="Q185" s="75"/>
      <c r="R185" s="75"/>
      <c r="S185" s="75"/>
      <c r="T185" s="75"/>
      <c r="U185" s="75"/>
      <c r="V185" s="75"/>
      <c r="W185" s="75"/>
    </row>
    <row r="186" spans="1:23">
      <c r="A186" s="94"/>
      <c r="B186" s="36"/>
      <c r="C186" s="36"/>
      <c r="D186" s="39" t="e">
        <f>C186-(#REF!+#REF!+#REF!+#REF!)</f>
        <v>#REF!</v>
      </c>
      <c r="E186" s="75"/>
      <c r="F186" s="75"/>
      <c r="G186" s="75"/>
      <c r="H186" s="75"/>
      <c r="I186" s="75"/>
      <c r="J186" s="75"/>
      <c r="K186" s="75"/>
      <c r="L186" s="75"/>
      <c r="M186" s="75"/>
      <c r="N186" s="75"/>
      <c r="O186" s="75"/>
      <c r="P186" s="75"/>
      <c r="Q186" s="75"/>
      <c r="R186" s="75"/>
      <c r="S186" s="75"/>
      <c r="T186" s="75"/>
      <c r="U186" s="75"/>
      <c r="V186" s="75"/>
      <c r="W186" s="75"/>
    </row>
    <row r="187" spans="1:23" ht="18">
      <c r="A187" s="95" t="s">
        <v>91</v>
      </c>
      <c r="B187" s="96">
        <f>B151+B56+B46+B5</f>
        <v>42385016756.93</v>
      </c>
      <c r="C187" s="96">
        <f>C151+C56+C46+C5</f>
        <v>42385016756.93</v>
      </c>
      <c r="D187" s="96" t="e">
        <f>D151+#REF!+D46+D5</f>
        <v>#REF!</v>
      </c>
      <c r="E187" s="75"/>
      <c r="F187" s="75"/>
      <c r="G187" s="75"/>
      <c r="H187" s="75"/>
      <c r="I187" s="75"/>
      <c r="J187" s="75"/>
      <c r="K187" s="75"/>
      <c r="L187" s="75"/>
      <c r="M187" s="75"/>
      <c r="N187" s="75"/>
      <c r="O187" s="75"/>
      <c r="P187" s="75"/>
      <c r="Q187" s="75"/>
      <c r="R187" s="75"/>
      <c r="S187" s="75"/>
      <c r="T187" s="75"/>
      <c r="U187" s="75"/>
      <c r="V187" s="75"/>
      <c r="W187" s="75"/>
    </row>
    <row r="188" spans="1:23">
      <c r="B188" s="77"/>
      <c r="C188" s="77"/>
      <c r="D188" s="77"/>
      <c r="E188" s="75"/>
      <c r="F188" s="75"/>
      <c r="G188" s="75"/>
      <c r="H188" s="75"/>
      <c r="I188" s="75"/>
      <c r="J188" s="75"/>
      <c r="K188" s="75"/>
      <c r="L188" s="75"/>
      <c r="M188" s="75"/>
      <c r="N188" s="75"/>
      <c r="O188" s="75"/>
      <c r="P188" s="75"/>
      <c r="Q188" s="75"/>
      <c r="R188" s="75"/>
      <c r="S188" s="75"/>
      <c r="T188" s="75"/>
      <c r="U188" s="75"/>
      <c r="V188" s="75"/>
      <c r="W188" s="75"/>
    </row>
    <row r="189" spans="1:23">
      <c r="B189" s="77"/>
      <c r="C189" s="77"/>
      <c r="D189" s="77"/>
      <c r="E189" s="75"/>
      <c r="F189" s="75"/>
      <c r="G189" s="75"/>
      <c r="H189" s="75"/>
      <c r="I189" s="75"/>
      <c r="J189" s="75"/>
      <c r="K189" s="75"/>
      <c r="L189" s="75"/>
      <c r="M189" s="75"/>
      <c r="N189" s="75"/>
      <c r="O189" s="75"/>
      <c r="P189" s="75"/>
      <c r="Q189" s="75"/>
      <c r="R189" s="75"/>
      <c r="S189" s="75"/>
      <c r="T189" s="75"/>
      <c r="U189" s="75"/>
      <c r="V189" s="75"/>
      <c r="W189" s="75"/>
    </row>
    <row r="190" spans="1:23">
      <c r="A190" s="97" t="s">
        <v>92</v>
      </c>
      <c r="B190" s="98">
        <v>7708000000</v>
      </c>
      <c r="C190" s="77"/>
      <c r="D190" s="77"/>
      <c r="E190" s="75"/>
      <c r="F190" s="75"/>
      <c r="G190" s="75"/>
      <c r="H190" s="75"/>
      <c r="I190" s="75"/>
      <c r="J190" s="75"/>
      <c r="K190" s="75"/>
      <c r="L190" s="75"/>
      <c r="M190" s="75"/>
      <c r="N190" s="75"/>
      <c r="O190" s="75"/>
      <c r="P190" s="75"/>
      <c r="Q190" s="75"/>
      <c r="R190" s="75"/>
      <c r="S190" s="75"/>
      <c r="T190" s="75"/>
      <c r="U190" s="75"/>
      <c r="V190" s="75"/>
      <c r="W190" s="75"/>
    </row>
    <row r="191" spans="1:23">
      <c r="A191" s="98" t="s">
        <v>93</v>
      </c>
      <c r="B191" s="98">
        <v>26201508000</v>
      </c>
      <c r="C191" s="77"/>
      <c r="D191" s="77"/>
      <c r="E191" s="75"/>
      <c r="F191" s="75"/>
      <c r="G191" s="75"/>
      <c r="H191" s="75"/>
      <c r="I191" s="75"/>
      <c r="J191" s="75"/>
      <c r="K191" s="75"/>
      <c r="L191" s="75"/>
      <c r="M191" s="75"/>
      <c r="N191" s="75"/>
      <c r="O191" s="75"/>
      <c r="P191" s="75"/>
      <c r="Q191" s="75"/>
      <c r="R191" s="75"/>
      <c r="S191" s="75"/>
      <c r="T191" s="75"/>
      <c r="U191" s="75"/>
      <c r="V191" s="75"/>
      <c r="W191" s="75"/>
    </row>
    <row r="192" spans="1:23">
      <c r="A192" s="98" t="s">
        <v>137</v>
      </c>
      <c r="B192" s="98">
        <v>6311997756.9300003</v>
      </c>
      <c r="C192" s="77" t="s">
        <v>142</v>
      </c>
      <c r="D192" s="77"/>
      <c r="E192" s="75"/>
      <c r="F192" s="75"/>
      <c r="G192" s="75"/>
      <c r="H192" s="75"/>
      <c r="I192" s="75"/>
      <c r="J192" s="75"/>
      <c r="K192" s="75"/>
      <c r="L192" s="75"/>
      <c r="M192" s="75"/>
      <c r="N192" s="75"/>
      <c r="O192" s="75"/>
      <c r="P192" s="75"/>
      <c r="Q192" s="75"/>
      <c r="R192" s="75"/>
      <c r="S192" s="75"/>
      <c r="T192" s="75"/>
      <c r="U192" s="75"/>
      <c r="V192" s="75"/>
      <c r="W192" s="75"/>
    </row>
    <row r="193" spans="1:23">
      <c r="A193" s="97" t="s">
        <v>94</v>
      </c>
      <c r="B193" s="98">
        <v>2163511000</v>
      </c>
      <c r="C193" s="77">
        <f>B192+B193</f>
        <v>8475508756.9300003</v>
      </c>
      <c r="D193" s="77"/>
      <c r="E193" s="75"/>
      <c r="F193" s="75"/>
      <c r="G193" s="75"/>
      <c r="H193" s="75"/>
      <c r="I193" s="75"/>
      <c r="J193" s="75"/>
      <c r="K193" s="75"/>
      <c r="L193" s="75"/>
      <c r="M193" s="75"/>
      <c r="N193" s="75"/>
      <c r="O193" s="75"/>
      <c r="P193" s="75"/>
      <c r="Q193" s="75"/>
      <c r="R193" s="75"/>
      <c r="S193" s="75"/>
      <c r="T193" s="75"/>
      <c r="U193" s="75"/>
      <c r="V193" s="75"/>
      <c r="W193" s="75"/>
    </row>
    <row r="194" spans="1:23">
      <c r="A194" s="99" t="s">
        <v>95</v>
      </c>
      <c r="B194" s="100">
        <f>SUM(B190:B193)</f>
        <v>42385016756.93</v>
      </c>
      <c r="C194" s="77"/>
      <c r="D194" s="77"/>
      <c r="E194" s="75"/>
      <c r="F194" s="75"/>
      <c r="G194" s="75"/>
      <c r="H194" s="75"/>
      <c r="I194" s="75"/>
      <c r="J194" s="75"/>
      <c r="K194" s="75"/>
      <c r="L194" s="75"/>
      <c r="M194" s="75"/>
      <c r="N194" s="75"/>
      <c r="O194" s="75"/>
      <c r="P194" s="75"/>
      <c r="Q194" s="75"/>
      <c r="R194" s="75"/>
      <c r="S194" s="75"/>
      <c r="T194" s="75"/>
      <c r="U194" s="75"/>
      <c r="V194" s="75"/>
      <c r="W194" s="75"/>
    </row>
    <row r="195" spans="1:23">
      <c r="B195" s="77"/>
      <c r="C195" s="77"/>
      <c r="D195" s="77"/>
      <c r="E195" s="75"/>
      <c r="F195" s="75"/>
      <c r="G195" s="75"/>
      <c r="H195" s="75"/>
      <c r="I195" s="75"/>
      <c r="J195" s="75"/>
      <c r="K195" s="75"/>
      <c r="L195" s="75"/>
      <c r="M195" s="75"/>
      <c r="N195" s="75"/>
      <c r="O195" s="75"/>
      <c r="P195" s="75"/>
      <c r="Q195" s="75"/>
      <c r="R195" s="75"/>
      <c r="S195" s="75"/>
      <c r="T195" s="75"/>
      <c r="U195" s="75"/>
      <c r="V195" s="75"/>
      <c r="W195" s="75"/>
    </row>
    <row r="196" spans="1:23">
      <c r="B196" s="77"/>
      <c r="C196" s="77"/>
      <c r="D196" s="77"/>
      <c r="E196" s="75"/>
      <c r="F196" s="75"/>
      <c r="G196" s="75"/>
      <c r="H196" s="75"/>
      <c r="I196" s="75"/>
      <c r="J196" s="75"/>
      <c r="K196" s="75"/>
      <c r="L196" s="75"/>
      <c r="M196" s="75"/>
      <c r="N196" s="75"/>
      <c r="O196" s="75"/>
      <c r="P196" s="75"/>
      <c r="Q196" s="75"/>
      <c r="R196" s="75"/>
      <c r="S196" s="75"/>
      <c r="T196" s="75"/>
      <c r="U196" s="75"/>
      <c r="V196" s="75"/>
      <c r="W196" s="75"/>
    </row>
    <row r="197" spans="1:23">
      <c r="B197" s="77"/>
      <c r="C197" s="77"/>
      <c r="D197" s="77"/>
      <c r="E197" s="75"/>
      <c r="F197" s="75"/>
      <c r="G197" s="75"/>
      <c r="H197" s="75"/>
      <c r="I197" s="75"/>
      <c r="J197" s="75"/>
      <c r="K197" s="75"/>
      <c r="L197" s="75"/>
      <c r="M197" s="75"/>
      <c r="N197" s="75"/>
      <c r="O197" s="75"/>
      <c r="P197" s="75"/>
      <c r="Q197" s="75"/>
      <c r="R197" s="75"/>
      <c r="S197" s="75"/>
      <c r="T197" s="75"/>
      <c r="U197" s="75"/>
      <c r="V197" s="75"/>
      <c r="W197" s="75"/>
    </row>
    <row r="198" spans="1:23">
      <c r="B198" s="75"/>
      <c r="C198" s="101"/>
      <c r="D198" s="75"/>
      <c r="E198" s="75"/>
      <c r="F198" s="75"/>
      <c r="G198" s="75"/>
      <c r="H198" s="75"/>
      <c r="I198" s="75"/>
      <c r="J198" s="75"/>
      <c r="K198" s="75"/>
      <c r="L198" s="75"/>
      <c r="M198" s="75"/>
      <c r="N198" s="75"/>
      <c r="O198" s="75"/>
      <c r="P198" s="75"/>
      <c r="Q198" s="75"/>
      <c r="R198" s="75"/>
      <c r="S198" s="75"/>
      <c r="T198" s="75"/>
      <c r="U198" s="75"/>
      <c r="V198" s="75"/>
      <c r="W198" s="75"/>
    </row>
    <row r="199" spans="1:23">
      <c r="B199" s="75"/>
      <c r="C199" s="102"/>
      <c r="D199" s="75"/>
      <c r="E199" s="75"/>
      <c r="F199" s="75"/>
      <c r="G199" s="75"/>
      <c r="H199" s="75"/>
      <c r="I199" s="75"/>
      <c r="J199" s="75"/>
      <c r="K199" s="75"/>
      <c r="L199" s="75"/>
      <c r="M199" s="75"/>
      <c r="N199" s="75"/>
      <c r="O199" s="75"/>
      <c r="P199" s="75"/>
      <c r="Q199" s="75"/>
      <c r="R199" s="75"/>
      <c r="S199" s="75"/>
      <c r="T199" s="75"/>
      <c r="U199" s="75"/>
      <c r="V199" s="75"/>
      <c r="W199" s="75"/>
    </row>
    <row r="200" spans="1:23">
      <c r="B200" s="75"/>
      <c r="C200" s="77"/>
      <c r="D200" s="75"/>
      <c r="E200" s="75"/>
      <c r="F200" s="75"/>
      <c r="G200" s="75"/>
      <c r="H200" s="75"/>
      <c r="I200" s="75"/>
      <c r="J200" s="75"/>
      <c r="K200" s="75"/>
      <c r="L200" s="75"/>
      <c r="M200" s="75"/>
      <c r="N200" s="75"/>
      <c r="O200" s="75"/>
      <c r="P200" s="75"/>
      <c r="Q200" s="75"/>
      <c r="R200" s="75"/>
      <c r="S200" s="75"/>
      <c r="T200" s="75"/>
      <c r="U200" s="75"/>
      <c r="V200" s="75"/>
      <c r="W200" s="75"/>
    </row>
    <row r="201" spans="1:23">
      <c r="B201" s="75"/>
      <c r="C201" s="77"/>
      <c r="D201" s="75"/>
      <c r="E201" s="75"/>
      <c r="F201" s="75"/>
      <c r="G201" s="75"/>
      <c r="H201" s="75"/>
      <c r="I201" s="75"/>
      <c r="J201" s="75"/>
      <c r="K201" s="75"/>
      <c r="L201" s="75"/>
      <c r="M201" s="75"/>
      <c r="N201" s="75"/>
      <c r="O201" s="75"/>
      <c r="P201" s="75"/>
      <c r="Q201" s="75"/>
      <c r="R201" s="75"/>
      <c r="S201" s="75"/>
      <c r="T201" s="75"/>
      <c r="U201" s="75"/>
      <c r="V201" s="75"/>
      <c r="W201" s="75"/>
    </row>
    <row r="202" spans="1:23">
      <c r="B202" s="75"/>
      <c r="C202" s="75"/>
      <c r="D202" s="75"/>
      <c r="E202" s="75"/>
      <c r="F202" s="75"/>
      <c r="G202" s="75"/>
      <c r="H202" s="75"/>
      <c r="I202" s="75"/>
      <c r="J202" s="75"/>
      <c r="K202" s="75"/>
      <c r="L202" s="75"/>
      <c r="M202" s="75"/>
      <c r="N202" s="75"/>
      <c r="O202" s="75"/>
      <c r="P202" s="75"/>
      <c r="Q202" s="75"/>
      <c r="R202" s="75"/>
      <c r="S202" s="75"/>
      <c r="T202" s="75"/>
      <c r="U202" s="75"/>
      <c r="V202" s="75"/>
      <c r="W202" s="75"/>
    </row>
    <row r="203" spans="1:23">
      <c r="B203" s="75"/>
      <c r="C203" s="75"/>
      <c r="D203" s="75"/>
      <c r="E203" s="75"/>
      <c r="F203" s="75"/>
      <c r="G203" s="75"/>
      <c r="H203" s="75"/>
      <c r="I203" s="75"/>
      <c r="J203" s="75"/>
      <c r="K203" s="75"/>
      <c r="L203" s="75"/>
      <c r="M203" s="75"/>
      <c r="N203" s="75"/>
      <c r="O203" s="75"/>
      <c r="P203" s="75"/>
      <c r="Q203" s="75"/>
      <c r="R203" s="75"/>
      <c r="S203" s="75"/>
      <c r="T203" s="75"/>
      <c r="U203" s="75"/>
      <c r="V203" s="75"/>
      <c r="W203" s="75"/>
    </row>
    <row r="204" spans="1:23">
      <c r="B204" s="75"/>
      <c r="C204" s="75"/>
      <c r="D204" s="75"/>
      <c r="E204" s="75"/>
      <c r="F204" s="75"/>
      <c r="G204" s="75"/>
      <c r="H204" s="75"/>
      <c r="I204" s="75"/>
      <c r="J204" s="75"/>
      <c r="K204" s="75"/>
      <c r="L204" s="75"/>
      <c r="M204" s="75"/>
      <c r="N204" s="75"/>
      <c r="O204" s="75"/>
      <c r="P204" s="75"/>
      <c r="Q204" s="75"/>
      <c r="R204" s="75"/>
      <c r="S204" s="75"/>
      <c r="T204" s="75"/>
      <c r="U204" s="75"/>
      <c r="V204" s="75"/>
      <c r="W204" s="75"/>
    </row>
    <row r="205" spans="1:23">
      <c r="B205" s="75"/>
      <c r="C205" s="75"/>
      <c r="D205" s="75"/>
      <c r="E205" s="75"/>
      <c r="F205" s="75"/>
      <c r="G205" s="75"/>
      <c r="H205" s="75"/>
      <c r="I205" s="75"/>
      <c r="J205" s="75"/>
      <c r="K205" s="75"/>
      <c r="L205" s="75"/>
      <c r="M205" s="75"/>
      <c r="N205" s="75"/>
      <c r="O205" s="75"/>
      <c r="P205" s="75"/>
      <c r="Q205" s="75"/>
      <c r="R205" s="75"/>
      <c r="S205" s="75"/>
      <c r="T205" s="75"/>
      <c r="U205" s="75"/>
      <c r="V205" s="75"/>
      <c r="W205" s="75"/>
    </row>
    <row r="206" spans="1:23">
      <c r="B206" s="75"/>
      <c r="C206" s="75"/>
      <c r="D206" s="75"/>
      <c r="E206" s="75"/>
      <c r="F206" s="75"/>
      <c r="G206" s="75"/>
      <c r="H206" s="75"/>
      <c r="I206" s="75"/>
      <c r="J206" s="75"/>
      <c r="K206" s="75"/>
      <c r="L206" s="75"/>
      <c r="M206" s="75"/>
      <c r="N206" s="75"/>
      <c r="O206" s="75"/>
      <c r="P206" s="75"/>
      <c r="Q206" s="75"/>
      <c r="R206" s="75"/>
      <c r="S206" s="75"/>
      <c r="T206" s="75"/>
      <c r="U206" s="75"/>
      <c r="V206" s="75"/>
      <c r="W206" s="75"/>
    </row>
    <row r="207" spans="1:23">
      <c r="B207" s="75"/>
      <c r="C207" s="75"/>
      <c r="D207" s="75"/>
      <c r="E207" s="75"/>
      <c r="F207" s="75"/>
      <c r="G207" s="75"/>
      <c r="H207" s="75"/>
      <c r="I207" s="75"/>
      <c r="J207" s="75"/>
      <c r="K207" s="75"/>
      <c r="L207" s="75"/>
      <c r="M207" s="75"/>
      <c r="N207" s="75"/>
      <c r="O207" s="75"/>
      <c r="P207" s="75"/>
      <c r="Q207" s="75"/>
      <c r="R207" s="75"/>
      <c r="S207" s="75"/>
      <c r="T207" s="75"/>
      <c r="U207" s="75"/>
      <c r="V207" s="75"/>
      <c r="W207" s="75"/>
    </row>
    <row r="208" spans="1:23">
      <c r="B208" s="75"/>
      <c r="C208" s="75"/>
      <c r="D208" s="75"/>
      <c r="E208" s="75"/>
      <c r="F208" s="75"/>
      <c r="G208" s="75"/>
      <c r="H208" s="75"/>
      <c r="I208" s="75"/>
      <c r="J208" s="75"/>
      <c r="K208" s="75"/>
      <c r="L208" s="75"/>
      <c r="M208" s="75"/>
      <c r="N208" s="75"/>
      <c r="O208" s="75"/>
      <c r="P208" s="75"/>
      <c r="Q208" s="75"/>
      <c r="R208" s="75"/>
      <c r="S208" s="75"/>
      <c r="T208" s="75"/>
      <c r="U208" s="75"/>
      <c r="V208" s="75"/>
      <c r="W208" s="75"/>
    </row>
    <row r="209" spans="2:23">
      <c r="B209" s="75"/>
      <c r="C209" s="75"/>
      <c r="D209" s="75"/>
      <c r="E209" s="75"/>
      <c r="F209" s="75"/>
      <c r="G209" s="75"/>
      <c r="H209" s="75"/>
      <c r="I209" s="75"/>
      <c r="J209" s="75"/>
      <c r="K209" s="75"/>
      <c r="L209" s="75"/>
      <c r="M209" s="75"/>
      <c r="N209" s="75"/>
      <c r="O209" s="75"/>
      <c r="P209" s="75"/>
      <c r="Q209" s="75"/>
      <c r="R209" s="75"/>
      <c r="S209" s="75"/>
      <c r="T209" s="75"/>
      <c r="U209" s="75"/>
      <c r="V209" s="75"/>
      <c r="W209" s="75"/>
    </row>
    <row r="210" spans="2:23">
      <c r="B210" s="75"/>
      <c r="C210" s="75"/>
      <c r="D210" s="75"/>
      <c r="E210" s="75"/>
      <c r="F210" s="75"/>
      <c r="G210" s="75"/>
      <c r="H210" s="75"/>
      <c r="I210" s="75"/>
      <c r="J210" s="75"/>
      <c r="K210" s="75"/>
      <c r="L210" s="75"/>
      <c r="M210" s="75"/>
      <c r="N210" s="75"/>
      <c r="O210" s="75"/>
      <c r="P210" s="75"/>
      <c r="Q210" s="75"/>
      <c r="R210" s="75"/>
      <c r="S210" s="75"/>
      <c r="T210" s="75"/>
      <c r="U210" s="75"/>
      <c r="V210" s="75"/>
      <c r="W210" s="75"/>
    </row>
    <row r="211" spans="2:23">
      <c r="B211" s="75"/>
      <c r="C211" s="75"/>
      <c r="D211" s="75"/>
      <c r="E211" s="75"/>
      <c r="F211" s="75"/>
      <c r="G211" s="75"/>
      <c r="H211" s="75"/>
      <c r="I211" s="75"/>
      <c r="J211" s="75"/>
      <c r="K211" s="75"/>
      <c r="L211" s="75"/>
      <c r="M211" s="75"/>
      <c r="N211" s="75"/>
      <c r="O211" s="75"/>
      <c r="P211" s="75"/>
      <c r="Q211" s="75"/>
      <c r="R211" s="75"/>
      <c r="S211" s="75"/>
      <c r="T211" s="75"/>
      <c r="U211" s="75"/>
      <c r="V211" s="75"/>
      <c r="W211" s="75"/>
    </row>
    <row r="212" spans="2:23">
      <c r="B212" s="75"/>
      <c r="C212" s="75"/>
      <c r="D212" s="75"/>
      <c r="E212" s="75"/>
      <c r="F212" s="75"/>
      <c r="G212" s="75"/>
      <c r="H212" s="75"/>
      <c r="I212" s="75"/>
      <c r="J212" s="75"/>
      <c r="K212" s="75"/>
      <c r="L212" s="75"/>
      <c r="M212" s="75"/>
      <c r="N212" s="75"/>
      <c r="O212" s="75"/>
      <c r="P212" s="75"/>
      <c r="Q212" s="75"/>
      <c r="R212" s="75"/>
      <c r="S212" s="75"/>
      <c r="T212" s="75"/>
      <c r="U212" s="75"/>
      <c r="V212" s="75"/>
      <c r="W212" s="75"/>
    </row>
    <row r="213" spans="2:23">
      <c r="B213" s="75"/>
      <c r="C213" s="75"/>
      <c r="D213" s="75"/>
      <c r="E213" s="75"/>
      <c r="F213" s="75"/>
      <c r="G213" s="75"/>
      <c r="H213" s="75"/>
      <c r="I213" s="75"/>
      <c r="J213" s="75"/>
      <c r="K213" s="75"/>
      <c r="L213" s="75"/>
      <c r="M213" s="75"/>
      <c r="N213" s="75"/>
      <c r="O213" s="75"/>
      <c r="P213" s="75"/>
      <c r="Q213" s="75"/>
      <c r="R213" s="75"/>
      <c r="S213" s="75"/>
      <c r="T213" s="75"/>
      <c r="U213" s="75"/>
      <c r="V213" s="75"/>
      <c r="W213" s="75"/>
    </row>
    <row r="214" spans="2:23">
      <c r="B214" s="75"/>
      <c r="C214" s="75"/>
      <c r="D214" s="75"/>
      <c r="E214" s="75"/>
      <c r="F214" s="75"/>
      <c r="G214" s="75"/>
      <c r="H214" s="75"/>
      <c r="I214" s="75"/>
      <c r="J214" s="75"/>
      <c r="K214" s="75"/>
      <c r="L214" s="75"/>
      <c r="M214" s="75"/>
      <c r="N214" s="75"/>
      <c r="O214" s="75"/>
      <c r="P214" s="75"/>
      <c r="Q214" s="75"/>
      <c r="R214" s="75"/>
      <c r="S214" s="75"/>
      <c r="T214" s="75"/>
      <c r="U214" s="75"/>
      <c r="V214" s="75"/>
      <c r="W214" s="75"/>
    </row>
    <row r="215" spans="2:23">
      <c r="B215" s="75"/>
      <c r="C215" s="75"/>
      <c r="D215" s="75"/>
      <c r="E215" s="75"/>
      <c r="F215" s="75"/>
      <c r="G215" s="75"/>
      <c r="H215" s="75"/>
      <c r="I215" s="75"/>
      <c r="J215" s="75"/>
      <c r="K215" s="75"/>
      <c r="L215" s="75"/>
      <c r="M215" s="75"/>
      <c r="N215" s="75"/>
      <c r="O215" s="75"/>
      <c r="P215" s="75"/>
      <c r="Q215" s="75"/>
      <c r="R215" s="75"/>
      <c r="S215" s="75"/>
      <c r="T215" s="75"/>
      <c r="U215" s="75"/>
      <c r="V215" s="75"/>
      <c r="W215" s="75"/>
    </row>
    <row r="216" spans="2:23">
      <c r="B216" s="75"/>
      <c r="C216" s="75"/>
      <c r="D216" s="75"/>
      <c r="E216" s="75"/>
      <c r="F216" s="75"/>
      <c r="G216" s="75"/>
      <c r="H216" s="75"/>
      <c r="I216" s="75"/>
      <c r="J216" s="75"/>
      <c r="K216" s="75"/>
      <c r="L216" s="75"/>
      <c r="M216" s="75"/>
      <c r="N216" s="75"/>
      <c r="O216" s="75"/>
      <c r="P216" s="75"/>
      <c r="Q216" s="75"/>
      <c r="R216" s="75"/>
      <c r="S216" s="75"/>
      <c r="T216" s="75"/>
      <c r="U216" s="75"/>
      <c r="V216" s="75"/>
      <c r="W216" s="75"/>
    </row>
    <row r="217" spans="2:23">
      <c r="B217" s="75"/>
      <c r="C217" s="75"/>
      <c r="D217" s="75"/>
      <c r="E217" s="75"/>
      <c r="F217" s="75"/>
      <c r="G217" s="75"/>
      <c r="H217" s="75"/>
      <c r="I217" s="75"/>
      <c r="J217" s="75"/>
      <c r="K217" s="75"/>
      <c r="L217" s="75"/>
      <c r="M217" s="75"/>
      <c r="N217" s="75"/>
      <c r="O217" s="75"/>
      <c r="P217" s="75"/>
      <c r="Q217" s="75"/>
      <c r="R217" s="75"/>
      <c r="S217" s="75"/>
      <c r="T217" s="75"/>
      <c r="U217" s="75"/>
      <c r="V217" s="75"/>
      <c r="W217" s="75"/>
    </row>
    <row r="218" spans="2:23">
      <c r="B218" s="75"/>
      <c r="C218" s="75"/>
      <c r="D218" s="75"/>
      <c r="E218" s="75"/>
      <c r="F218" s="75"/>
      <c r="G218" s="75"/>
      <c r="H218" s="75"/>
      <c r="I218" s="75"/>
      <c r="J218" s="75"/>
      <c r="K218" s="75"/>
      <c r="L218" s="75"/>
      <c r="M218" s="75"/>
      <c r="N218" s="75"/>
      <c r="O218" s="75"/>
      <c r="P218" s="75"/>
      <c r="Q218" s="75"/>
      <c r="R218" s="75"/>
      <c r="S218" s="75"/>
      <c r="T218" s="75"/>
      <c r="U218" s="75"/>
      <c r="V218" s="75"/>
      <c r="W218" s="75"/>
    </row>
    <row r="219" spans="2:23">
      <c r="B219" s="75"/>
      <c r="C219" s="75"/>
      <c r="D219" s="75"/>
      <c r="E219" s="75"/>
      <c r="F219" s="75"/>
      <c r="G219" s="75"/>
      <c r="H219" s="75"/>
      <c r="I219" s="75"/>
      <c r="J219" s="75"/>
      <c r="K219" s="75"/>
      <c r="L219" s="75"/>
      <c r="M219" s="75"/>
      <c r="N219" s="75"/>
      <c r="O219" s="75"/>
      <c r="P219" s="75"/>
      <c r="Q219" s="75"/>
      <c r="R219" s="75"/>
      <c r="S219" s="75"/>
      <c r="T219" s="75"/>
      <c r="U219" s="75"/>
      <c r="V219" s="75"/>
      <c r="W219" s="75"/>
    </row>
    <row r="220" spans="2:23">
      <c r="B220" s="75"/>
      <c r="C220" s="75"/>
      <c r="D220" s="75"/>
      <c r="E220" s="75"/>
      <c r="F220" s="75"/>
      <c r="G220" s="75"/>
      <c r="H220" s="75"/>
      <c r="I220" s="75"/>
      <c r="J220" s="75"/>
      <c r="K220" s="75"/>
      <c r="L220" s="75"/>
      <c r="M220" s="75"/>
      <c r="N220" s="75"/>
      <c r="O220" s="75"/>
      <c r="P220" s="75"/>
      <c r="Q220" s="75"/>
      <c r="R220" s="75"/>
      <c r="S220" s="75"/>
      <c r="T220" s="75"/>
      <c r="U220" s="75"/>
      <c r="V220" s="75"/>
      <c r="W220" s="75"/>
    </row>
    <row r="221" spans="2:23">
      <c r="B221" s="75"/>
      <c r="C221" s="75"/>
      <c r="D221" s="75"/>
      <c r="E221" s="75"/>
      <c r="F221" s="75"/>
      <c r="G221" s="75"/>
      <c r="H221" s="75"/>
      <c r="I221" s="75"/>
      <c r="J221" s="75"/>
      <c r="K221" s="75"/>
      <c r="L221" s="75"/>
      <c r="M221" s="75"/>
      <c r="N221" s="75"/>
      <c r="O221" s="75"/>
      <c r="P221" s="75"/>
      <c r="Q221" s="75"/>
      <c r="R221" s="75"/>
      <c r="S221" s="75"/>
      <c r="T221" s="75"/>
      <c r="U221" s="75"/>
      <c r="V221" s="75"/>
      <c r="W221" s="75"/>
    </row>
    <row r="222" spans="2:23">
      <c r="B222" s="75"/>
      <c r="C222" s="75"/>
      <c r="D222" s="75"/>
      <c r="E222" s="75"/>
      <c r="F222" s="75"/>
      <c r="G222" s="75"/>
      <c r="H222" s="75"/>
      <c r="I222" s="75"/>
      <c r="J222" s="75"/>
      <c r="K222" s="75"/>
      <c r="L222" s="75"/>
      <c r="M222" s="75"/>
      <c r="N222" s="75"/>
      <c r="O222" s="75"/>
      <c r="P222" s="75"/>
      <c r="Q222" s="75"/>
      <c r="R222" s="75"/>
      <c r="S222" s="75"/>
      <c r="T222" s="75"/>
      <c r="U222" s="75"/>
      <c r="V222" s="75"/>
      <c r="W222" s="75"/>
    </row>
    <row r="223" spans="2:23">
      <c r="B223" s="75"/>
      <c r="C223" s="75"/>
      <c r="D223" s="75"/>
      <c r="E223" s="75"/>
      <c r="F223" s="75"/>
      <c r="G223" s="75"/>
      <c r="H223" s="75"/>
      <c r="I223" s="75"/>
      <c r="J223" s="75"/>
      <c r="K223" s="75"/>
      <c r="L223" s="75"/>
      <c r="M223" s="75"/>
      <c r="N223" s="75"/>
      <c r="O223" s="75"/>
      <c r="P223" s="75"/>
      <c r="Q223" s="75"/>
      <c r="R223" s="75"/>
      <c r="S223" s="75"/>
      <c r="T223" s="75"/>
      <c r="U223" s="75"/>
      <c r="V223" s="75"/>
      <c r="W223" s="75"/>
    </row>
    <row r="224" spans="2:23">
      <c r="B224" s="75"/>
      <c r="C224" s="75"/>
      <c r="D224" s="75"/>
      <c r="E224" s="75"/>
      <c r="F224" s="75"/>
      <c r="G224" s="75"/>
      <c r="H224" s="75"/>
      <c r="I224" s="75"/>
      <c r="J224" s="75"/>
      <c r="K224" s="75"/>
      <c r="L224" s="75"/>
      <c r="M224" s="75"/>
      <c r="N224" s="75"/>
      <c r="O224" s="75"/>
      <c r="P224" s="75"/>
      <c r="Q224" s="75"/>
      <c r="R224" s="75"/>
      <c r="S224" s="75"/>
      <c r="T224" s="75"/>
      <c r="U224" s="75"/>
      <c r="V224" s="75"/>
      <c r="W224" s="75"/>
    </row>
    <row r="225" spans="2:23">
      <c r="B225" s="75"/>
      <c r="C225" s="75"/>
      <c r="D225" s="75"/>
      <c r="E225" s="75"/>
      <c r="F225" s="75"/>
      <c r="G225" s="75"/>
      <c r="H225" s="75"/>
      <c r="I225" s="75"/>
      <c r="J225" s="75"/>
      <c r="K225" s="75"/>
      <c r="L225" s="75"/>
      <c r="M225" s="75"/>
      <c r="N225" s="75"/>
      <c r="O225" s="75"/>
      <c r="P225" s="75"/>
      <c r="Q225" s="75"/>
      <c r="R225" s="75"/>
      <c r="S225" s="75"/>
      <c r="T225" s="75"/>
      <c r="U225" s="75"/>
      <c r="V225" s="75"/>
      <c r="W225" s="75"/>
    </row>
    <row r="226" spans="2:23">
      <c r="B226" s="75"/>
      <c r="C226" s="75"/>
      <c r="D226" s="75"/>
      <c r="E226" s="75"/>
      <c r="F226" s="75"/>
      <c r="G226" s="75"/>
      <c r="H226" s="75"/>
      <c r="I226" s="75"/>
      <c r="J226" s="75"/>
      <c r="K226" s="75"/>
      <c r="L226" s="75"/>
      <c r="M226" s="75"/>
      <c r="N226" s="75"/>
      <c r="O226" s="75"/>
      <c r="P226" s="75"/>
      <c r="Q226" s="75"/>
      <c r="R226" s="75"/>
      <c r="S226" s="75"/>
      <c r="T226" s="75"/>
      <c r="U226" s="75"/>
      <c r="V226" s="75"/>
      <c r="W226" s="75"/>
    </row>
    <row r="227" spans="2:23">
      <c r="B227" s="75"/>
      <c r="C227" s="75"/>
      <c r="D227" s="75"/>
      <c r="E227" s="75"/>
      <c r="F227" s="75"/>
      <c r="G227" s="75"/>
      <c r="H227" s="75"/>
      <c r="I227" s="75"/>
      <c r="J227" s="75"/>
      <c r="K227" s="75"/>
      <c r="L227" s="75"/>
      <c r="M227" s="75"/>
      <c r="N227" s="75"/>
      <c r="O227" s="75"/>
      <c r="P227" s="75"/>
      <c r="Q227" s="75"/>
      <c r="R227" s="75"/>
      <c r="S227" s="75"/>
      <c r="T227" s="75"/>
      <c r="U227" s="75"/>
      <c r="V227" s="75"/>
      <c r="W227" s="75"/>
    </row>
    <row r="228" spans="2:23">
      <c r="B228" s="75"/>
      <c r="C228" s="75"/>
      <c r="D228" s="75"/>
      <c r="E228" s="75"/>
      <c r="F228" s="75"/>
      <c r="G228" s="75"/>
      <c r="H228" s="75"/>
      <c r="I228" s="75"/>
      <c r="J228" s="75"/>
      <c r="K228" s="75"/>
      <c r="L228" s="75"/>
      <c r="M228" s="75"/>
      <c r="N228" s="75"/>
      <c r="O228" s="75"/>
      <c r="P228" s="75"/>
      <c r="Q228" s="75"/>
      <c r="R228" s="75"/>
      <c r="S228" s="75"/>
      <c r="T228" s="75"/>
      <c r="U228" s="75"/>
      <c r="V228" s="75"/>
      <c r="W228" s="75"/>
    </row>
    <row r="229" spans="2:23">
      <c r="B229" s="75"/>
      <c r="C229" s="75"/>
      <c r="D229" s="75"/>
      <c r="E229" s="75"/>
      <c r="F229" s="75"/>
      <c r="G229" s="75"/>
      <c r="H229" s="75"/>
      <c r="I229" s="75"/>
      <c r="J229" s="75"/>
      <c r="K229" s="75"/>
      <c r="L229" s="75"/>
      <c r="M229" s="75"/>
      <c r="N229" s="75"/>
      <c r="O229" s="75"/>
      <c r="P229" s="75"/>
      <c r="Q229" s="75"/>
      <c r="R229" s="75"/>
      <c r="S229" s="75"/>
      <c r="T229" s="75"/>
      <c r="U229" s="75"/>
      <c r="V229" s="75"/>
      <c r="W229" s="75"/>
    </row>
    <row r="230" spans="2:23">
      <c r="B230" s="75"/>
      <c r="C230" s="75"/>
      <c r="D230" s="75"/>
      <c r="E230" s="75"/>
      <c r="F230" s="75"/>
      <c r="G230" s="75"/>
      <c r="H230" s="75"/>
      <c r="I230" s="75"/>
      <c r="J230" s="75"/>
      <c r="K230" s="75"/>
      <c r="L230" s="75"/>
      <c r="M230" s="75"/>
      <c r="N230" s="75"/>
      <c r="O230" s="75"/>
      <c r="P230" s="75"/>
      <c r="Q230" s="75"/>
      <c r="R230" s="75"/>
      <c r="S230" s="75"/>
      <c r="T230" s="75"/>
      <c r="U230" s="75"/>
      <c r="V230" s="75"/>
      <c r="W230" s="75"/>
    </row>
    <row r="231" spans="2:23">
      <c r="B231" s="75"/>
      <c r="C231" s="75"/>
      <c r="D231" s="75"/>
      <c r="E231" s="75"/>
      <c r="F231" s="75"/>
      <c r="G231" s="75"/>
      <c r="H231" s="75"/>
      <c r="I231" s="75"/>
      <c r="J231" s="75"/>
      <c r="K231" s="75"/>
      <c r="L231" s="75"/>
      <c r="M231" s="75"/>
      <c r="N231" s="75"/>
      <c r="O231" s="75"/>
      <c r="P231" s="75"/>
      <c r="Q231" s="75"/>
      <c r="R231" s="75"/>
      <c r="S231" s="75"/>
      <c r="T231" s="75"/>
      <c r="U231" s="75"/>
      <c r="V231" s="75"/>
      <c r="W231" s="75"/>
    </row>
    <row r="232" spans="2:23">
      <c r="B232" s="75"/>
      <c r="C232" s="75"/>
      <c r="D232" s="75"/>
      <c r="E232" s="75"/>
      <c r="F232" s="75"/>
      <c r="G232" s="75"/>
      <c r="H232" s="75"/>
      <c r="I232" s="75"/>
      <c r="J232" s="75"/>
      <c r="K232" s="75"/>
      <c r="L232" s="75"/>
      <c r="M232" s="75"/>
      <c r="N232" s="75"/>
      <c r="O232" s="75"/>
      <c r="P232" s="75"/>
      <c r="Q232" s="75"/>
      <c r="R232" s="75"/>
      <c r="S232" s="75"/>
      <c r="T232" s="75"/>
      <c r="U232" s="75"/>
      <c r="V232" s="75"/>
      <c r="W232" s="75"/>
    </row>
    <row r="233" spans="2:23">
      <c r="B233" s="75"/>
      <c r="C233" s="75"/>
      <c r="D233" s="75"/>
      <c r="E233" s="75"/>
      <c r="F233" s="75"/>
      <c r="G233" s="75"/>
      <c r="H233" s="75"/>
      <c r="I233" s="75"/>
      <c r="J233" s="75"/>
      <c r="K233" s="75"/>
      <c r="L233" s="75"/>
      <c r="M233" s="75"/>
      <c r="N233" s="75"/>
      <c r="O233" s="75"/>
      <c r="P233" s="75"/>
      <c r="Q233" s="75"/>
      <c r="R233" s="75"/>
      <c r="S233" s="75"/>
      <c r="T233" s="75"/>
      <c r="U233" s="75"/>
      <c r="V233" s="75"/>
      <c r="W233" s="75"/>
    </row>
    <row r="234" spans="2:23">
      <c r="B234" s="75"/>
      <c r="C234" s="75"/>
      <c r="D234" s="75"/>
      <c r="E234" s="75"/>
      <c r="F234" s="75"/>
      <c r="G234" s="75"/>
      <c r="H234" s="75"/>
      <c r="I234" s="75"/>
      <c r="J234" s="75"/>
      <c r="K234" s="75"/>
      <c r="L234" s="75"/>
      <c r="M234" s="75"/>
      <c r="N234" s="75"/>
      <c r="O234" s="75"/>
      <c r="P234" s="75"/>
      <c r="Q234" s="75"/>
      <c r="R234" s="75"/>
      <c r="S234" s="75"/>
      <c r="T234" s="75"/>
      <c r="U234" s="75"/>
      <c r="V234" s="75"/>
      <c r="W234" s="75"/>
    </row>
    <row r="235" spans="2:23">
      <c r="B235" s="75"/>
      <c r="C235" s="75"/>
      <c r="D235" s="75"/>
      <c r="E235" s="75"/>
      <c r="F235" s="75"/>
      <c r="G235" s="75"/>
      <c r="H235" s="75"/>
      <c r="I235" s="75"/>
      <c r="J235" s="75"/>
      <c r="K235" s="75"/>
      <c r="L235" s="75"/>
      <c r="M235" s="75"/>
      <c r="N235" s="75"/>
      <c r="O235" s="75"/>
      <c r="P235" s="75"/>
      <c r="Q235" s="75"/>
      <c r="R235" s="75"/>
      <c r="S235" s="75"/>
      <c r="T235" s="75"/>
      <c r="U235" s="75"/>
      <c r="V235" s="75"/>
      <c r="W235" s="75"/>
    </row>
    <row r="236" spans="2:23">
      <c r="B236" s="75"/>
      <c r="C236" s="75"/>
      <c r="D236" s="75"/>
      <c r="E236" s="75"/>
      <c r="F236" s="75"/>
      <c r="G236" s="75"/>
      <c r="H236" s="75"/>
      <c r="I236" s="75"/>
      <c r="J236" s="75"/>
      <c r="K236" s="75"/>
      <c r="L236" s="75"/>
      <c r="M236" s="75"/>
      <c r="N236" s="75"/>
      <c r="O236" s="75"/>
      <c r="P236" s="75"/>
      <c r="Q236" s="75"/>
      <c r="R236" s="75"/>
      <c r="S236" s="75"/>
      <c r="T236" s="75"/>
      <c r="U236" s="75"/>
      <c r="V236" s="75"/>
      <c r="W236" s="75"/>
    </row>
    <row r="237" spans="2:23">
      <c r="B237" s="75"/>
      <c r="C237" s="75"/>
      <c r="D237" s="75"/>
      <c r="E237" s="75"/>
      <c r="F237" s="75"/>
      <c r="G237" s="75"/>
      <c r="H237" s="75"/>
      <c r="I237" s="75"/>
      <c r="J237" s="75"/>
      <c r="K237" s="75"/>
      <c r="L237" s="75"/>
      <c r="M237" s="75"/>
      <c r="N237" s="75"/>
      <c r="O237" s="75"/>
      <c r="P237" s="75"/>
      <c r="Q237" s="75"/>
      <c r="R237" s="75"/>
      <c r="S237" s="75"/>
      <c r="T237" s="75"/>
      <c r="U237" s="75"/>
      <c r="V237" s="75"/>
      <c r="W237" s="75"/>
    </row>
    <row r="238" spans="2:23">
      <c r="B238" s="75"/>
      <c r="C238" s="75"/>
      <c r="D238" s="75"/>
      <c r="E238" s="75"/>
      <c r="F238" s="75"/>
      <c r="G238" s="75"/>
      <c r="H238" s="75"/>
      <c r="I238" s="75"/>
      <c r="J238" s="75"/>
      <c r="K238" s="75"/>
      <c r="L238" s="75"/>
      <c r="M238" s="75"/>
      <c r="N238" s="75"/>
      <c r="O238" s="75"/>
      <c r="P238" s="75"/>
      <c r="Q238" s="75"/>
      <c r="R238" s="75"/>
      <c r="S238" s="75"/>
      <c r="T238" s="75"/>
      <c r="U238" s="75"/>
      <c r="V238" s="75"/>
      <c r="W238" s="75"/>
    </row>
    <row r="239" spans="2:23">
      <c r="B239" s="75"/>
      <c r="C239" s="75"/>
      <c r="D239" s="75"/>
      <c r="E239" s="75"/>
      <c r="F239" s="75"/>
      <c r="G239" s="75"/>
      <c r="H239" s="75"/>
      <c r="I239" s="75"/>
      <c r="J239" s="75"/>
      <c r="K239" s="75"/>
      <c r="L239" s="75"/>
      <c r="M239" s="75"/>
      <c r="N239" s="75"/>
      <c r="O239" s="75"/>
      <c r="P239" s="75"/>
      <c r="Q239" s="75"/>
      <c r="R239" s="75"/>
      <c r="S239" s="75"/>
      <c r="T239" s="75"/>
      <c r="U239" s="75"/>
      <c r="V239" s="75"/>
      <c r="W239" s="75"/>
    </row>
    <row r="240" spans="2:23">
      <c r="B240" s="75"/>
      <c r="C240" s="75"/>
      <c r="D240" s="75"/>
      <c r="E240" s="75"/>
      <c r="F240" s="75"/>
      <c r="G240" s="75"/>
      <c r="H240" s="75"/>
      <c r="I240" s="75"/>
      <c r="J240" s="75"/>
      <c r="K240" s="75"/>
      <c r="L240" s="75"/>
      <c r="M240" s="75"/>
      <c r="N240" s="75"/>
      <c r="O240" s="75"/>
      <c r="P240" s="75"/>
      <c r="Q240" s="75"/>
      <c r="R240" s="75"/>
      <c r="S240" s="75"/>
      <c r="T240" s="75"/>
      <c r="U240" s="75"/>
      <c r="V240" s="75"/>
      <c r="W240" s="75"/>
    </row>
    <row r="241" spans="2:23">
      <c r="B241" s="75"/>
      <c r="C241" s="75"/>
      <c r="D241" s="75"/>
      <c r="E241" s="75"/>
      <c r="F241" s="75"/>
      <c r="G241" s="75"/>
      <c r="H241" s="75"/>
      <c r="I241" s="75"/>
      <c r="J241" s="75"/>
      <c r="K241" s="75"/>
      <c r="L241" s="75"/>
      <c r="M241" s="75"/>
      <c r="N241" s="75"/>
      <c r="O241" s="75"/>
      <c r="P241" s="75"/>
      <c r="Q241" s="75"/>
      <c r="R241" s="75"/>
      <c r="S241" s="75"/>
      <c r="T241" s="75"/>
      <c r="U241" s="75"/>
      <c r="V241" s="75"/>
      <c r="W241" s="75"/>
    </row>
    <row r="242" spans="2:23">
      <c r="B242" s="75"/>
      <c r="C242" s="75"/>
      <c r="D242" s="75"/>
      <c r="E242" s="75"/>
      <c r="F242" s="75"/>
      <c r="G242" s="75"/>
      <c r="H242" s="75"/>
      <c r="I242" s="75"/>
      <c r="J242" s="75"/>
      <c r="K242" s="75"/>
      <c r="L242" s="75"/>
      <c r="M242" s="75"/>
      <c r="N242" s="75"/>
      <c r="O242" s="75"/>
      <c r="P242" s="75"/>
      <c r="Q242" s="75"/>
      <c r="R242" s="75"/>
      <c r="S242" s="75"/>
      <c r="T242" s="75"/>
      <c r="U242" s="75"/>
      <c r="V242" s="75"/>
      <c r="W242" s="75"/>
    </row>
    <row r="243" spans="2:23">
      <c r="B243" s="75"/>
      <c r="C243" s="75"/>
      <c r="D243" s="75"/>
      <c r="E243" s="75"/>
      <c r="F243" s="75"/>
      <c r="G243" s="75"/>
      <c r="H243" s="75"/>
      <c r="I243" s="75"/>
      <c r="J243" s="75"/>
      <c r="K243" s="75"/>
      <c r="L243" s="75"/>
      <c r="M243" s="75"/>
      <c r="N243" s="75"/>
      <c r="O243" s="75"/>
      <c r="P243" s="75"/>
      <c r="Q243" s="75"/>
      <c r="R243" s="75"/>
      <c r="S243" s="75"/>
      <c r="T243" s="75"/>
      <c r="U243" s="75"/>
      <c r="V243" s="75"/>
      <c r="W243" s="75"/>
    </row>
    <row r="244" spans="2:23">
      <c r="B244" s="75"/>
      <c r="C244" s="75"/>
      <c r="D244" s="75"/>
      <c r="E244" s="75"/>
      <c r="F244" s="75"/>
      <c r="G244" s="75"/>
      <c r="H244" s="75"/>
      <c r="I244" s="75"/>
      <c r="J244" s="75"/>
      <c r="K244" s="75"/>
      <c r="L244" s="75"/>
      <c r="M244" s="75"/>
      <c r="N244" s="75"/>
      <c r="O244" s="75"/>
      <c r="P244" s="75"/>
      <c r="Q244" s="75"/>
      <c r="R244" s="75"/>
      <c r="S244" s="75"/>
      <c r="T244" s="75"/>
      <c r="U244" s="75"/>
      <c r="V244" s="75"/>
      <c r="W244" s="75"/>
    </row>
    <row r="245" spans="2:23">
      <c r="B245" s="75"/>
      <c r="C245" s="75"/>
      <c r="D245" s="75"/>
      <c r="E245" s="75"/>
      <c r="F245" s="75"/>
      <c r="G245" s="75"/>
      <c r="H245" s="75"/>
      <c r="I245" s="75"/>
      <c r="J245" s="75"/>
      <c r="K245" s="75"/>
      <c r="L245" s="75"/>
      <c r="M245" s="75"/>
      <c r="N245" s="75"/>
      <c r="O245" s="75"/>
      <c r="P245" s="75"/>
      <c r="Q245" s="75"/>
      <c r="R245" s="75"/>
      <c r="S245" s="75"/>
      <c r="T245" s="75"/>
      <c r="U245" s="75"/>
      <c r="V245" s="75"/>
      <c r="W245" s="75"/>
    </row>
    <row r="246" spans="2:23">
      <c r="B246" s="75"/>
      <c r="C246" s="75"/>
      <c r="D246" s="75"/>
      <c r="E246" s="75"/>
      <c r="F246" s="75"/>
      <c r="G246" s="75"/>
      <c r="H246" s="75"/>
      <c r="I246" s="75"/>
      <c r="J246" s="75"/>
      <c r="K246" s="75"/>
      <c r="L246" s="75"/>
      <c r="M246" s="75"/>
      <c r="N246" s="75"/>
      <c r="O246" s="75"/>
      <c r="P246" s="75"/>
      <c r="Q246" s="75"/>
      <c r="R246" s="75"/>
      <c r="S246" s="75"/>
      <c r="T246" s="75"/>
      <c r="U246" s="75"/>
      <c r="V246" s="75"/>
      <c r="W246" s="75"/>
    </row>
    <row r="247" spans="2:23">
      <c r="B247" s="75"/>
      <c r="C247" s="75"/>
      <c r="D247" s="75"/>
      <c r="E247" s="75"/>
      <c r="F247" s="75"/>
      <c r="G247" s="75"/>
      <c r="H247" s="75"/>
      <c r="I247" s="75"/>
      <c r="J247" s="75"/>
      <c r="K247" s="75"/>
      <c r="L247" s="75"/>
      <c r="M247" s="75"/>
      <c r="N247" s="75"/>
      <c r="O247" s="75"/>
      <c r="P247" s="75"/>
      <c r="Q247" s="75"/>
      <c r="R247" s="75"/>
      <c r="S247" s="75"/>
      <c r="T247" s="75"/>
      <c r="U247" s="75"/>
      <c r="V247" s="75"/>
      <c r="W247" s="75"/>
    </row>
    <row r="248" spans="2:23">
      <c r="B248" s="75"/>
      <c r="C248" s="75"/>
      <c r="D248" s="75"/>
      <c r="E248" s="75"/>
      <c r="F248" s="75"/>
      <c r="G248" s="75"/>
      <c r="H248" s="75"/>
      <c r="I248" s="75"/>
      <c r="J248" s="75"/>
      <c r="K248" s="75"/>
      <c r="L248" s="75"/>
      <c r="M248" s="75"/>
      <c r="N248" s="75"/>
      <c r="O248" s="75"/>
      <c r="P248" s="75"/>
      <c r="Q248" s="75"/>
      <c r="R248" s="75"/>
      <c r="S248" s="75"/>
      <c r="T248" s="75"/>
      <c r="U248" s="75"/>
      <c r="V248" s="75"/>
      <c r="W248" s="75"/>
    </row>
    <row r="249" spans="2:23">
      <c r="B249" s="75"/>
      <c r="C249" s="75"/>
      <c r="D249" s="75"/>
      <c r="E249" s="75"/>
      <c r="F249" s="75"/>
      <c r="G249" s="75"/>
      <c r="H249" s="75"/>
      <c r="I249" s="75"/>
      <c r="J249" s="75"/>
      <c r="K249" s="75"/>
      <c r="L249" s="75"/>
      <c r="M249" s="75"/>
      <c r="N249" s="75"/>
      <c r="O249" s="75"/>
      <c r="P249" s="75"/>
      <c r="Q249" s="75"/>
      <c r="R249" s="75"/>
      <c r="S249" s="75"/>
      <c r="T249" s="75"/>
      <c r="U249" s="75"/>
      <c r="V249" s="75"/>
      <c r="W249" s="75"/>
    </row>
    <row r="250" spans="2:23">
      <c r="B250" s="75"/>
      <c r="C250" s="75"/>
      <c r="D250" s="75"/>
      <c r="E250" s="75"/>
      <c r="F250" s="75"/>
      <c r="G250" s="75"/>
      <c r="H250" s="75"/>
      <c r="I250" s="75"/>
      <c r="J250" s="75"/>
      <c r="K250" s="75"/>
      <c r="L250" s="75"/>
      <c r="M250" s="75"/>
      <c r="N250" s="75"/>
      <c r="O250" s="75"/>
      <c r="P250" s="75"/>
      <c r="Q250" s="75"/>
      <c r="R250" s="75"/>
      <c r="S250" s="75"/>
      <c r="T250" s="75"/>
      <c r="U250" s="75"/>
      <c r="V250" s="75"/>
      <c r="W250" s="75"/>
    </row>
    <row r="251" spans="2:23">
      <c r="B251" s="75"/>
      <c r="C251" s="75"/>
      <c r="D251" s="75"/>
      <c r="E251" s="75"/>
      <c r="F251" s="75"/>
      <c r="G251" s="75"/>
      <c r="H251" s="75"/>
      <c r="I251" s="75"/>
      <c r="J251" s="75"/>
      <c r="K251" s="75"/>
      <c r="L251" s="75"/>
      <c r="M251" s="75"/>
      <c r="N251" s="75"/>
      <c r="O251" s="75"/>
      <c r="P251" s="75"/>
      <c r="Q251" s="75"/>
      <c r="R251" s="75"/>
      <c r="S251" s="75"/>
      <c r="T251" s="75"/>
      <c r="U251" s="75"/>
      <c r="V251" s="75"/>
      <c r="W251" s="75"/>
    </row>
    <row r="252" spans="2:23">
      <c r="B252" s="75"/>
      <c r="C252" s="75"/>
      <c r="D252" s="75"/>
      <c r="E252" s="75"/>
      <c r="F252" s="75"/>
      <c r="G252" s="75"/>
      <c r="H252" s="75"/>
      <c r="I252" s="75"/>
      <c r="J252" s="75"/>
      <c r="K252" s="75"/>
      <c r="L252" s="75"/>
      <c r="M252" s="75"/>
      <c r="N252" s="75"/>
      <c r="O252" s="75"/>
      <c r="P252" s="75"/>
      <c r="Q252" s="75"/>
      <c r="R252" s="75"/>
      <c r="S252" s="75"/>
      <c r="T252" s="75"/>
      <c r="U252" s="75"/>
      <c r="V252" s="75"/>
      <c r="W252" s="75"/>
    </row>
    <row r="253" spans="2:23">
      <c r="B253" s="75"/>
      <c r="C253" s="75"/>
      <c r="D253" s="75"/>
      <c r="E253" s="75"/>
      <c r="F253" s="75"/>
      <c r="G253" s="75"/>
      <c r="H253" s="75"/>
      <c r="I253" s="75"/>
      <c r="J253" s="75"/>
      <c r="K253" s="75"/>
      <c r="L253" s="75"/>
      <c r="M253" s="75"/>
      <c r="N253" s="75"/>
      <c r="O253" s="75"/>
      <c r="P253" s="75"/>
      <c r="Q253" s="75"/>
      <c r="R253" s="75"/>
      <c r="S253" s="75"/>
      <c r="T253" s="75"/>
      <c r="U253" s="75"/>
      <c r="V253" s="75"/>
      <c r="W253" s="75"/>
    </row>
    <row r="254" spans="2:23">
      <c r="B254" s="75"/>
      <c r="C254" s="75"/>
      <c r="D254" s="75"/>
      <c r="E254" s="75"/>
      <c r="F254" s="75"/>
      <c r="G254" s="75"/>
      <c r="H254" s="75"/>
      <c r="I254" s="75"/>
      <c r="J254" s="75"/>
      <c r="K254" s="75"/>
      <c r="L254" s="75"/>
      <c r="M254" s="75"/>
      <c r="N254" s="75"/>
      <c r="O254" s="75"/>
      <c r="P254" s="75"/>
      <c r="Q254" s="75"/>
      <c r="R254" s="75"/>
      <c r="S254" s="75"/>
      <c r="T254" s="75"/>
      <c r="U254" s="75"/>
      <c r="V254" s="75"/>
      <c r="W254" s="75"/>
    </row>
    <row r="255" spans="2:23">
      <c r="B255" s="75"/>
      <c r="C255" s="75"/>
      <c r="D255" s="75"/>
      <c r="E255" s="75"/>
      <c r="F255" s="75"/>
      <c r="G255" s="75"/>
      <c r="H255" s="75"/>
      <c r="I255" s="75"/>
      <c r="J255" s="75"/>
      <c r="K255" s="75"/>
      <c r="L255" s="75"/>
      <c r="M255" s="75"/>
      <c r="N255" s="75"/>
      <c r="O255" s="75"/>
      <c r="P255" s="75"/>
      <c r="Q255" s="75"/>
      <c r="R255" s="75"/>
      <c r="S255" s="75"/>
      <c r="T255" s="75"/>
      <c r="U255" s="75"/>
      <c r="V255" s="75"/>
      <c r="W255" s="75"/>
    </row>
    <row r="256" spans="2:23">
      <c r="B256" s="75"/>
      <c r="C256" s="75"/>
      <c r="D256" s="75"/>
      <c r="E256" s="75"/>
      <c r="F256" s="75"/>
      <c r="G256" s="75"/>
      <c r="H256" s="75"/>
      <c r="I256" s="75"/>
      <c r="J256" s="75"/>
      <c r="K256" s="75"/>
      <c r="L256" s="75"/>
      <c r="M256" s="75"/>
      <c r="N256" s="75"/>
      <c r="O256" s="75"/>
      <c r="P256" s="75"/>
      <c r="Q256" s="75"/>
      <c r="R256" s="75"/>
      <c r="S256" s="75"/>
      <c r="T256" s="75"/>
      <c r="U256" s="75"/>
      <c r="V256" s="75"/>
      <c r="W256" s="75"/>
    </row>
    <row r="257" spans="2:23">
      <c r="B257" s="75"/>
      <c r="C257" s="75"/>
      <c r="D257" s="75"/>
      <c r="E257" s="75"/>
      <c r="F257" s="75"/>
      <c r="G257" s="75"/>
      <c r="H257" s="75"/>
      <c r="I257" s="75"/>
      <c r="J257" s="75"/>
      <c r="K257" s="75"/>
      <c r="L257" s="75"/>
      <c r="M257" s="75"/>
      <c r="N257" s="75"/>
      <c r="O257" s="75"/>
      <c r="P257" s="75"/>
      <c r="Q257" s="75"/>
      <c r="R257" s="75"/>
      <c r="S257" s="75"/>
      <c r="T257" s="75"/>
      <c r="U257" s="75"/>
      <c r="V257" s="75"/>
      <c r="W257" s="75"/>
    </row>
    <row r="258" spans="2:23">
      <c r="B258" s="75"/>
      <c r="C258" s="75"/>
      <c r="D258" s="75"/>
      <c r="E258" s="75"/>
      <c r="F258" s="75"/>
      <c r="G258" s="75"/>
      <c r="H258" s="75"/>
      <c r="I258" s="75"/>
      <c r="J258" s="75"/>
      <c r="K258" s="75"/>
      <c r="L258" s="75"/>
      <c r="M258" s="75"/>
      <c r="N258" s="75"/>
      <c r="O258" s="75"/>
      <c r="P258" s="75"/>
      <c r="Q258" s="75"/>
      <c r="R258" s="75"/>
      <c r="S258" s="75"/>
      <c r="T258" s="75"/>
      <c r="U258" s="75"/>
      <c r="V258" s="75"/>
      <c r="W258" s="75"/>
    </row>
    <row r="259" spans="2:23">
      <c r="B259" s="75"/>
      <c r="C259" s="75"/>
      <c r="D259" s="75"/>
      <c r="E259" s="75"/>
      <c r="F259" s="75"/>
      <c r="G259" s="75"/>
      <c r="H259" s="75"/>
      <c r="I259" s="75"/>
      <c r="J259" s="75"/>
      <c r="K259" s="75"/>
      <c r="L259" s="75"/>
      <c r="M259" s="75"/>
      <c r="N259" s="75"/>
      <c r="O259" s="75"/>
      <c r="P259" s="75"/>
      <c r="Q259" s="75"/>
      <c r="R259" s="75"/>
      <c r="S259" s="75"/>
      <c r="T259" s="75"/>
      <c r="U259" s="75"/>
      <c r="V259" s="75"/>
      <c r="W259" s="75"/>
    </row>
    <row r="260" spans="2:23">
      <c r="B260" s="75"/>
      <c r="C260" s="75"/>
      <c r="D260" s="75"/>
      <c r="E260" s="75"/>
      <c r="F260" s="75"/>
      <c r="G260" s="75"/>
      <c r="H260" s="75"/>
      <c r="I260" s="75"/>
      <c r="J260" s="75"/>
      <c r="K260" s="75"/>
      <c r="L260" s="75"/>
      <c r="M260" s="75"/>
      <c r="N260" s="75"/>
      <c r="O260" s="75"/>
      <c r="P260" s="75"/>
      <c r="Q260" s="75"/>
      <c r="R260" s="75"/>
      <c r="S260" s="75"/>
      <c r="T260" s="75"/>
      <c r="U260" s="75"/>
      <c r="V260" s="75"/>
      <c r="W260" s="75"/>
    </row>
    <row r="261" spans="2:23">
      <c r="B261" s="75"/>
      <c r="C261" s="75"/>
      <c r="D261" s="75"/>
      <c r="E261" s="75"/>
      <c r="F261" s="75"/>
      <c r="G261" s="75"/>
      <c r="H261" s="75"/>
      <c r="I261" s="75"/>
      <c r="J261" s="75"/>
      <c r="K261" s="75"/>
      <c r="L261" s="75"/>
      <c r="M261" s="75"/>
      <c r="N261" s="75"/>
      <c r="O261" s="75"/>
      <c r="P261" s="75"/>
      <c r="Q261" s="75"/>
      <c r="R261" s="75"/>
      <c r="S261" s="75"/>
      <c r="T261" s="75"/>
      <c r="U261" s="75"/>
      <c r="V261" s="75"/>
      <c r="W261" s="75"/>
    </row>
    <row r="262" spans="2:23">
      <c r="B262" s="75"/>
      <c r="C262" s="75"/>
      <c r="D262" s="75"/>
      <c r="E262" s="75"/>
      <c r="F262" s="75"/>
      <c r="G262" s="75"/>
      <c r="H262" s="75"/>
      <c r="I262" s="75"/>
      <c r="J262" s="75"/>
      <c r="K262" s="75"/>
      <c r="L262" s="75"/>
      <c r="M262" s="75"/>
      <c r="N262" s="75"/>
      <c r="O262" s="75"/>
      <c r="P262" s="75"/>
      <c r="Q262" s="75"/>
      <c r="R262" s="75"/>
      <c r="S262" s="75"/>
      <c r="T262" s="75"/>
      <c r="U262" s="75"/>
      <c r="V262" s="75"/>
      <c r="W262" s="75"/>
    </row>
    <row r="263" spans="2:23">
      <c r="B263" s="75"/>
      <c r="C263" s="75"/>
      <c r="D263" s="75"/>
      <c r="E263" s="75"/>
      <c r="F263" s="75"/>
      <c r="G263" s="75"/>
      <c r="H263" s="75"/>
      <c r="I263" s="75"/>
      <c r="J263" s="75"/>
      <c r="K263" s="75"/>
      <c r="L263" s="75"/>
      <c r="M263" s="75"/>
      <c r="N263" s="75"/>
      <c r="O263" s="75"/>
      <c r="P263" s="75"/>
      <c r="Q263" s="75"/>
      <c r="R263" s="75"/>
      <c r="S263" s="75"/>
      <c r="T263" s="75"/>
      <c r="U263" s="75"/>
      <c r="V263" s="75"/>
      <c r="W263" s="75"/>
    </row>
    <row r="264" spans="2:23">
      <c r="B264" s="75"/>
      <c r="C264" s="75"/>
      <c r="D264" s="75"/>
      <c r="E264" s="75"/>
      <c r="F264" s="75"/>
      <c r="G264" s="75"/>
      <c r="H264" s="75"/>
      <c r="I264" s="75"/>
      <c r="J264" s="75"/>
      <c r="K264" s="75"/>
      <c r="L264" s="75"/>
      <c r="M264" s="75"/>
      <c r="N264" s="75"/>
      <c r="O264" s="75"/>
      <c r="P264" s="75"/>
      <c r="Q264" s="75"/>
      <c r="R264" s="75"/>
      <c r="S264" s="75"/>
      <c r="T264" s="75"/>
      <c r="U264" s="75"/>
      <c r="V264" s="75"/>
      <c r="W264" s="75"/>
    </row>
    <row r="265" spans="2:23">
      <c r="B265" s="75"/>
      <c r="C265" s="75"/>
      <c r="D265" s="75"/>
      <c r="E265" s="75"/>
      <c r="F265" s="75"/>
      <c r="G265" s="75"/>
      <c r="H265" s="75"/>
      <c r="I265" s="75"/>
      <c r="J265" s="75"/>
      <c r="K265" s="75"/>
      <c r="L265" s="75"/>
      <c r="M265" s="75"/>
      <c r="N265" s="75"/>
      <c r="O265" s="75"/>
      <c r="P265" s="75"/>
      <c r="Q265" s="75"/>
      <c r="R265" s="75"/>
      <c r="S265" s="75"/>
      <c r="T265" s="75"/>
      <c r="U265" s="75"/>
      <c r="V265" s="75"/>
      <c r="W265" s="75"/>
    </row>
    <row r="266" spans="2:23">
      <c r="B266" s="75"/>
      <c r="C266" s="75"/>
      <c r="D266" s="75"/>
      <c r="E266" s="75"/>
      <c r="F266" s="75"/>
      <c r="G266" s="75"/>
      <c r="H266" s="75"/>
      <c r="I266" s="75"/>
      <c r="J266" s="75"/>
      <c r="K266" s="75"/>
      <c r="L266" s="75"/>
      <c r="M266" s="75"/>
      <c r="N266" s="75"/>
      <c r="O266" s="75"/>
      <c r="P266" s="75"/>
      <c r="Q266" s="75"/>
      <c r="R266" s="75"/>
      <c r="S266" s="75"/>
      <c r="T266" s="75"/>
      <c r="U266" s="75"/>
      <c r="V266" s="75"/>
      <c r="W266" s="75"/>
    </row>
    <row r="267" spans="2:23">
      <c r="B267" s="75"/>
      <c r="C267" s="75"/>
      <c r="D267" s="75"/>
      <c r="E267" s="75"/>
      <c r="F267" s="75"/>
      <c r="G267" s="75"/>
      <c r="H267" s="75"/>
      <c r="I267" s="75"/>
      <c r="J267" s="75"/>
      <c r="K267" s="75"/>
      <c r="L267" s="75"/>
      <c r="M267" s="75"/>
      <c r="N267" s="75"/>
      <c r="O267" s="75"/>
      <c r="P267" s="75"/>
      <c r="Q267" s="75"/>
      <c r="R267" s="75"/>
      <c r="S267" s="75"/>
      <c r="T267" s="75"/>
      <c r="U267" s="75"/>
      <c r="V267" s="75"/>
      <c r="W267" s="75"/>
    </row>
    <row r="268" spans="2:23">
      <c r="B268" s="75"/>
      <c r="C268" s="75"/>
      <c r="D268" s="75"/>
      <c r="E268" s="75"/>
      <c r="F268" s="75"/>
      <c r="G268" s="75"/>
      <c r="H268" s="75"/>
      <c r="I268" s="75"/>
      <c r="J268" s="75"/>
      <c r="K268" s="75"/>
      <c r="L268" s="75"/>
      <c r="M268" s="75"/>
      <c r="N268" s="75"/>
      <c r="O268" s="75"/>
      <c r="P268" s="75"/>
      <c r="Q268" s="75"/>
      <c r="R268" s="75"/>
      <c r="S268" s="75"/>
      <c r="T268" s="75"/>
      <c r="U268" s="75"/>
      <c r="V268" s="75"/>
      <c r="W268" s="75"/>
    </row>
    <row r="269" spans="2:23">
      <c r="B269" s="75"/>
      <c r="C269" s="75"/>
      <c r="D269" s="75"/>
      <c r="E269" s="75"/>
      <c r="F269" s="75"/>
      <c r="G269" s="75"/>
      <c r="H269" s="75"/>
      <c r="I269" s="75"/>
      <c r="J269" s="75"/>
      <c r="K269" s="75"/>
      <c r="L269" s="75"/>
      <c r="M269" s="75"/>
      <c r="N269" s="75"/>
      <c r="O269" s="75"/>
      <c r="P269" s="75"/>
      <c r="Q269" s="75"/>
      <c r="R269" s="75"/>
      <c r="S269" s="75"/>
      <c r="T269" s="75"/>
      <c r="U269" s="75"/>
      <c r="V269" s="75"/>
      <c r="W269" s="75"/>
    </row>
    <row r="270" spans="2:23">
      <c r="B270" s="75"/>
      <c r="C270" s="75"/>
      <c r="D270" s="75"/>
      <c r="E270" s="75"/>
      <c r="F270" s="75"/>
      <c r="G270" s="75"/>
      <c r="H270" s="75"/>
      <c r="I270" s="75"/>
      <c r="J270" s="75"/>
      <c r="K270" s="75"/>
      <c r="L270" s="75"/>
      <c r="M270" s="75"/>
      <c r="N270" s="75"/>
      <c r="O270" s="75"/>
      <c r="P270" s="75"/>
      <c r="Q270" s="75"/>
      <c r="R270" s="75"/>
      <c r="S270" s="75"/>
      <c r="T270" s="75"/>
      <c r="U270" s="75"/>
      <c r="V270" s="75"/>
      <c r="W270" s="75"/>
    </row>
    <row r="271" spans="2:23">
      <c r="B271" s="75"/>
      <c r="C271" s="75"/>
      <c r="D271" s="75"/>
      <c r="E271" s="75"/>
      <c r="F271" s="75"/>
      <c r="G271" s="75"/>
      <c r="H271" s="75"/>
      <c r="I271" s="75"/>
      <c r="J271" s="75"/>
      <c r="K271" s="75"/>
      <c r="L271" s="75"/>
      <c r="M271" s="75"/>
      <c r="N271" s="75"/>
      <c r="O271" s="75"/>
      <c r="P271" s="75"/>
      <c r="Q271" s="75"/>
      <c r="R271" s="75"/>
      <c r="S271" s="75"/>
      <c r="T271" s="75"/>
      <c r="U271" s="75"/>
      <c r="V271" s="75"/>
      <c r="W271" s="75"/>
    </row>
    <row r="272" spans="2:23">
      <c r="B272" s="75"/>
      <c r="C272" s="75"/>
      <c r="D272" s="75"/>
      <c r="E272" s="75"/>
      <c r="F272" s="75"/>
      <c r="G272" s="75"/>
      <c r="H272" s="75"/>
      <c r="I272" s="75"/>
      <c r="J272" s="75"/>
      <c r="K272" s="75"/>
      <c r="L272" s="75"/>
      <c r="M272" s="75"/>
      <c r="N272" s="75"/>
      <c r="O272" s="75"/>
      <c r="P272" s="75"/>
      <c r="Q272" s="75"/>
      <c r="R272" s="75"/>
      <c r="S272" s="75"/>
      <c r="T272" s="75"/>
      <c r="U272" s="75"/>
      <c r="V272" s="75"/>
      <c r="W272" s="75"/>
    </row>
    <row r="273" spans="2:23">
      <c r="B273" s="75"/>
      <c r="C273" s="75"/>
      <c r="D273" s="75"/>
      <c r="E273" s="75"/>
      <c r="F273" s="75"/>
      <c r="G273" s="75"/>
      <c r="H273" s="75"/>
      <c r="I273" s="75"/>
      <c r="J273" s="75"/>
      <c r="K273" s="75"/>
      <c r="L273" s="75"/>
      <c r="M273" s="75"/>
      <c r="N273" s="75"/>
      <c r="O273" s="75"/>
      <c r="P273" s="75"/>
      <c r="Q273" s="75"/>
      <c r="R273" s="75"/>
      <c r="S273" s="75"/>
      <c r="T273" s="75"/>
      <c r="U273" s="75"/>
      <c r="V273" s="75"/>
      <c r="W273" s="75"/>
    </row>
    <row r="274" spans="2:23">
      <c r="B274" s="75"/>
      <c r="C274" s="75"/>
      <c r="D274" s="75"/>
      <c r="E274" s="75"/>
      <c r="F274" s="75"/>
      <c r="G274" s="75"/>
      <c r="H274" s="75"/>
      <c r="I274" s="75"/>
      <c r="J274" s="75"/>
      <c r="K274" s="75"/>
      <c r="L274" s="75"/>
      <c r="M274" s="75"/>
      <c r="N274" s="75"/>
      <c r="O274" s="75"/>
      <c r="P274" s="75"/>
      <c r="Q274" s="75"/>
      <c r="R274" s="75"/>
      <c r="S274" s="75"/>
      <c r="T274" s="75"/>
      <c r="U274" s="75"/>
      <c r="V274" s="75"/>
      <c r="W274" s="75"/>
    </row>
    <row r="275" spans="2:23">
      <c r="B275" s="75"/>
      <c r="C275" s="75"/>
      <c r="D275" s="75"/>
      <c r="E275" s="75"/>
      <c r="F275" s="75"/>
      <c r="G275" s="75"/>
      <c r="H275" s="75"/>
      <c r="I275" s="75"/>
      <c r="J275" s="75"/>
      <c r="K275" s="75"/>
      <c r="L275" s="75"/>
      <c r="M275" s="75"/>
      <c r="N275" s="75"/>
      <c r="O275" s="75"/>
      <c r="P275" s="75"/>
      <c r="Q275" s="75"/>
      <c r="R275" s="75"/>
      <c r="S275" s="75"/>
      <c r="T275" s="75"/>
      <c r="U275" s="75"/>
      <c r="V275" s="75"/>
      <c r="W275" s="75"/>
    </row>
    <row r="276" spans="2:23">
      <c r="B276" s="75"/>
      <c r="C276" s="75"/>
      <c r="D276" s="75"/>
      <c r="E276" s="75"/>
      <c r="F276" s="75"/>
      <c r="G276" s="75"/>
      <c r="H276" s="75"/>
      <c r="I276" s="75"/>
      <c r="J276" s="75"/>
      <c r="K276" s="75"/>
      <c r="L276" s="75"/>
      <c r="M276" s="75"/>
      <c r="N276" s="75"/>
      <c r="O276" s="75"/>
      <c r="P276" s="75"/>
      <c r="Q276" s="75"/>
      <c r="R276" s="75"/>
      <c r="S276" s="75"/>
      <c r="T276" s="75"/>
      <c r="U276" s="75"/>
      <c r="V276" s="75"/>
      <c r="W276" s="75"/>
    </row>
    <row r="277" spans="2:23">
      <c r="B277" s="75"/>
      <c r="C277" s="75"/>
      <c r="D277" s="75"/>
      <c r="E277" s="75"/>
      <c r="F277" s="75"/>
      <c r="G277" s="75"/>
      <c r="H277" s="75"/>
      <c r="I277" s="75"/>
      <c r="J277" s="75"/>
      <c r="K277" s="75"/>
      <c r="L277" s="75"/>
      <c r="M277" s="75"/>
      <c r="N277" s="75"/>
      <c r="O277" s="75"/>
      <c r="P277" s="75"/>
      <c r="Q277" s="75"/>
      <c r="R277" s="75"/>
      <c r="S277" s="75"/>
      <c r="T277" s="75"/>
      <c r="U277" s="75"/>
      <c r="V277" s="75"/>
      <c r="W277" s="75"/>
    </row>
    <row r="278" spans="2:23">
      <c r="B278" s="75"/>
      <c r="C278" s="75"/>
      <c r="D278" s="75"/>
      <c r="E278" s="75"/>
      <c r="F278" s="75"/>
      <c r="G278" s="75"/>
      <c r="H278" s="75"/>
      <c r="I278" s="75"/>
      <c r="J278" s="75"/>
      <c r="K278" s="75"/>
      <c r="L278" s="75"/>
      <c r="M278" s="75"/>
      <c r="N278" s="75"/>
      <c r="O278" s="75"/>
      <c r="P278" s="75"/>
      <c r="Q278" s="75"/>
      <c r="R278" s="75"/>
      <c r="S278" s="75"/>
      <c r="T278" s="75"/>
      <c r="U278" s="75"/>
      <c r="V278" s="75"/>
      <c r="W278" s="75"/>
    </row>
    <row r="279" spans="2:23">
      <c r="B279" s="75"/>
      <c r="C279" s="75"/>
      <c r="D279" s="75"/>
      <c r="E279" s="75"/>
      <c r="F279" s="75"/>
      <c r="G279" s="75"/>
      <c r="H279" s="75"/>
      <c r="I279" s="75"/>
      <c r="J279" s="75"/>
      <c r="K279" s="75"/>
      <c r="L279" s="75"/>
      <c r="M279" s="75"/>
      <c r="N279" s="75"/>
      <c r="O279" s="75"/>
      <c r="P279" s="75"/>
      <c r="Q279" s="75"/>
      <c r="R279" s="75"/>
      <c r="S279" s="75"/>
      <c r="T279" s="75"/>
      <c r="U279" s="75"/>
      <c r="V279" s="75"/>
      <c r="W279" s="75"/>
    </row>
    <row r="280" spans="2:23">
      <c r="B280" s="75"/>
      <c r="C280" s="75"/>
      <c r="D280" s="75"/>
      <c r="E280" s="75"/>
      <c r="F280" s="75"/>
      <c r="G280" s="75"/>
      <c r="H280" s="75"/>
      <c r="I280" s="75"/>
      <c r="J280" s="75"/>
      <c r="K280" s="75"/>
      <c r="L280" s="75"/>
      <c r="M280" s="75"/>
      <c r="N280" s="75"/>
      <c r="O280" s="75"/>
      <c r="P280" s="75"/>
      <c r="Q280" s="75"/>
      <c r="R280" s="75"/>
      <c r="S280" s="75"/>
      <c r="T280" s="75"/>
      <c r="U280" s="75"/>
      <c r="V280" s="75"/>
      <c r="W280" s="75"/>
    </row>
    <row r="281" spans="2:23">
      <c r="B281" s="75"/>
      <c r="C281" s="75"/>
      <c r="D281" s="75"/>
      <c r="E281" s="75"/>
      <c r="F281" s="75"/>
      <c r="G281" s="75"/>
      <c r="H281" s="75"/>
      <c r="I281" s="75"/>
      <c r="J281" s="75"/>
      <c r="K281" s="75"/>
      <c r="L281" s="75"/>
      <c r="M281" s="75"/>
      <c r="N281" s="75"/>
      <c r="O281" s="75"/>
      <c r="P281" s="75"/>
      <c r="Q281" s="75"/>
      <c r="R281" s="75"/>
      <c r="S281" s="75"/>
      <c r="T281" s="75"/>
      <c r="U281" s="75"/>
      <c r="V281" s="75"/>
      <c r="W281" s="75"/>
    </row>
    <row r="282" spans="2:23">
      <c r="B282" s="75"/>
      <c r="C282" s="75"/>
      <c r="D282" s="75"/>
      <c r="E282" s="75"/>
      <c r="F282" s="75"/>
      <c r="G282" s="75"/>
      <c r="H282" s="75"/>
      <c r="I282" s="75"/>
      <c r="J282" s="75"/>
      <c r="K282" s="75"/>
      <c r="L282" s="75"/>
      <c r="M282" s="75"/>
      <c r="N282" s="75"/>
      <c r="O282" s="75"/>
      <c r="P282" s="75"/>
      <c r="Q282" s="75"/>
      <c r="R282" s="75"/>
      <c r="S282" s="75"/>
      <c r="T282" s="75"/>
      <c r="U282" s="75"/>
      <c r="V282" s="75"/>
      <c r="W282" s="75"/>
    </row>
    <row r="283" spans="2:23">
      <c r="B283" s="75"/>
      <c r="C283" s="75"/>
      <c r="D283" s="75"/>
      <c r="E283" s="75"/>
      <c r="F283" s="75"/>
      <c r="G283" s="75"/>
      <c r="H283" s="75"/>
      <c r="I283" s="75"/>
      <c r="J283" s="75"/>
      <c r="K283" s="75"/>
      <c r="L283" s="75"/>
      <c r="M283" s="75"/>
      <c r="N283" s="75"/>
      <c r="O283" s="75"/>
      <c r="P283" s="75"/>
      <c r="Q283" s="75"/>
      <c r="R283" s="75"/>
      <c r="S283" s="75"/>
      <c r="T283" s="75"/>
      <c r="U283" s="75"/>
      <c r="V283" s="75"/>
      <c r="W283" s="75"/>
    </row>
    <row r="284" spans="2:23">
      <c r="B284" s="75"/>
      <c r="C284" s="75"/>
      <c r="D284" s="75"/>
      <c r="E284" s="75"/>
      <c r="F284" s="75"/>
      <c r="G284" s="75"/>
      <c r="H284" s="75"/>
      <c r="I284" s="75"/>
      <c r="J284" s="75"/>
      <c r="K284" s="75"/>
      <c r="L284" s="75"/>
      <c r="M284" s="75"/>
      <c r="N284" s="75"/>
      <c r="O284" s="75"/>
      <c r="P284" s="75"/>
      <c r="Q284" s="75"/>
      <c r="R284" s="75"/>
      <c r="S284" s="75"/>
      <c r="T284" s="75"/>
      <c r="U284" s="75"/>
      <c r="V284" s="75"/>
      <c r="W284" s="75"/>
    </row>
    <row r="285" spans="2:23">
      <c r="B285" s="75"/>
      <c r="C285" s="75"/>
      <c r="D285" s="75"/>
      <c r="E285" s="75"/>
      <c r="F285" s="75"/>
      <c r="G285" s="75"/>
      <c r="H285" s="75"/>
      <c r="I285" s="75"/>
      <c r="J285" s="75"/>
      <c r="K285" s="75"/>
      <c r="L285" s="75"/>
      <c r="M285" s="75"/>
      <c r="N285" s="75"/>
      <c r="O285" s="75"/>
      <c r="P285" s="75"/>
      <c r="Q285" s="75"/>
      <c r="R285" s="75"/>
      <c r="S285" s="75"/>
      <c r="T285" s="75"/>
      <c r="U285" s="75"/>
      <c r="V285" s="75"/>
      <c r="W285" s="75"/>
    </row>
    <row r="286" spans="2:23">
      <c r="B286" s="75"/>
      <c r="C286" s="75"/>
      <c r="D286" s="75"/>
      <c r="E286" s="75"/>
      <c r="F286" s="75"/>
      <c r="G286" s="75"/>
      <c r="H286" s="75"/>
      <c r="I286" s="75"/>
      <c r="J286" s="75"/>
      <c r="K286" s="75"/>
      <c r="L286" s="75"/>
      <c r="M286" s="75"/>
      <c r="N286" s="75"/>
      <c r="O286" s="75"/>
      <c r="P286" s="75"/>
      <c r="Q286" s="75"/>
      <c r="R286" s="75"/>
      <c r="S286" s="75"/>
      <c r="T286" s="75"/>
      <c r="U286" s="75"/>
      <c r="V286" s="75"/>
      <c r="W286" s="75"/>
    </row>
    <row r="287" spans="2:23">
      <c r="B287" s="75"/>
      <c r="C287" s="75"/>
      <c r="D287" s="75"/>
      <c r="E287" s="75"/>
      <c r="F287" s="75"/>
      <c r="G287" s="75"/>
      <c r="H287" s="75"/>
      <c r="I287" s="75"/>
      <c r="J287" s="75"/>
      <c r="K287" s="75"/>
      <c r="L287" s="75"/>
      <c r="M287" s="75"/>
      <c r="N287" s="75"/>
      <c r="O287" s="75"/>
      <c r="P287" s="75"/>
      <c r="Q287" s="75"/>
      <c r="R287" s="75"/>
      <c r="S287" s="75"/>
      <c r="T287" s="75"/>
      <c r="U287" s="75"/>
      <c r="V287" s="75"/>
      <c r="W287" s="75"/>
    </row>
    <row r="288" spans="2:23">
      <c r="B288" s="75"/>
      <c r="C288" s="75"/>
      <c r="D288" s="75"/>
      <c r="E288" s="75"/>
      <c r="F288" s="75"/>
      <c r="G288" s="75"/>
      <c r="H288" s="75"/>
      <c r="I288" s="75"/>
      <c r="J288" s="75"/>
      <c r="K288" s="75"/>
      <c r="L288" s="75"/>
      <c r="M288" s="75"/>
      <c r="N288" s="75"/>
      <c r="O288" s="75"/>
      <c r="P288" s="75"/>
      <c r="Q288" s="75"/>
      <c r="R288" s="75"/>
      <c r="S288" s="75"/>
      <c r="T288" s="75"/>
      <c r="U288" s="75"/>
      <c r="V288" s="75"/>
      <c r="W288" s="75"/>
    </row>
    <row r="289" spans="2:23">
      <c r="B289" s="75"/>
      <c r="C289" s="75"/>
      <c r="D289" s="75"/>
      <c r="E289" s="75"/>
      <c r="F289" s="75"/>
      <c r="G289" s="75"/>
      <c r="H289" s="75"/>
      <c r="I289" s="75"/>
      <c r="J289" s="75"/>
      <c r="K289" s="75"/>
      <c r="L289" s="75"/>
      <c r="M289" s="75"/>
      <c r="N289" s="75"/>
      <c r="O289" s="75"/>
      <c r="P289" s="75"/>
      <c r="Q289" s="75"/>
      <c r="R289" s="75"/>
      <c r="S289" s="75"/>
      <c r="T289" s="75"/>
      <c r="U289" s="75"/>
      <c r="V289" s="75"/>
      <c r="W289" s="75"/>
    </row>
    <row r="290" spans="2:23">
      <c r="B290" s="75"/>
      <c r="C290" s="75"/>
      <c r="D290" s="75"/>
      <c r="E290" s="75"/>
      <c r="F290" s="75"/>
      <c r="G290" s="75"/>
      <c r="H290" s="75"/>
      <c r="I290" s="75"/>
      <c r="J290" s="75"/>
      <c r="K290" s="75"/>
      <c r="L290" s="75"/>
      <c r="M290" s="75"/>
      <c r="N290" s="75"/>
      <c r="O290" s="75"/>
      <c r="P290" s="75"/>
      <c r="Q290" s="75"/>
      <c r="R290" s="75"/>
      <c r="S290" s="75"/>
      <c r="T290" s="75"/>
      <c r="U290" s="75"/>
      <c r="V290" s="75"/>
      <c r="W290" s="75"/>
    </row>
    <row r="291" spans="2:23">
      <c r="B291" s="75"/>
      <c r="C291" s="75"/>
      <c r="D291" s="75"/>
      <c r="E291" s="75"/>
      <c r="F291" s="75"/>
      <c r="G291" s="75"/>
      <c r="H291" s="75"/>
      <c r="I291" s="75"/>
      <c r="J291" s="75"/>
      <c r="K291" s="75"/>
      <c r="L291" s="75"/>
      <c r="M291" s="75"/>
      <c r="N291" s="75"/>
      <c r="O291" s="75"/>
      <c r="P291" s="75"/>
      <c r="Q291" s="75"/>
      <c r="R291" s="75"/>
      <c r="S291" s="75"/>
      <c r="T291" s="75"/>
      <c r="U291" s="75"/>
      <c r="V291" s="75"/>
      <c r="W291" s="75"/>
    </row>
    <row r="292" spans="2:23">
      <c r="B292" s="75"/>
      <c r="C292" s="75"/>
      <c r="D292" s="75"/>
      <c r="E292" s="75"/>
      <c r="F292" s="75"/>
      <c r="G292" s="75"/>
      <c r="H292" s="75"/>
      <c r="I292" s="75"/>
      <c r="J292" s="75"/>
      <c r="K292" s="75"/>
      <c r="L292" s="75"/>
      <c r="M292" s="75"/>
      <c r="N292" s="75"/>
      <c r="O292" s="75"/>
      <c r="P292" s="75"/>
      <c r="Q292" s="75"/>
      <c r="R292" s="75"/>
      <c r="S292" s="75"/>
      <c r="T292" s="75"/>
      <c r="U292" s="75"/>
      <c r="V292" s="75"/>
      <c r="W292" s="75"/>
    </row>
    <row r="293" spans="2:23">
      <c r="B293" s="75"/>
      <c r="C293" s="75"/>
      <c r="D293" s="75"/>
      <c r="E293" s="75"/>
      <c r="F293" s="75"/>
      <c r="G293" s="75"/>
      <c r="H293" s="75"/>
      <c r="I293" s="75"/>
      <c r="J293" s="75"/>
      <c r="K293" s="75"/>
      <c r="L293" s="75"/>
      <c r="M293" s="75"/>
      <c r="N293" s="75"/>
      <c r="O293" s="75"/>
      <c r="P293" s="75"/>
      <c r="Q293" s="75"/>
      <c r="R293" s="75"/>
      <c r="S293" s="75"/>
      <c r="T293" s="75"/>
      <c r="U293" s="75"/>
      <c r="V293" s="75"/>
      <c r="W293" s="75"/>
    </row>
    <row r="294" spans="2:23">
      <c r="B294" s="75"/>
      <c r="C294" s="75"/>
      <c r="D294" s="75"/>
      <c r="E294" s="75"/>
      <c r="F294" s="75"/>
      <c r="G294" s="75"/>
      <c r="H294" s="75"/>
      <c r="I294" s="75"/>
      <c r="J294" s="75"/>
      <c r="K294" s="75"/>
      <c r="L294" s="75"/>
      <c r="M294" s="75"/>
      <c r="N294" s="75"/>
      <c r="O294" s="75"/>
      <c r="P294" s="75"/>
      <c r="Q294" s="75"/>
      <c r="R294" s="75"/>
      <c r="S294" s="75"/>
      <c r="T294" s="75"/>
      <c r="U294" s="75"/>
      <c r="V294" s="75"/>
      <c r="W294" s="75"/>
    </row>
    <row r="295" spans="2:23">
      <c r="B295" s="75"/>
      <c r="C295" s="75"/>
      <c r="D295" s="75"/>
      <c r="E295" s="75"/>
      <c r="F295" s="75"/>
      <c r="G295" s="75"/>
      <c r="H295" s="75"/>
      <c r="I295" s="75"/>
      <c r="J295" s="75"/>
      <c r="K295" s="75"/>
      <c r="L295" s="75"/>
      <c r="M295" s="75"/>
      <c r="N295" s="75"/>
      <c r="O295" s="75"/>
      <c r="P295" s="75"/>
      <c r="Q295" s="75"/>
      <c r="R295" s="75"/>
      <c r="S295" s="75"/>
      <c r="T295" s="75"/>
      <c r="U295" s="75"/>
      <c r="V295" s="75"/>
      <c r="W295" s="75"/>
    </row>
    <row r="296" spans="2:23">
      <c r="B296" s="75"/>
      <c r="C296" s="75"/>
      <c r="D296" s="75"/>
      <c r="E296" s="75"/>
      <c r="F296" s="75"/>
      <c r="G296" s="75"/>
      <c r="H296" s="75"/>
      <c r="I296" s="75"/>
      <c r="J296" s="75"/>
      <c r="K296" s="75"/>
      <c r="L296" s="75"/>
      <c r="M296" s="75"/>
      <c r="N296" s="75"/>
      <c r="O296" s="75"/>
      <c r="P296" s="75"/>
      <c r="Q296" s="75"/>
      <c r="R296" s="75"/>
      <c r="S296" s="75"/>
      <c r="T296" s="75"/>
      <c r="U296" s="75"/>
      <c r="V296" s="75"/>
      <c r="W296" s="75"/>
    </row>
    <row r="297" spans="2:23">
      <c r="B297" s="75"/>
      <c r="C297" s="75"/>
      <c r="D297" s="75"/>
      <c r="E297" s="75"/>
      <c r="F297" s="75"/>
      <c r="G297" s="75"/>
      <c r="H297" s="75"/>
      <c r="I297" s="75"/>
      <c r="J297" s="75"/>
      <c r="K297" s="75"/>
      <c r="L297" s="75"/>
      <c r="M297" s="75"/>
      <c r="N297" s="75"/>
      <c r="O297" s="75"/>
      <c r="P297" s="75"/>
      <c r="Q297" s="75"/>
      <c r="R297" s="75"/>
      <c r="S297" s="75"/>
      <c r="T297" s="75"/>
      <c r="U297" s="75"/>
      <c r="V297" s="75"/>
      <c r="W297" s="75"/>
    </row>
    <row r="298" spans="2:23">
      <c r="B298" s="75"/>
      <c r="C298" s="75"/>
      <c r="D298" s="75"/>
      <c r="E298" s="75"/>
      <c r="F298" s="75"/>
      <c r="G298" s="75"/>
      <c r="H298" s="75"/>
      <c r="I298" s="75"/>
      <c r="J298" s="75"/>
      <c r="K298" s="75"/>
      <c r="L298" s="75"/>
      <c r="M298" s="75"/>
      <c r="N298" s="75"/>
      <c r="O298" s="75"/>
      <c r="P298" s="75"/>
      <c r="Q298" s="75"/>
      <c r="R298" s="75"/>
      <c r="S298" s="75"/>
      <c r="T298" s="75"/>
      <c r="U298" s="75"/>
      <c r="V298" s="75"/>
      <c r="W298" s="75"/>
    </row>
    <row r="299" spans="2:23">
      <c r="B299" s="75"/>
      <c r="C299" s="75"/>
      <c r="D299" s="75"/>
      <c r="E299" s="75"/>
      <c r="F299" s="75"/>
      <c r="G299" s="75"/>
      <c r="H299" s="75"/>
      <c r="I299" s="75"/>
      <c r="J299" s="75"/>
      <c r="K299" s="75"/>
      <c r="L299" s="75"/>
      <c r="M299" s="75"/>
      <c r="N299" s="75"/>
      <c r="O299" s="75"/>
      <c r="P299" s="75"/>
      <c r="Q299" s="75"/>
      <c r="R299" s="75"/>
      <c r="S299" s="75"/>
      <c r="T299" s="75"/>
      <c r="U299" s="75"/>
      <c r="V299" s="75"/>
      <c r="W299" s="75"/>
    </row>
    <row r="300" spans="2:23">
      <c r="B300" s="75"/>
      <c r="C300" s="75"/>
      <c r="D300" s="75"/>
      <c r="E300" s="75"/>
      <c r="F300" s="75"/>
      <c r="G300" s="75"/>
      <c r="H300" s="75"/>
      <c r="I300" s="75"/>
      <c r="J300" s="75"/>
      <c r="K300" s="75"/>
      <c r="L300" s="75"/>
      <c r="M300" s="75"/>
      <c r="N300" s="75"/>
      <c r="O300" s="75"/>
      <c r="P300" s="75"/>
      <c r="Q300" s="75"/>
      <c r="R300" s="75"/>
      <c r="S300" s="75"/>
      <c r="T300" s="75"/>
      <c r="U300" s="75"/>
      <c r="V300" s="75"/>
      <c r="W300" s="75"/>
    </row>
    <row r="301" spans="2:23">
      <c r="B301" s="75"/>
      <c r="C301" s="75"/>
      <c r="D301" s="75"/>
      <c r="E301" s="75"/>
      <c r="F301" s="75"/>
      <c r="G301" s="75"/>
      <c r="H301" s="75"/>
      <c r="I301" s="75"/>
      <c r="J301" s="75"/>
      <c r="K301" s="75"/>
      <c r="L301" s="75"/>
      <c r="M301" s="75"/>
      <c r="N301" s="75"/>
      <c r="O301" s="75"/>
      <c r="P301" s="75"/>
      <c r="Q301" s="75"/>
      <c r="R301" s="75"/>
      <c r="S301" s="75"/>
      <c r="T301" s="75"/>
      <c r="U301" s="75"/>
      <c r="V301" s="75"/>
      <c r="W301" s="75"/>
    </row>
    <row r="302" spans="2:23">
      <c r="B302" s="75"/>
      <c r="C302" s="75"/>
      <c r="D302" s="75"/>
      <c r="E302" s="75"/>
      <c r="F302" s="75"/>
      <c r="G302" s="75"/>
      <c r="H302" s="75"/>
      <c r="I302" s="75"/>
      <c r="J302" s="75"/>
      <c r="K302" s="75"/>
      <c r="L302" s="75"/>
      <c r="M302" s="75"/>
      <c r="N302" s="75"/>
      <c r="O302" s="75"/>
      <c r="P302" s="75"/>
      <c r="Q302" s="75"/>
      <c r="R302" s="75"/>
      <c r="S302" s="75"/>
      <c r="T302" s="75"/>
      <c r="U302" s="75"/>
      <c r="V302" s="75"/>
      <c r="W302" s="75"/>
    </row>
    <row r="303" spans="2:23">
      <c r="B303" s="75"/>
      <c r="C303" s="75"/>
      <c r="D303" s="75"/>
      <c r="E303" s="75"/>
      <c r="F303" s="75"/>
      <c r="G303" s="75"/>
      <c r="H303" s="75"/>
      <c r="I303" s="75"/>
      <c r="J303" s="75"/>
      <c r="K303" s="75"/>
      <c r="L303" s="75"/>
      <c r="M303" s="75"/>
      <c r="N303" s="75"/>
      <c r="O303" s="75"/>
      <c r="P303" s="75"/>
      <c r="Q303" s="75"/>
      <c r="R303" s="75"/>
      <c r="S303" s="75"/>
      <c r="T303" s="75"/>
      <c r="U303" s="75"/>
      <c r="V303" s="75"/>
      <c r="W303" s="75"/>
    </row>
    <row r="304" spans="2:23">
      <c r="B304" s="75"/>
      <c r="C304" s="75"/>
      <c r="D304" s="75"/>
      <c r="E304" s="75"/>
      <c r="F304" s="75"/>
      <c r="G304" s="75"/>
      <c r="H304" s="75"/>
      <c r="I304" s="75"/>
      <c r="J304" s="75"/>
      <c r="K304" s="75"/>
      <c r="L304" s="75"/>
      <c r="M304" s="75"/>
      <c r="N304" s="75"/>
      <c r="O304" s="75"/>
      <c r="P304" s="75"/>
      <c r="Q304" s="75"/>
      <c r="R304" s="75"/>
      <c r="S304" s="75"/>
      <c r="T304" s="75"/>
      <c r="U304" s="75"/>
      <c r="V304" s="75"/>
      <c r="W304" s="75"/>
    </row>
    <row r="305" spans="2:23">
      <c r="B305" s="75"/>
      <c r="C305" s="75"/>
      <c r="D305" s="75"/>
      <c r="E305" s="75"/>
      <c r="F305" s="75"/>
      <c r="G305" s="75"/>
      <c r="H305" s="75"/>
      <c r="I305" s="75"/>
      <c r="J305" s="75"/>
      <c r="K305" s="75"/>
      <c r="L305" s="75"/>
      <c r="M305" s="75"/>
      <c r="N305" s="75"/>
      <c r="O305" s="75"/>
      <c r="P305" s="75"/>
      <c r="Q305" s="75"/>
      <c r="R305" s="75"/>
      <c r="S305" s="75"/>
      <c r="T305" s="75"/>
      <c r="U305" s="75"/>
      <c r="V305" s="75"/>
      <c r="W305" s="75"/>
    </row>
    <row r="306" spans="2:23">
      <c r="B306" s="75"/>
      <c r="C306" s="75"/>
      <c r="D306" s="75"/>
      <c r="E306" s="75"/>
      <c r="F306" s="75"/>
      <c r="G306" s="75"/>
      <c r="H306" s="75"/>
      <c r="I306" s="75"/>
      <c r="J306" s="75"/>
      <c r="K306" s="75"/>
      <c r="L306" s="75"/>
      <c r="M306" s="75"/>
      <c r="N306" s="75"/>
      <c r="O306" s="75"/>
      <c r="P306" s="75"/>
      <c r="Q306" s="75"/>
      <c r="R306" s="75"/>
      <c r="S306" s="75"/>
      <c r="T306" s="75"/>
      <c r="U306" s="75"/>
      <c r="V306" s="75"/>
      <c r="W306" s="75"/>
    </row>
    <row r="307" spans="2:23">
      <c r="B307" s="75"/>
      <c r="C307" s="75"/>
      <c r="D307" s="75"/>
      <c r="E307" s="75"/>
      <c r="F307" s="75"/>
      <c r="G307" s="75"/>
      <c r="H307" s="75"/>
      <c r="I307" s="75"/>
      <c r="J307" s="75"/>
      <c r="K307" s="75"/>
      <c r="L307" s="75"/>
      <c r="M307" s="75"/>
      <c r="N307" s="75"/>
      <c r="O307" s="75"/>
      <c r="P307" s="75"/>
      <c r="Q307" s="75"/>
      <c r="R307" s="75"/>
      <c r="S307" s="75"/>
      <c r="T307" s="75"/>
      <c r="U307" s="75"/>
      <c r="V307" s="75"/>
      <c r="W307" s="75"/>
    </row>
    <row r="308" spans="2:23">
      <c r="B308" s="75"/>
      <c r="C308" s="75"/>
      <c r="D308" s="75"/>
      <c r="E308" s="75"/>
      <c r="F308" s="75"/>
      <c r="G308" s="75"/>
      <c r="H308" s="75"/>
      <c r="I308" s="75"/>
      <c r="J308" s="75"/>
      <c r="K308" s="75"/>
      <c r="L308" s="75"/>
      <c r="M308" s="75"/>
      <c r="N308" s="75"/>
      <c r="O308" s="75"/>
      <c r="P308" s="75"/>
      <c r="Q308" s="75"/>
      <c r="R308" s="75"/>
      <c r="S308" s="75"/>
      <c r="T308" s="75"/>
      <c r="U308" s="75"/>
      <c r="V308" s="75"/>
      <c r="W308" s="75"/>
    </row>
    <row r="309" spans="2:23">
      <c r="B309" s="75"/>
      <c r="C309" s="75"/>
      <c r="D309" s="75"/>
      <c r="E309" s="75"/>
      <c r="F309" s="75"/>
      <c r="G309" s="75"/>
      <c r="H309" s="75"/>
      <c r="I309" s="75"/>
      <c r="J309" s="75"/>
      <c r="K309" s="75"/>
      <c r="L309" s="75"/>
      <c r="M309" s="75"/>
      <c r="N309" s="75"/>
      <c r="O309" s="75"/>
      <c r="P309" s="75"/>
      <c r="Q309" s="75"/>
      <c r="R309" s="75"/>
      <c r="S309" s="75"/>
      <c r="T309" s="75"/>
      <c r="U309" s="75"/>
      <c r="V309" s="75"/>
      <c r="W309" s="75"/>
    </row>
    <row r="310" spans="2:23">
      <c r="B310" s="75"/>
      <c r="C310" s="75"/>
      <c r="D310" s="75"/>
      <c r="E310" s="75"/>
      <c r="F310" s="75"/>
      <c r="G310" s="75"/>
      <c r="H310" s="75"/>
      <c r="I310" s="75"/>
      <c r="J310" s="75"/>
      <c r="K310" s="75"/>
      <c r="L310" s="75"/>
      <c r="M310" s="75"/>
      <c r="N310" s="75"/>
      <c r="O310" s="75"/>
      <c r="P310" s="75"/>
      <c r="Q310" s="75"/>
      <c r="R310" s="75"/>
      <c r="S310" s="75"/>
      <c r="T310" s="75"/>
      <c r="U310" s="75"/>
      <c r="V310" s="75"/>
      <c r="W310" s="75"/>
    </row>
    <row r="311" spans="2:23">
      <c r="B311" s="75"/>
      <c r="C311" s="75"/>
      <c r="D311" s="75"/>
      <c r="E311" s="75"/>
      <c r="F311" s="75"/>
      <c r="G311" s="75"/>
      <c r="H311" s="75"/>
      <c r="I311" s="75"/>
      <c r="J311" s="75"/>
      <c r="K311" s="75"/>
      <c r="L311" s="75"/>
      <c r="M311" s="75"/>
      <c r="N311" s="75"/>
      <c r="O311" s="75"/>
      <c r="P311" s="75"/>
      <c r="Q311" s="75"/>
      <c r="R311" s="75"/>
      <c r="S311" s="75"/>
      <c r="T311" s="75"/>
      <c r="U311" s="75"/>
      <c r="V311" s="75"/>
      <c r="W311" s="75"/>
    </row>
    <row r="312" spans="2:23">
      <c r="B312" s="75"/>
      <c r="C312" s="75"/>
      <c r="D312" s="75"/>
      <c r="E312" s="75"/>
      <c r="F312" s="75"/>
      <c r="G312" s="75"/>
      <c r="H312" s="75"/>
      <c r="I312" s="75"/>
      <c r="J312" s="75"/>
      <c r="K312" s="75"/>
      <c r="L312" s="75"/>
      <c r="M312" s="75"/>
      <c r="N312" s="75"/>
      <c r="O312" s="75"/>
      <c r="P312" s="75"/>
      <c r="Q312" s="75"/>
      <c r="R312" s="75"/>
      <c r="S312" s="75"/>
      <c r="T312" s="75"/>
      <c r="U312" s="75"/>
      <c r="V312" s="75"/>
      <c r="W312" s="75"/>
    </row>
    <row r="313" spans="2:23">
      <c r="B313" s="75"/>
      <c r="C313" s="75"/>
      <c r="D313" s="75"/>
      <c r="E313" s="75"/>
      <c r="F313" s="75"/>
      <c r="G313" s="75"/>
      <c r="H313" s="75"/>
      <c r="I313" s="75"/>
      <c r="J313" s="75"/>
      <c r="K313" s="75"/>
      <c r="L313" s="75"/>
      <c r="M313" s="75"/>
      <c r="N313" s="75"/>
      <c r="O313" s="75"/>
      <c r="P313" s="75"/>
      <c r="Q313" s="75"/>
      <c r="R313" s="75"/>
      <c r="S313" s="75"/>
      <c r="T313" s="75"/>
      <c r="U313" s="75"/>
      <c r="V313" s="75"/>
      <c r="W313" s="75"/>
    </row>
    <row r="314" spans="2:23">
      <c r="B314" s="75"/>
      <c r="C314" s="75"/>
      <c r="D314" s="75"/>
      <c r="E314" s="75"/>
      <c r="F314" s="75"/>
      <c r="G314" s="75"/>
      <c r="H314" s="75"/>
      <c r="I314" s="75"/>
      <c r="J314" s="75"/>
      <c r="K314" s="75"/>
      <c r="L314" s="75"/>
      <c r="M314" s="75"/>
      <c r="N314" s="75"/>
      <c r="O314" s="75"/>
      <c r="P314" s="75"/>
      <c r="Q314" s="75"/>
      <c r="R314" s="75"/>
      <c r="S314" s="75"/>
      <c r="T314" s="75"/>
      <c r="U314" s="75"/>
      <c r="V314" s="75"/>
      <c r="W314" s="75"/>
    </row>
    <row r="315" spans="2:23">
      <c r="B315" s="75"/>
      <c r="C315" s="75"/>
      <c r="D315" s="75"/>
      <c r="E315" s="75"/>
      <c r="F315" s="75"/>
      <c r="G315" s="75"/>
      <c r="H315" s="75"/>
      <c r="I315" s="75"/>
      <c r="J315" s="75"/>
      <c r="K315" s="75"/>
      <c r="L315" s="75"/>
      <c r="M315" s="75"/>
      <c r="N315" s="75"/>
      <c r="O315" s="75"/>
      <c r="P315" s="75"/>
      <c r="Q315" s="75"/>
      <c r="R315" s="75"/>
      <c r="S315" s="75"/>
      <c r="T315" s="75"/>
      <c r="U315" s="75"/>
      <c r="V315" s="75"/>
      <c r="W315" s="75"/>
    </row>
    <row r="316" spans="2:23">
      <c r="B316" s="75"/>
      <c r="C316" s="75"/>
      <c r="D316" s="75"/>
      <c r="E316" s="75"/>
      <c r="F316" s="75"/>
      <c r="G316" s="75"/>
      <c r="H316" s="75"/>
      <c r="I316" s="75"/>
      <c r="J316" s="75"/>
      <c r="K316" s="75"/>
      <c r="L316" s="75"/>
      <c r="M316" s="75"/>
      <c r="N316" s="75"/>
      <c r="O316" s="75"/>
      <c r="P316" s="75"/>
      <c r="Q316" s="75"/>
      <c r="R316" s="75"/>
      <c r="S316" s="75"/>
      <c r="T316" s="75"/>
      <c r="U316" s="75"/>
      <c r="V316" s="75"/>
      <c r="W316" s="75"/>
    </row>
    <row r="317" spans="2:23">
      <c r="B317" s="75"/>
      <c r="C317" s="75"/>
      <c r="D317" s="75"/>
      <c r="E317" s="75"/>
      <c r="F317" s="75"/>
      <c r="G317" s="75"/>
      <c r="H317" s="75"/>
      <c r="I317" s="75"/>
      <c r="J317" s="75"/>
      <c r="K317" s="75"/>
      <c r="L317" s="75"/>
      <c r="M317" s="75"/>
      <c r="N317" s="75"/>
      <c r="O317" s="75"/>
      <c r="P317" s="75"/>
      <c r="Q317" s="75"/>
      <c r="R317" s="75"/>
      <c r="S317" s="75"/>
      <c r="T317" s="75"/>
      <c r="U317" s="75"/>
      <c r="V317" s="75"/>
      <c r="W317" s="75"/>
    </row>
    <row r="318" spans="2:23">
      <c r="B318" s="75"/>
      <c r="C318" s="75"/>
      <c r="D318" s="75"/>
      <c r="E318" s="75"/>
      <c r="F318" s="75"/>
      <c r="G318" s="75"/>
      <c r="H318" s="75"/>
      <c r="I318" s="75"/>
      <c r="J318" s="75"/>
      <c r="K318" s="75"/>
      <c r="L318" s="75"/>
      <c r="M318" s="75"/>
      <c r="N318" s="75"/>
      <c r="O318" s="75"/>
      <c r="P318" s="75"/>
      <c r="Q318" s="75"/>
      <c r="R318" s="75"/>
      <c r="S318" s="75"/>
      <c r="T318" s="75"/>
      <c r="U318" s="75"/>
      <c r="V318" s="75"/>
      <c r="W318" s="75"/>
    </row>
    <row r="319" spans="2:23">
      <c r="B319" s="75"/>
      <c r="C319" s="75"/>
      <c r="D319" s="75"/>
      <c r="E319" s="75"/>
      <c r="F319" s="75"/>
      <c r="G319" s="75"/>
      <c r="H319" s="75"/>
      <c r="I319" s="75"/>
      <c r="J319" s="75"/>
      <c r="K319" s="75"/>
      <c r="L319" s="75"/>
      <c r="M319" s="75"/>
      <c r="N319" s="75"/>
      <c r="O319" s="75"/>
      <c r="P319" s="75"/>
      <c r="Q319" s="75"/>
      <c r="R319" s="75"/>
      <c r="S319" s="75"/>
      <c r="T319" s="75"/>
      <c r="U319" s="75"/>
      <c r="V319" s="75"/>
      <c r="W319" s="75"/>
    </row>
    <row r="320" spans="2:23">
      <c r="B320" s="75"/>
      <c r="C320" s="75"/>
      <c r="D320" s="75"/>
      <c r="E320" s="75"/>
      <c r="F320" s="75"/>
      <c r="G320" s="75"/>
      <c r="H320" s="75"/>
      <c r="I320" s="75"/>
      <c r="J320" s="75"/>
      <c r="K320" s="75"/>
      <c r="L320" s="75"/>
      <c r="M320" s="75"/>
      <c r="N320" s="75"/>
      <c r="O320" s="75"/>
      <c r="P320" s="75"/>
      <c r="Q320" s="75"/>
      <c r="R320" s="75"/>
      <c r="S320" s="75"/>
      <c r="T320" s="75"/>
      <c r="U320" s="75"/>
      <c r="V320" s="75"/>
      <c r="W320" s="75"/>
    </row>
    <row r="321" spans="2:23">
      <c r="B321" s="75"/>
      <c r="C321" s="75"/>
      <c r="D321" s="75"/>
      <c r="E321" s="75"/>
      <c r="F321" s="75"/>
      <c r="G321" s="75"/>
      <c r="H321" s="75"/>
      <c r="I321" s="75"/>
      <c r="J321" s="75"/>
      <c r="K321" s="75"/>
      <c r="L321" s="75"/>
      <c r="M321" s="75"/>
      <c r="N321" s="75"/>
      <c r="O321" s="75"/>
      <c r="P321" s="75"/>
      <c r="Q321" s="75"/>
      <c r="R321" s="75"/>
      <c r="S321" s="75"/>
      <c r="T321" s="75"/>
      <c r="U321" s="75"/>
      <c r="V321" s="75"/>
      <c r="W321" s="75"/>
    </row>
    <row r="322" spans="2:23">
      <c r="B322" s="75"/>
      <c r="C322" s="75"/>
      <c r="D322" s="75"/>
      <c r="E322" s="75"/>
      <c r="F322" s="75"/>
      <c r="G322" s="75"/>
      <c r="H322" s="75"/>
      <c r="I322" s="75"/>
      <c r="J322" s="75"/>
      <c r="K322" s="75"/>
      <c r="L322" s="75"/>
      <c r="M322" s="75"/>
      <c r="N322" s="75"/>
      <c r="O322" s="75"/>
      <c r="P322" s="75"/>
      <c r="Q322" s="75"/>
      <c r="R322" s="75"/>
      <c r="S322" s="75"/>
      <c r="T322" s="75"/>
      <c r="U322" s="75"/>
      <c r="V322" s="75"/>
      <c r="W322" s="75"/>
    </row>
    <row r="323" spans="2:23">
      <c r="B323" s="75"/>
      <c r="C323" s="75"/>
      <c r="D323" s="75"/>
      <c r="E323" s="75"/>
      <c r="F323" s="75"/>
      <c r="G323" s="75"/>
      <c r="H323" s="75"/>
      <c r="I323" s="75"/>
      <c r="J323" s="75"/>
      <c r="K323" s="75"/>
      <c r="L323" s="75"/>
      <c r="M323" s="75"/>
      <c r="N323" s="75"/>
      <c r="O323" s="75"/>
      <c r="P323" s="75"/>
      <c r="Q323" s="75"/>
      <c r="R323" s="75"/>
      <c r="S323" s="75"/>
      <c r="T323" s="75"/>
      <c r="U323" s="75"/>
      <c r="V323" s="75"/>
      <c r="W323" s="75"/>
    </row>
    <row r="324" spans="2:23">
      <c r="B324" s="75"/>
      <c r="C324" s="75"/>
      <c r="D324" s="75"/>
      <c r="E324" s="75"/>
      <c r="F324" s="75"/>
      <c r="G324" s="75"/>
      <c r="H324" s="75"/>
      <c r="I324" s="75"/>
      <c r="J324" s="75"/>
      <c r="K324" s="75"/>
      <c r="L324" s="75"/>
      <c r="M324" s="75"/>
      <c r="N324" s="75"/>
      <c r="O324" s="75"/>
      <c r="P324" s="75"/>
      <c r="Q324" s="75"/>
      <c r="R324" s="75"/>
      <c r="S324" s="75"/>
      <c r="T324" s="75"/>
      <c r="U324" s="75"/>
      <c r="V324" s="75"/>
      <c r="W324" s="75"/>
    </row>
    <row r="325" spans="2:23">
      <c r="B325" s="75"/>
      <c r="C325" s="75"/>
      <c r="D325" s="75"/>
      <c r="E325" s="75"/>
      <c r="F325" s="75"/>
      <c r="G325" s="75"/>
      <c r="H325" s="75"/>
      <c r="I325" s="75"/>
      <c r="J325" s="75"/>
      <c r="K325" s="75"/>
      <c r="L325" s="75"/>
      <c r="M325" s="75"/>
      <c r="N325" s="75"/>
      <c r="O325" s="75"/>
      <c r="P325" s="75"/>
      <c r="Q325" s="75"/>
      <c r="R325" s="75"/>
      <c r="S325" s="75"/>
      <c r="T325" s="75"/>
      <c r="U325" s="75"/>
      <c r="V325" s="75"/>
      <c r="W325" s="75"/>
    </row>
    <row r="326" spans="2:23">
      <c r="B326" s="75"/>
      <c r="C326" s="75"/>
      <c r="D326" s="75"/>
      <c r="E326" s="75"/>
      <c r="F326" s="75"/>
      <c r="G326" s="75"/>
      <c r="H326" s="75"/>
      <c r="I326" s="75"/>
      <c r="J326" s="75"/>
      <c r="K326" s="75"/>
      <c r="L326" s="75"/>
      <c r="M326" s="75"/>
      <c r="N326" s="75"/>
      <c r="O326" s="75"/>
      <c r="P326" s="75"/>
      <c r="Q326" s="75"/>
      <c r="R326" s="75"/>
      <c r="S326" s="75"/>
      <c r="T326" s="75"/>
      <c r="U326" s="75"/>
      <c r="V326" s="75"/>
      <c r="W326" s="75"/>
    </row>
    <row r="327" spans="2:23">
      <c r="B327" s="75"/>
      <c r="C327" s="75"/>
      <c r="D327" s="75"/>
      <c r="E327" s="75"/>
      <c r="F327" s="75"/>
      <c r="G327" s="75"/>
      <c r="H327" s="75"/>
      <c r="I327" s="75"/>
      <c r="J327" s="75"/>
      <c r="K327" s="75"/>
      <c r="L327" s="75"/>
      <c r="M327" s="75"/>
      <c r="N327" s="75"/>
      <c r="O327" s="75"/>
      <c r="P327" s="75"/>
      <c r="Q327" s="75"/>
      <c r="R327" s="75"/>
      <c r="S327" s="75"/>
      <c r="T327" s="75"/>
      <c r="U327" s="75"/>
      <c r="V327" s="75"/>
      <c r="W327" s="75"/>
    </row>
    <row r="328" spans="2:23">
      <c r="B328" s="75"/>
      <c r="C328" s="75"/>
      <c r="D328" s="75"/>
      <c r="E328" s="75"/>
      <c r="F328" s="75"/>
      <c r="G328" s="75"/>
      <c r="H328" s="75"/>
      <c r="I328" s="75"/>
      <c r="J328" s="75"/>
      <c r="K328" s="75"/>
      <c r="L328" s="75"/>
      <c r="M328" s="75"/>
      <c r="N328" s="75"/>
      <c r="O328" s="75"/>
      <c r="P328" s="75"/>
      <c r="Q328" s="75"/>
      <c r="R328" s="75"/>
      <c r="S328" s="75"/>
      <c r="T328" s="75"/>
      <c r="U328" s="75"/>
      <c r="V328" s="75"/>
      <c r="W328" s="75"/>
    </row>
    <row r="329" spans="2:23">
      <c r="B329" s="75"/>
      <c r="C329" s="75"/>
      <c r="D329" s="75"/>
      <c r="E329" s="75"/>
      <c r="F329" s="75"/>
      <c r="G329" s="75"/>
      <c r="H329" s="75"/>
      <c r="I329" s="75"/>
      <c r="J329" s="75"/>
      <c r="K329" s="75"/>
      <c r="L329" s="75"/>
      <c r="M329" s="75"/>
      <c r="N329" s="75"/>
      <c r="O329" s="75"/>
      <c r="P329" s="75"/>
      <c r="Q329" s="75"/>
      <c r="R329" s="75"/>
      <c r="S329" s="75"/>
      <c r="T329" s="75"/>
      <c r="U329" s="75"/>
      <c r="V329" s="75"/>
      <c r="W329" s="75"/>
    </row>
    <row r="330" spans="2:23">
      <c r="B330" s="75"/>
      <c r="C330" s="75"/>
      <c r="D330" s="75"/>
      <c r="E330" s="75"/>
      <c r="F330" s="75"/>
      <c r="G330" s="75"/>
      <c r="H330" s="75"/>
      <c r="I330" s="75"/>
      <c r="J330" s="75"/>
      <c r="K330" s="75"/>
      <c r="L330" s="75"/>
      <c r="M330" s="75"/>
      <c r="N330" s="75"/>
      <c r="O330" s="75"/>
      <c r="P330" s="75"/>
      <c r="Q330" s="75"/>
      <c r="R330" s="75"/>
      <c r="S330" s="75"/>
      <c r="T330" s="75"/>
      <c r="U330" s="75"/>
      <c r="V330" s="75"/>
      <c r="W330" s="75"/>
    </row>
    <row r="331" spans="2:23">
      <c r="B331" s="75"/>
      <c r="C331" s="75"/>
      <c r="D331" s="75"/>
      <c r="E331" s="75"/>
      <c r="F331" s="75"/>
      <c r="G331" s="75"/>
      <c r="H331" s="75"/>
      <c r="I331" s="75"/>
      <c r="J331" s="75"/>
      <c r="K331" s="75"/>
      <c r="L331" s="75"/>
      <c r="M331" s="75"/>
      <c r="N331" s="75"/>
      <c r="O331" s="75"/>
      <c r="P331" s="75"/>
      <c r="Q331" s="75"/>
      <c r="R331" s="75"/>
      <c r="S331" s="75"/>
      <c r="T331" s="75"/>
      <c r="U331" s="75"/>
      <c r="V331" s="75"/>
      <c r="W331" s="75"/>
    </row>
    <row r="332" spans="2:23">
      <c r="B332" s="75"/>
      <c r="C332" s="75"/>
      <c r="D332" s="75"/>
      <c r="E332" s="75"/>
      <c r="F332" s="75"/>
      <c r="G332" s="75"/>
      <c r="H332" s="75"/>
      <c r="I332" s="75"/>
      <c r="J332" s="75"/>
      <c r="K332" s="75"/>
      <c r="L332" s="75"/>
      <c r="M332" s="75"/>
      <c r="N332" s="75"/>
      <c r="O332" s="75"/>
      <c r="P332" s="75"/>
      <c r="Q332" s="75"/>
      <c r="R332" s="75"/>
      <c r="S332" s="75"/>
      <c r="T332" s="75"/>
      <c r="U332" s="75"/>
      <c r="V332" s="75"/>
      <c r="W332" s="75"/>
    </row>
    <row r="333" spans="2:23">
      <c r="B333" s="75"/>
      <c r="C333" s="75"/>
      <c r="D333" s="75"/>
      <c r="E333" s="75"/>
      <c r="F333" s="75"/>
      <c r="G333" s="75"/>
      <c r="H333" s="75"/>
      <c r="I333" s="75"/>
      <c r="J333" s="75"/>
      <c r="K333" s="75"/>
      <c r="L333" s="75"/>
      <c r="M333" s="75"/>
      <c r="N333" s="75"/>
      <c r="O333" s="75"/>
      <c r="P333" s="75"/>
      <c r="Q333" s="75"/>
      <c r="R333" s="75"/>
      <c r="S333" s="75"/>
      <c r="T333" s="75"/>
      <c r="U333" s="75"/>
      <c r="V333" s="75"/>
      <c r="W333" s="75"/>
    </row>
    <row r="334" spans="2:23">
      <c r="B334" s="75"/>
      <c r="C334" s="75"/>
      <c r="D334" s="75"/>
      <c r="E334" s="75"/>
      <c r="F334" s="75"/>
      <c r="G334" s="75"/>
      <c r="H334" s="75"/>
      <c r="I334" s="75"/>
      <c r="J334" s="75"/>
      <c r="K334" s="75"/>
      <c r="L334" s="75"/>
      <c r="M334" s="75"/>
      <c r="N334" s="75"/>
      <c r="O334" s="75"/>
      <c r="P334" s="75"/>
      <c r="Q334" s="75"/>
      <c r="R334" s="75"/>
      <c r="S334" s="75"/>
      <c r="T334" s="75"/>
      <c r="U334" s="75"/>
      <c r="V334" s="75"/>
      <c r="W334" s="75"/>
    </row>
    <row r="335" spans="2:23">
      <c r="B335" s="75"/>
      <c r="C335" s="75"/>
      <c r="D335" s="75"/>
      <c r="E335" s="75"/>
      <c r="F335" s="75"/>
      <c r="G335" s="75"/>
      <c r="H335" s="75"/>
      <c r="I335" s="75"/>
      <c r="J335" s="75"/>
      <c r="K335" s="75"/>
      <c r="L335" s="75"/>
      <c r="M335" s="75"/>
      <c r="N335" s="75"/>
      <c r="O335" s="75"/>
      <c r="P335" s="75"/>
      <c r="Q335" s="75"/>
      <c r="R335" s="75"/>
      <c r="S335" s="75"/>
      <c r="T335" s="75"/>
      <c r="U335" s="75"/>
      <c r="V335" s="75"/>
      <c r="W335" s="75"/>
    </row>
    <row r="336" spans="2:23">
      <c r="B336" s="75"/>
      <c r="C336" s="75"/>
      <c r="D336" s="75"/>
      <c r="E336" s="75"/>
      <c r="F336" s="75"/>
      <c r="G336" s="75"/>
      <c r="H336" s="75"/>
      <c r="I336" s="75"/>
      <c r="J336" s="75"/>
      <c r="K336" s="75"/>
      <c r="L336" s="75"/>
      <c r="M336" s="75"/>
      <c r="N336" s="75"/>
      <c r="O336" s="75"/>
      <c r="P336" s="75"/>
      <c r="Q336" s="75"/>
      <c r="R336" s="75"/>
      <c r="S336" s="75"/>
      <c r="T336" s="75"/>
      <c r="U336" s="75"/>
      <c r="V336" s="75"/>
      <c r="W336" s="75"/>
    </row>
    <row r="337" spans="2:23">
      <c r="B337" s="75"/>
      <c r="C337" s="75"/>
      <c r="D337" s="75"/>
      <c r="E337" s="75"/>
      <c r="F337" s="75"/>
      <c r="G337" s="75"/>
      <c r="H337" s="75"/>
      <c r="I337" s="75"/>
      <c r="J337" s="75"/>
      <c r="K337" s="75"/>
      <c r="L337" s="75"/>
      <c r="M337" s="75"/>
      <c r="N337" s="75"/>
      <c r="O337" s="75"/>
      <c r="P337" s="75"/>
      <c r="Q337" s="75"/>
      <c r="R337" s="75"/>
      <c r="S337" s="75"/>
      <c r="T337" s="75"/>
      <c r="U337" s="75"/>
      <c r="V337" s="75"/>
      <c r="W337" s="75"/>
    </row>
    <row r="338" spans="2:23">
      <c r="B338" s="75"/>
      <c r="C338" s="75"/>
      <c r="D338" s="75"/>
      <c r="E338" s="75"/>
      <c r="F338" s="75"/>
      <c r="G338" s="75"/>
      <c r="H338" s="75"/>
      <c r="I338" s="75"/>
      <c r="J338" s="75"/>
      <c r="K338" s="75"/>
      <c r="L338" s="75"/>
      <c r="M338" s="75"/>
      <c r="N338" s="75"/>
      <c r="O338" s="75"/>
      <c r="P338" s="75"/>
      <c r="Q338" s="75"/>
      <c r="R338" s="75"/>
      <c r="S338" s="75"/>
      <c r="T338" s="75"/>
      <c r="U338" s="75"/>
      <c r="V338" s="75"/>
      <c r="W338" s="75"/>
    </row>
    <row r="339" spans="2:23">
      <c r="B339" s="75"/>
      <c r="C339" s="75"/>
      <c r="D339" s="75"/>
      <c r="E339" s="75"/>
      <c r="F339" s="75"/>
      <c r="G339" s="75"/>
      <c r="H339" s="75"/>
      <c r="I339" s="75"/>
      <c r="J339" s="75"/>
      <c r="K339" s="75"/>
      <c r="L339" s="75"/>
      <c r="M339" s="75"/>
      <c r="N339" s="75"/>
      <c r="O339" s="75"/>
      <c r="P339" s="75"/>
      <c r="Q339" s="75"/>
      <c r="R339" s="75"/>
      <c r="S339" s="75"/>
      <c r="T339" s="75"/>
      <c r="U339" s="75"/>
      <c r="V339" s="75"/>
      <c r="W339" s="75"/>
    </row>
    <row r="340" spans="2:23">
      <c r="B340" s="75"/>
      <c r="C340" s="75"/>
      <c r="D340" s="75"/>
      <c r="E340" s="75"/>
      <c r="F340" s="75"/>
      <c r="G340" s="75"/>
      <c r="H340" s="75"/>
      <c r="I340" s="75"/>
      <c r="J340" s="75"/>
      <c r="K340" s="75"/>
      <c r="L340" s="75"/>
      <c r="M340" s="75"/>
      <c r="N340" s="75"/>
      <c r="O340" s="75"/>
      <c r="P340" s="75"/>
      <c r="Q340" s="75"/>
      <c r="R340" s="75"/>
      <c r="S340" s="75"/>
      <c r="T340" s="75"/>
      <c r="U340" s="75"/>
      <c r="V340" s="75"/>
      <c r="W340" s="75"/>
    </row>
    <row r="341" spans="2:23">
      <c r="B341" s="75"/>
      <c r="C341" s="75"/>
      <c r="D341" s="75"/>
      <c r="E341" s="75"/>
      <c r="F341" s="75"/>
      <c r="G341" s="75"/>
      <c r="H341" s="75"/>
      <c r="I341" s="75"/>
      <c r="J341" s="75"/>
      <c r="K341" s="75"/>
      <c r="L341" s="75"/>
      <c r="M341" s="75"/>
      <c r="N341" s="75"/>
      <c r="O341" s="75"/>
      <c r="P341" s="75"/>
      <c r="Q341" s="75"/>
      <c r="R341" s="75"/>
      <c r="S341" s="75"/>
      <c r="T341" s="75"/>
      <c r="U341" s="75"/>
      <c r="V341" s="75"/>
      <c r="W341" s="75"/>
    </row>
    <row r="342" spans="2:23">
      <c r="B342" s="75"/>
      <c r="C342" s="75"/>
      <c r="D342" s="75"/>
      <c r="E342" s="75"/>
      <c r="F342" s="75"/>
      <c r="G342" s="75"/>
      <c r="H342" s="75"/>
      <c r="I342" s="75"/>
      <c r="J342" s="75"/>
      <c r="K342" s="75"/>
      <c r="L342" s="75"/>
      <c r="M342" s="75"/>
      <c r="N342" s="75"/>
      <c r="O342" s="75"/>
      <c r="P342" s="75"/>
      <c r="Q342" s="75"/>
      <c r="R342" s="75"/>
      <c r="S342" s="75"/>
      <c r="T342" s="75"/>
      <c r="U342" s="75"/>
      <c r="V342" s="75"/>
      <c r="W342" s="75"/>
    </row>
    <row r="343" spans="2:23">
      <c r="B343" s="75"/>
      <c r="C343" s="75"/>
      <c r="D343" s="75"/>
      <c r="E343" s="75"/>
      <c r="F343" s="75"/>
      <c r="G343" s="75"/>
      <c r="H343" s="75"/>
      <c r="I343" s="75"/>
      <c r="J343" s="75"/>
      <c r="K343" s="75"/>
      <c r="L343" s="75"/>
      <c r="M343" s="75"/>
      <c r="N343" s="75"/>
      <c r="O343" s="75"/>
      <c r="P343" s="75"/>
      <c r="Q343" s="75"/>
      <c r="R343" s="75"/>
      <c r="S343" s="75"/>
      <c r="T343" s="75"/>
      <c r="U343" s="75"/>
      <c r="V343" s="75"/>
      <c r="W343" s="75"/>
    </row>
    <row r="344" spans="2:23">
      <c r="B344" s="75"/>
      <c r="C344" s="75"/>
      <c r="D344" s="75"/>
      <c r="E344" s="75"/>
      <c r="F344" s="75"/>
      <c r="G344" s="75"/>
      <c r="H344" s="75"/>
      <c r="I344" s="75"/>
      <c r="J344" s="75"/>
      <c r="K344" s="75"/>
      <c r="L344" s="75"/>
      <c r="M344" s="75"/>
      <c r="N344" s="75"/>
      <c r="O344" s="75"/>
      <c r="P344" s="75"/>
      <c r="Q344" s="75"/>
      <c r="R344" s="75"/>
      <c r="S344" s="75"/>
      <c r="T344" s="75"/>
      <c r="U344" s="75"/>
      <c r="V344" s="75"/>
      <c r="W344" s="75"/>
    </row>
    <row r="345" spans="2:23">
      <c r="B345" s="75"/>
      <c r="C345" s="75"/>
      <c r="D345" s="75"/>
      <c r="E345" s="75"/>
      <c r="F345" s="75"/>
      <c r="G345" s="75"/>
      <c r="H345" s="75"/>
      <c r="I345" s="75"/>
      <c r="J345" s="75"/>
      <c r="K345" s="75"/>
      <c r="L345" s="75"/>
      <c r="M345" s="75"/>
      <c r="N345" s="75"/>
      <c r="O345" s="75"/>
      <c r="P345" s="75"/>
      <c r="Q345" s="75"/>
      <c r="R345" s="75"/>
      <c r="S345" s="75"/>
      <c r="T345" s="75"/>
      <c r="U345" s="75"/>
      <c r="V345" s="75"/>
      <c r="W345" s="75"/>
    </row>
    <row r="346" spans="2:23">
      <c r="B346" s="75"/>
      <c r="C346" s="75"/>
      <c r="D346" s="75"/>
      <c r="E346" s="75"/>
      <c r="F346" s="75"/>
      <c r="G346" s="75"/>
      <c r="H346" s="75"/>
      <c r="I346" s="75"/>
      <c r="J346" s="75"/>
      <c r="K346" s="75"/>
      <c r="L346" s="75"/>
      <c r="M346" s="75"/>
      <c r="N346" s="75"/>
      <c r="O346" s="75"/>
      <c r="P346" s="75"/>
      <c r="Q346" s="75"/>
      <c r="R346" s="75"/>
      <c r="S346" s="75"/>
      <c r="T346" s="75"/>
      <c r="U346" s="75"/>
      <c r="V346" s="75"/>
      <c r="W346" s="75"/>
    </row>
    <row r="347" spans="2:23">
      <c r="B347" s="75"/>
      <c r="C347" s="75"/>
      <c r="D347" s="75"/>
      <c r="E347" s="75"/>
      <c r="F347" s="75"/>
      <c r="G347" s="75"/>
      <c r="H347" s="75"/>
      <c r="I347" s="75"/>
      <c r="J347" s="75"/>
      <c r="K347" s="75"/>
      <c r="L347" s="75"/>
      <c r="M347" s="75"/>
      <c r="N347" s="75"/>
      <c r="O347" s="75"/>
      <c r="P347" s="75"/>
      <c r="Q347" s="75"/>
      <c r="R347" s="75"/>
      <c r="S347" s="75"/>
      <c r="T347" s="75"/>
      <c r="U347" s="75"/>
      <c r="V347" s="75"/>
      <c r="W347" s="75"/>
    </row>
    <row r="348" spans="2:23">
      <c r="B348" s="75"/>
      <c r="C348" s="75"/>
      <c r="D348" s="75"/>
      <c r="E348" s="75"/>
      <c r="F348" s="75"/>
      <c r="G348" s="75"/>
      <c r="H348" s="75"/>
      <c r="I348" s="75"/>
      <c r="J348" s="75"/>
      <c r="K348" s="75"/>
      <c r="L348" s="75"/>
      <c r="M348" s="75"/>
      <c r="N348" s="75"/>
      <c r="O348" s="75"/>
      <c r="P348" s="75"/>
      <c r="Q348" s="75"/>
      <c r="R348" s="75"/>
      <c r="S348" s="75"/>
      <c r="T348" s="75"/>
      <c r="U348" s="75"/>
      <c r="V348" s="75"/>
      <c r="W348" s="75"/>
    </row>
    <row r="349" spans="2:23">
      <c r="B349" s="75"/>
      <c r="C349" s="75"/>
      <c r="D349" s="75"/>
      <c r="E349" s="75"/>
      <c r="F349" s="75"/>
      <c r="G349" s="75"/>
      <c r="H349" s="75"/>
      <c r="I349" s="75"/>
      <c r="J349" s="75"/>
      <c r="K349" s="75"/>
      <c r="L349" s="75"/>
      <c r="M349" s="75"/>
      <c r="N349" s="75"/>
      <c r="O349" s="75"/>
      <c r="P349" s="75"/>
      <c r="Q349" s="75"/>
      <c r="R349" s="75"/>
      <c r="S349" s="75"/>
      <c r="T349" s="75"/>
      <c r="U349" s="75"/>
      <c r="V349" s="75"/>
      <c r="W349" s="75"/>
    </row>
    <row r="350" spans="2:23">
      <c r="B350" s="75"/>
      <c r="C350" s="75"/>
      <c r="D350" s="75"/>
      <c r="E350" s="75"/>
      <c r="F350" s="75"/>
      <c r="G350" s="75"/>
      <c r="H350" s="75"/>
      <c r="I350" s="75"/>
      <c r="J350" s="75"/>
      <c r="K350" s="75"/>
      <c r="L350" s="75"/>
      <c r="M350" s="75"/>
      <c r="N350" s="75"/>
      <c r="O350" s="75"/>
      <c r="P350" s="75"/>
      <c r="Q350" s="75"/>
      <c r="R350" s="75"/>
      <c r="S350" s="75"/>
      <c r="T350" s="75"/>
      <c r="U350" s="75"/>
      <c r="V350" s="75"/>
      <c r="W350" s="75"/>
    </row>
    <row r="351" spans="2:23">
      <c r="B351" s="75"/>
      <c r="C351" s="75"/>
      <c r="D351" s="75"/>
      <c r="E351" s="75"/>
      <c r="F351" s="75"/>
      <c r="G351" s="75"/>
      <c r="H351" s="75"/>
      <c r="I351" s="75"/>
      <c r="J351" s="75"/>
      <c r="K351" s="75"/>
      <c r="L351" s="75"/>
      <c r="M351" s="75"/>
      <c r="N351" s="75"/>
      <c r="O351" s="75"/>
      <c r="P351" s="75"/>
      <c r="Q351" s="75"/>
      <c r="R351" s="75"/>
      <c r="S351" s="75"/>
      <c r="T351" s="75"/>
      <c r="U351" s="75"/>
      <c r="V351" s="75"/>
      <c r="W351" s="75"/>
    </row>
    <row r="352" spans="2:23">
      <c r="B352" s="75"/>
      <c r="C352" s="75"/>
      <c r="D352" s="75"/>
      <c r="E352" s="75"/>
      <c r="F352" s="75"/>
      <c r="G352" s="75"/>
      <c r="H352" s="75"/>
      <c r="I352" s="75"/>
      <c r="J352" s="75"/>
      <c r="K352" s="75"/>
      <c r="L352" s="75"/>
      <c r="M352" s="75"/>
      <c r="N352" s="75"/>
      <c r="O352" s="75"/>
      <c r="P352" s="75"/>
      <c r="Q352" s="75"/>
      <c r="R352" s="75"/>
      <c r="S352" s="75"/>
      <c r="T352" s="75"/>
      <c r="U352" s="75"/>
      <c r="V352" s="75"/>
      <c r="W352" s="75"/>
    </row>
    <row r="353" spans="2:23">
      <c r="B353" s="75"/>
      <c r="C353" s="75"/>
      <c r="D353" s="75"/>
      <c r="E353" s="75"/>
      <c r="F353" s="75"/>
      <c r="G353" s="75"/>
      <c r="H353" s="75"/>
      <c r="I353" s="75"/>
      <c r="J353" s="75"/>
      <c r="K353" s="75"/>
      <c r="L353" s="75"/>
      <c r="M353" s="75"/>
      <c r="N353" s="75"/>
      <c r="O353" s="75"/>
      <c r="P353" s="75"/>
      <c r="Q353" s="75"/>
      <c r="R353" s="75"/>
      <c r="S353" s="75"/>
      <c r="T353" s="75"/>
      <c r="U353" s="75"/>
      <c r="V353" s="75"/>
      <c r="W353" s="75"/>
    </row>
    <row r="354" spans="2:23">
      <c r="B354" s="75"/>
      <c r="C354" s="75"/>
      <c r="D354" s="75"/>
      <c r="E354" s="75"/>
      <c r="F354" s="75"/>
      <c r="G354" s="75"/>
      <c r="H354" s="75"/>
      <c r="I354" s="75"/>
      <c r="J354" s="75"/>
      <c r="K354" s="75"/>
      <c r="L354" s="75"/>
      <c r="M354" s="75"/>
      <c r="N354" s="75"/>
      <c r="O354" s="75"/>
      <c r="P354" s="75"/>
      <c r="Q354" s="75"/>
      <c r="R354" s="75"/>
      <c r="S354" s="75"/>
      <c r="T354" s="75"/>
      <c r="U354" s="75"/>
      <c r="V354" s="75"/>
      <c r="W354" s="75"/>
    </row>
    <row r="355" spans="2:23">
      <c r="B355" s="75"/>
      <c r="C355" s="75"/>
      <c r="D355" s="75"/>
      <c r="E355" s="75"/>
      <c r="F355" s="75"/>
      <c r="G355" s="75"/>
      <c r="H355" s="75"/>
      <c r="I355" s="75"/>
      <c r="J355" s="75"/>
      <c r="K355" s="75"/>
      <c r="L355" s="75"/>
      <c r="M355" s="75"/>
      <c r="N355" s="75"/>
      <c r="O355" s="75"/>
      <c r="P355" s="75"/>
      <c r="Q355" s="75"/>
      <c r="R355" s="75"/>
      <c r="S355" s="75"/>
      <c r="T355" s="75"/>
      <c r="U355" s="75"/>
      <c r="V355" s="75"/>
      <c r="W355" s="75"/>
    </row>
    <row r="356" spans="2:23">
      <c r="B356" s="75"/>
      <c r="C356" s="75"/>
      <c r="D356" s="75"/>
      <c r="E356" s="75"/>
      <c r="F356" s="75"/>
      <c r="G356" s="75"/>
      <c r="H356" s="75"/>
      <c r="I356" s="75"/>
      <c r="J356" s="75"/>
      <c r="K356" s="75"/>
      <c r="L356" s="75"/>
      <c r="M356" s="75"/>
      <c r="N356" s="75"/>
      <c r="O356" s="75"/>
      <c r="P356" s="75"/>
      <c r="Q356" s="75"/>
      <c r="R356" s="75"/>
      <c r="S356" s="75"/>
      <c r="T356" s="75"/>
      <c r="U356" s="75"/>
      <c r="V356" s="75"/>
      <c r="W356" s="75"/>
    </row>
    <row r="357" spans="2:23">
      <c r="B357" s="75"/>
      <c r="C357" s="75"/>
      <c r="D357" s="75"/>
      <c r="E357" s="75"/>
      <c r="F357" s="75"/>
      <c r="G357" s="75"/>
      <c r="H357" s="75"/>
      <c r="I357" s="75"/>
      <c r="J357" s="75"/>
      <c r="K357" s="75"/>
      <c r="L357" s="75"/>
      <c r="M357" s="75"/>
      <c r="N357" s="75"/>
      <c r="O357" s="75"/>
      <c r="P357" s="75"/>
      <c r="Q357" s="75"/>
      <c r="R357" s="75"/>
      <c r="S357" s="75"/>
      <c r="T357" s="75"/>
      <c r="U357" s="75"/>
      <c r="V357" s="75"/>
      <c r="W357" s="75"/>
    </row>
    <row r="358" spans="2:23">
      <c r="B358" s="75"/>
      <c r="C358" s="75"/>
      <c r="D358" s="75"/>
      <c r="E358" s="75"/>
      <c r="F358" s="75"/>
      <c r="G358" s="75"/>
      <c r="H358" s="75"/>
      <c r="I358" s="75"/>
      <c r="J358" s="75"/>
      <c r="K358" s="75"/>
      <c r="L358" s="75"/>
      <c r="M358" s="75"/>
      <c r="N358" s="75"/>
      <c r="O358" s="75"/>
      <c r="P358" s="75"/>
      <c r="Q358" s="75"/>
      <c r="R358" s="75"/>
      <c r="S358" s="75"/>
      <c r="T358" s="75"/>
      <c r="U358" s="75"/>
      <c r="V358" s="75"/>
      <c r="W358" s="75"/>
    </row>
    <row r="359" spans="2:23">
      <c r="B359" s="75"/>
      <c r="C359" s="75"/>
      <c r="D359" s="75"/>
      <c r="E359" s="75"/>
      <c r="F359" s="75"/>
      <c r="G359" s="75"/>
      <c r="H359" s="75"/>
      <c r="I359" s="75"/>
      <c r="J359" s="75"/>
      <c r="K359" s="75"/>
      <c r="L359" s="75"/>
      <c r="M359" s="75"/>
      <c r="N359" s="75"/>
      <c r="O359" s="75"/>
      <c r="P359" s="75"/>
      <c r="Q359" s="75"/>
      <c r="R359" s="75"/>
      <c r="S359" s="75"/>
      <c r="T359" s="75"/>
      <c r="U359" s="75"/>
      <c r="V359" s="75"/>
      <c r="W359" s="75"/>
    </row>
    <row r="360" spans="2:23">
      <c r="B360" s="75"/>
      <c r="C360" s="75"/>
      <c r="D360" s="75"/>
      <c r="E360" s="75"/>
      <c r="F360" s="75"/>
      <c r="G360" s="75"/>
      <c r="H360" s="75"/>
      <c r="I360" s="75"/>
      <c r="J360" s="75"/>
      <c r="K360" s="75"/>
      <c r="L360" s="75"/>
      <c r="M360" s="75"/>
      <c r="N360" s="75"/>
      <c r="O360" s="75"/>
      <c r="P360" s="75"/>
      <c r="Q360" s="75"/>
      <c r="R360" s="75"/>
      <c r="S360" s="75"/>
      <c r="T360" s="75"/>
      <c r="U360" s="75"/>
      <c r="V360" s="75"/>
      <c r="W360" s="75"/>
    </row>
    <row r="361" spans="2:23">
      <c r="B361" s="75"/>
      <c r="C361" s="75"/>
      <c r="D361" s="75"/>
      <c r="E361" s="75"/>
      <c r="F361" s="75"/>
      <c r="G361" s="75"/>
      <c r="H361" s="75"/>
      <c r="I361" s="75"/>
      <c r="J361" s="75"/>
      <c r="K361" s="75"/>
      <c r="L361" s="75"/>
      <c r="M361" s="75"/>
      <c r="N361" s="75"/>
      <c r="O361" s="75"/>
      <c r="P361" s="75"/>
      <c r="Q361" s="75"/>
      <c r="R361" s="75"/>
      <c r="S361" s="75"/>
      <c r="T361" s="75"/>
      <c r="U361" s="75"/>
      <c r="V361" s="75"/>
      <c r="W361" s="75"/>
    </row>
    <row r="362" spans="2:23">
      <c r="B362" s="75"/>
      <c r="C362" s="75"/>
      <c r="D362" s="75"/>
      <c r="E362" s="75"/>
      <c r="F362" s="75"/>
      <c r="G362" s="75"/>
      <c r="H362" s="75"/>
      <c r="I362" s="75"/>
      <c r="J362" s="75"/>
      <c r="K362" s="75"/>
      <c r="L362" s="75"/>
      <c r="M362" s="75"/>
      <c r="N362" s="75"/>
      <c r="O362" s="75"/>
      <c r="P362" s="75"/>
      <c r="Q362" s="75"/>
      <c r="R362" s="75"/>
      <c r="S362" s="75"/>
      <c r="T362" s="75"/>
      <c r="U362" s="75"/>
      <c r="V362" s="75"/>
      <c r="W362" s="75"/>
    </row>
    <row r="363" spans="2:23">
      <c r="B363" s="75"/>
      <c r="C363" s="75"/>
      <c r="D363" s="75"/>
      <c r="E363" s="75"/>
      <c r="F363" s="75"/>
      <c r="G363" s="75"/>
      <c r="H363" s="75"/>
      <c r="I363" s="75"/>
      <c r="J363" s="75"/>
      <c r="K363" s="75"/>
      <c r="L363" s="75"/>
      <c r="M363" s="75"/>
      <c r="N363" s="75"/>
      <c r="O363" s="75"/>
      <c r="P363" s="75"/>
      <c r="Q363" s="75"/>
      <c r="R363" s="75"/>
      <c r="S363" s="75"/>
      <c r="T363" s="75"/>
      <c r="U363" s="75"/>
      <c r="V363" s="75"/>
      <c r="W363" s="75"/>
    </row>
    <row r="364" spans="2:23">
      <c r="B364" s="75"/>
      <c r="C364" s="75"/>
      <c r="D364" s="75"/>
      <c r="E364" s="75"/>
      <c r="F364" s="75"/>
      <c r="G364" s="75"/>
      <c r="H364" s="75"/>
      <c r="I364" s="75"/>
      <c r="J364" s="75"/>
      <c r="K364" s="75"/>
      <c r="L364" s="75"/>
      <c r="M364" s="75"/>
      <c r="N364" s="75"/>
      <c r="O364" s="75"/>
      <c r="P364" s="75"/>
      <c r="Q364" s="75"/>
      <c r="R364" s="75"/>
      <c r="S364" s="75"/>
      <c r="T364" s="75"/>
      <c r="U364" s="75"/>
      <c r="V364" s="75"/>
      <c r="W364" s="75"/>
    </row>
    <row r="365" spans="2:23">
      <c r="B365" s="75"/>
      <c r="C365" s="75"/>
      <c r="D365" s="75"/>
      <c r="E365" s="75"/>
      <c r="F365" s="75"/>
      <c r="G365" s="75"/>
      <c r="H365" s="75"/>
      <c r="I365" s="75"/>
      <c r="J365" s="75"/>
      <c r="K365" s="75"/>
      <c r="L365" s="75"/>
      <c r="M365" s="75"/>
      <c r="N365" s="75"/>
      <c r="O365" s="75"/>
      <c r="P365" s="75"/>
      <c r="Q365" s="75"/>
      <c r="R365" s="75"/>
      <c r="S365" s="75"/>
      <c r="T365" s="75"/>
      <c r="U365" s="75"/>
      <c r="V365" s="75"/>
      <c r="W365" s="75"/>
    </row>
    <row r="366" spans="2:23">
      <c r="B366" s="75"/>
      <c r="C366" s="75"/>
      <c r="D366" s="75"/>
      <c r="E366" s="75"/>
      <c r="F366" s="75"/>
      <c r="G366" s="75"/>
      <c r="H366" s="75"/>
      <c r="I366" s="75"/>
      <c r="J366" s="75"/>
      <c r="K366" s="75"/>
      <c r="L366" s="75"/>
      <c r="M366" s="75"/>
      <c r="N366" s="75"/>
      <c r="O366" s="75"/>
      <c r="P366" s="75"/>
      <c r="Q366" s="75"/>
      <c r="R366" s="75"/>
      <c r="S366" s="75"/>
      <c r="T366" s="75"/>
      <c r="U366" s="75"/>
      <c r="V366" s="75"/>
      <c r="W366" s="75"/>
    </row>
    <row r="367" spans="2:23">
      <c r="B367" s="75"/>
      <c r="C367" s="75"/>
      <c r="D367" s="75"/>
      <c r="E367" s="75"/>
      <c r="F367" s="75"/>
      <c r="G367" s="75"/>
      <c r="H367" s="75"/>
      <c r="I367" s="75"/>
      <c r="J367" s="75"/>
      <c r="K367" s="75"/>
      <c r="L367" s="75"/>
      <c r="M367" s="75"/>
      <c r="N367" s="75"/>
      <c r="O367" s="75"/>
      <c r="P367" s="75"/>
      <c r="Q367" s="75"/>
      <c r="R367" s="75"/>
      <c r="S367" s="75"/>
      <c r="T367" s="75"/>
      <c r="U367" s="75"/>
      <c r="V367" s="75"/>
      <c r="W367" s="75"/>
    </row>
    <row r="368" spans="2:23">
      <c r="B368" s="75"/>
      <c r="C368" s="75"/>
      <c r="D368" s="75"/>
      <c r="E368" s="75"/>
      <c r="F368" s="75"/>
      <c r="G368" s="75"/>
      <c r="H368" s="75"/>
      <c r="I368" s="75"/>
      <c r="J368" s="75"/>
      <c r="K368" s="75"/>
      <c r="L368" s="75"/>
      <c r="M368" s="75"/>
      <c r="N368" s="75"/>
      <c r="O368" s="75"/>
      <c r="P368" s="75"/>
      <c r="Q368" s="75"/>
      <c r="R368" s="75"/>
      <c r="S368" s="75"/>
      <c r="T368" s="75"/>
      <c r="U368" s="75"/>
      <c r="V368" s="75"/>
      <c r="W368" s="75"/>
    </row>
    <row r="369" spans="2:23">
      <c r="B369" s="75"/>
      <c r="C369" s="75"/>
      <c r="D369" s="75"/>
      <c r="E369" s="75"/>
      <c r="F369" s="75"/>
      <c r="G369" s="75"/>
      <c r="H369" s="75"/>
      <c r="I369" s="75"/>
      <c r="J369" s="75"/>
      <c r="K369" s="75"/>
      <c r="L369" s="75"/>
      <c r="M369" s="75"/>
      <c r="N369" s="75"/>
      <c r="O369" s="75"/>
      <c r="P369" s="75"/>
      <c r="Q369" s="75"/>
      <c r="R369" s="75"/>
      <c r="S369" s="75"/>
      <c r="T369" s="75"/>
      <c r="U369" s="75"/>
      <c r="V369" s="75"/>
      <c r="W369" s="75"/>
    </row>
    <row r="370" spans="2:23">
      <c r="B370" s="75"/>
      <c r="C370" s="75"/>
      <c r="D370" s="75"/>
      <c r="E370" s="75"/>
      <c r="F370" s="75"/>
      <c r="G370" s="75"/>
      <c r="H370" s="75"/>
      <c r="I370" s="75"/>
      <c r="J370" s="75"/>
      <c r="K370" s="75"/>
      <c r="L370" s="75"/>
      <c r="M370" s="75"/>
      <c r="N370" s="75"/>
      <c r="O370" s="75"/>
      <c r="P370" s="75"/>
      <c r="Q370" s="75"/>
      <c r="R370" s="75"/>
      <c r="S370" s="75"/>
      <c r="T370" s="75"/>
      <c r="U370" s="75"/>
      <c r="V370" s="75"/>
      <c r="W370" s="75"/>
    </row>
    <row r="371" spans="2:23">
      <c r="B371" s="75"/>
      <c r="C371" s="75"/>
      <c r="D371" s="75"/>
      <c r="E371" s="75"/>
      <c r="F371" s="75"/>
      <c r="G371" s="75"/>
      <c r="H371" s="75"/>
      <c r="I371" s="75"/>
      <c r="J371" s="75"/>
      <c r="K371" s="75"/>
      <c r="L371" s="75"/>
      <c r="M371" s="75"/>
      <c r="N371" s="75"/>
      <c r="O371" s="75"/>
      <c r="P371" s="75"/>
      <c r="Q371" s="75"/>
      <c r="R371" s="75"/>
      <c r="S371" s="75"/>
      <c r="T371" s="75"/>
      <c r="U371" s="75"/>
      <c r="V371" s="75"/>
      <c r="W371" s="75"/>
    </row>
    <row r="372" spans="2:23">
      <c r="B372" s="75"/>
      <c r="C372" s="75"/>
      <c r="D372" s="75"/>
      <c r="E372" s="75"/>
      <c r="F372" s="75"/>
      <c r="G372" s="75"/>
      <c r="H372" s="75"/>
      <c r="I372" s="75"/>
      <c r="J372" s="75"/>
      <c r="K372" s="75"/>
      <c r="L372" s="75"/>
      <c r="M372" s="75"/>
      <c r="N372" s="75"/>
      <c r="O372" s="75"/>
      <c r="P372" s="75"/>
      <c r="Q372" s="75"/>
      <c r="R372" s="75"/>
      <c r="S372" s="75"/>
      <c r="T372" s="75"/>
      <c r="U372" s="75"/>
      <c r="V372" s="75"/>
      <c r="W372" s="75"/>
    </row>
    <row r="373" spans="2:23">
      <c r="B373" s="75"/>
      <c r="C373" s="75"/>
      <c r="D373" s="75"/>
      <c r="E373" s="75"/>
      <c r="F373" s="75"/>
      <c r="G373" s="75"/>
      <c r="H373" s="75"/>
      <c r="I373" s="75"/>
      <c r="J373" s="75"/>
      <c r="K373" s="75"/>
      <c r="L373" s="75"/>
      <c r="M373" s="75"/>
      <c r="N373" s="75"/>
      <c r="O373" s="75"/>
      <c r="P373" s="75"/>
      <c r="Q373" s="75"/>
      <c r="R373" s="75"/>
      <c r="S373" s="75"/>
      <c r="T373" s="75"/>
      <c r="U373" s="75"/>
      <c r="V373" s="75"/>
      <c r="W373" s="75"/>
    </row>
    <row r="374" spans="2:23">
      <c r="B374" s="75"/>
      <c r="C374" s="75"/>
      <c r="D374" s="75"/>
      <c r="E374" s="75"/>
      <c r="F374" s="75"/>
      <c r="G374" s="75"/>
      <c r="H374" s="75"/>
      <c r="I374" s="75"/>
      <c r="J374" s="75"/>
      <c r="K374" s="75"/>
      <c r="L374" s="75"/>
      <c r="M374" s="75"/>
      <c r="N374" s="75"/>
      <c r="O374" s="75"/>
      <c r="P374" s="75"/>
      <c r="Q374" s="75"/>
      <c r="R374" s="75"/>
      <c r="S374" s="75"/>
      <c r="T374" s="75"/>
      <c r="U374" s="75"/>
      <c r="V374" s="75"/>
      <c r="W374" s="75"/>
    </row>
    <row r="375" spans="2:23">
      <c r="B375" s="75"/>
      <c r="C375" s="75"/>
      <c r="D375" s="75"/>
      <c r="E375" s="75"/>
      <c r="F375" s="75"/>
      <c r="G375" s="75"/>
      <c r="H375" s="75"/>
      <c r="I375" s="75"/>
      <c r="J375" s="75"/>
      <c r="K375" s="75"/>
      <c r="L375" s="75"/>
      <c r="M375" s="75"/>
      <c r="N375" s="75"/>
      <c r="O375" s="75"/>
      <c r="P375" s="75"/>
      <c r="Q375" s="75"/>
      <c r="R375" s="75"/>
      <c r="S375" s="75"/>
      <c r="T375" s="75"/>
      <c r="U375" s="75"/>
      <c r="V375" s="75"/>
      <c r="W375" s="75"/>
    </row>
    <row r="376" spans="2:23">
      <c r="B376" s="75"/>
      <c r="C376" s="75"/>
      <c r="D376" s="75"/>
      <c r="E376" s="75"/>
      <c r="F376" s="75"/>
      <c r="G376" s="75"/>
      <c r="H376" s="75"/>
      <c r="I376" s="75"/>
      <c r="J376" s="75"/>
      <c r="K376" s="75"/>
      <c r="L376" s="75"/>
      <c r="M376" s="75"/>
      <c r="N376" s="75"/>
      <c r="O376" s="75"/>
      <c r="P376" s="75"/>
      <c r="Q376" s="75"/>
      <c r="R376" s="75"/>
      <c r="S376" s="75"/>
      <c r="T376" s="75"/>
      <c r="U376" s="75"/>
      <c r="V376" s="75"/>
      <c r="W376" s="75"/>
    </row>
    <row r="377" spans="2:23">
      <c r="B377" s="75"/>
      <c r="C377" s="75"/>
      <c r="D377" s="75"/>
      <c r="E377" s="75"/>
      <c r="F377" s="75"/>
      <c r="G377" s="75"/>
      <c r="H377" s="75"/>
      <c r="I377" s="75"/>
      <c r="J377" s="75"/>
      <c r="K377" s="75"/>
      <c r="L377" s="75"/>
      <c r="M377" s="75"/>
      <c r="N377" s="75"/>
      <c r="O377" s="75"/>
      <c r="P377" s="75"/>
      <c r="Q377" s="75"/>
      <c r="R377" s="75"/>
      <c r="S377" s="75"/>
      <c r="T377" s="75"/>
      <c r="U377" s="75"/>
      <c r="V377" s="75"/>
      <c r="W377" s="75"/>
    </row>
    <row r="378" spans="2:23">
      <c r="B378" s="75"/>
      <c r="C378" s="75"/>
      <c r="D378" s="75"/>
      <c r="E378" s="75"/>
      <c r="F378" s="75"/>
      <c r="G378" s="75"/>
      <c r="H378" s="75"/>
      <c r="I378" s="75"/>
      <c r="J378" s="75"/>
      <c r="K378" s="75"/>
      <c r="L378" s="75"/>
      <c r="M378" s="75"/>
      <c r="N378" s="75"/>
      <c r="O378" s="75"/>
      <c r="P378" s="75"/>
      <c r="Q378" s="75"/>
      <c r="R378" s="75"/>
      <c r="S378" s="75"/>
      <c r="T378" s="75"/>
      <c r="U378" s="75"/>
      <c r="V378" s="75"/>
      <c r="W378" s="75"/>
    </row>
    <row r="379" spans="2:23">
      <c r="B379" s="75"/>
      <c r="C379" s="75"/>
      <c r="D379" s="75"/>
      <c r="E379" s="75"/>
      <c r="F379" s="75"/>
      <c r="G379" s="75"/>
      <c r="H379" s="75"/>
      <c r="I379" s="75"/>
      <c r="J379" s="75"/>
      <c r="K379" s="75"/>
      <c r="L379" s="75"/>
      <c r="M379" s="75"/>
      <c r="N379" s="75"/>
      <c r="O379" s="75"/>
      <c r="P379" s="75"/>
      <c r="Q379" s="75"/>
      <c r="R379" s="75"/>
      <c r="S379" s="75"/>
      <c r="T379" s="75"/>
      <c r="U379" s="75"/>
      <c r="V379" s="75"/>
      <c r="W379" s="75"/>
    </row>
    <row r="380" spans="2:23">
      <c r="B380" s="75"/>
      <c r="C380" s="75"/>
      <c r="D380" s="75"/>
      <c r="E380" s="75"/>
      <c r="F380" s="75"/>
      <c r="G380" s="75"/>
      <c r="H380" s="75"/>
      <c r="I380" s="75"/>
      <c r="J380" s="75"/>
      <c r="K380" s="75"/>
      <c r="L380" s="75"/>
      <c r="M380" s="75"/>
      <c r="N380" s="75"/>
      <c r="O380" s="75"/>
      <c r="P380" s="75"/>
      <c r="Q380" s="75"/>
      <c r="R380" s="75"/>
      <c r="S380" s="75"/>
      <c r="T380" s="75"/>
      <c r="U380" s="75"/>
      <c r="V380" s="75"/>
      <c r="W380" s="75"/>
    </row>
    <row r="381" spans="2:23">
      <c r="B381" s="75"/>
      <c r="C381" s="75"/>
      <c r="D381" s="75"/>
      <c r="E381" s="75"/>
      <c r="F381" s="75"/>
      <c r="G381" s="75"/>
      <c r="H381" s="75"/>
      <c r="I381" s="75"/>
      <c r="J381" s="75"/>
      <c r="K381" s="75"/>
      <c r="L381" s="75"/>
      <c r="M381" s="75"/>
      <c r="N381" s="75"/>
      <c r="O381" s="75"/>
      <c r="P381" s="75"/>
      <c r="Q381" s="75"/>
      <c r="R381" s="75"/>
      <c r="S381" s="75"/>
      <c r="T381" s="75"/>
      <c r="U381" s="75"/>
      <c r="V381" s="75"/>
      <c r="W381" s="75"/>
    </row>
    <row r="382" spans="2:23">
      <c r="B382" s="75"/>
      <c r="C382" s="75"/>
      <c r="D382" s="75"/>
      <c r="E382" s="75"/>
      <c r="F382" s="75"/>
      <c r="G382" s="75"/>
      <c r="H382" s="75"/>
      <c r="I382" s="75"/>
      <c r="J382" s="75"/>
      <c r="K382" s="75"/>
      <c r="L382" s="75"/>
      <c r="M382" s="75"/>
      <c r="N382" s="75"/>
      <c r="O382" s="75"/>
      <c r="P382" s="75"/>
      <c r="Q382" s="75"/>
      <c r="R382" s="75"/>
      <c r="S382" s="75"/>
      <c r="T382" s="75"/>
      <c r="U382" s="75"/>
      <c r="V382" s="75"/>
      <c r="W382" s="75"/>
    </row>
    <row r="383" spans="2:23">
      <c r="B383" s="75"/>
      <c r="C383" s="75"/>
      <c r="D383" s="75"/>
      <c r="E383" s="75"/>
      <c r="F383" s="75"/>
      <c r="G383" s="75"/>
      <c r="H383" s="75"/>
      <c r="I383" s="75"/>
      <c r="J383" s="75"/>
      <c r="K383" s="75"/>
      <c r="L383" s="75"/>
      <c r="M383" s="75"/>
      <c r="N383" s="75"/>
      <c r="O383" s="75"/>
      <c r="P383" s="75"/>
      <c r="Q383" s="75"/>
      <c r="R383" s="75"/>
      <c r="S383" s="75"/>
      <c r="T383" s="75"/>
      <c r="U383" s="75"/>
      <c r="V383" s="75"/>
      <c r="W383" s="75"/>
    </row>
    <row r="384" spans="2:23">
      <c r="B384" s="75"/>
      <c r="C384" s="75"/>
      <c r="D384" s="75"/>
      <c r="E384" s="75"/>
      <c r="F384" s="75"/>
      <c r="G384" s="75"/>
      <c r="H384" s="75"/>
      <c r="I384" s="75"/>
      <c r="J384" s="75"/>
      <c r="K384" s="75"/>
      <c r="L384" s="75"/>
      <c r="M384" s="75"/>
      <c r="N384" s="75"/>
      <c r="O384" s="75"/>
      <c r="P384" s="75"/>
      <c r="Q384" s="75"/>
      <c r="R384" s="75"/>
      <c r="S384" s="75"/>
      <c r="T384" s="75"/>
      <c r="U384" s="75"/>
      <c r="V384" s="75"/>
      <c r="W384" s="75"/>
    </row>
    <row r="385" spans="2:23">
      <c r="B385" s="75"/>
      <c r="C385" s="75"/>
      <c r="D385" s="75"/>
      <c r="E385" s="75"/>
      <c r="F385" s="75"/>
      <c r="G385" s="75"/>
      <c r="H385" s="75"/>
      <c r="I385" s="75"/>
      <c r="J385" s="75"/>
      <c r="K385" s="75"/>
      <c r="L385" s="75"/>
      <c r="M385" s="75"/>
      <c r="N385" s="75"/>
      <c r="O385" s="75"/>
      <c r="P385" s="75"/>
      <c r="Q385" s="75"/>
      <c r="R385" s="75"/>
      <c r="S385" s="75"/>
      <c r="T385" s="75"/>
      <c r="U385" s="75"/>
      <c r="V385" s="75"/>
      <c r="W385" s="75"/>
    </row>
    <row r="386" spans="2:23">
      <c r="B386" s="75"/>
      <c r="C386" s="75"/>
      <c r="D386" s="75"/>
      <c r="E386" s="75"/>
      <c r="F386" s="75"/>
      <c r="G386" s="75"/>
      <c r="H386" s="75"/>
      <c r="I386" s="75"/>
      <c r="J386" s="75"/>
      <c r="K386" s="75"/>
      <c r="L386" s="75"/>
      <c r="M386" s="75"/>
      <c r="N386" s="75"/>
      <c r="O386" s="75"/>
      <c r="P386" s="75"/>
      <c r="Q386" s="75"/>
      <c r="R386" s="75"/>
      <c r="S386" s="75"/>
      <c r="T386" s="75"/>
      <c r="U386" s="75"/>
      <c r="V386" s="75"/>
      <c r="W386" s="75"/>
    </row>
    <row r="387" spans="2:23">
      <c r="B387" s="75"/>
      <c r="C387" s="75"/>
      <c r="D387" s="75"/>
      <c r="E387" s="75"/>
      <c r="F387" s="75"/>
      <c r="G387" s="75"/>
      <c r="H387" s="75"/>
      <c r="I387" s="75"/>
      <c r="J387" s="75"/>
      <c r="K387" s="75"/>
      <c r="L387" s="75"/>
      <c r="M387" s="75"/>
      <c r="N387" s="75"/>
      <c r="O387" s="75"/>
      <c r="P387" s="75"/>
      <c r="Q387" s="75"/>
      <c r="R387" s="75"/>
      <c r="S387" s="75"/>
      <c r="T387" s="75"/>
      <c r="U387" s="75"/>
      <c r="V387" s="75"/>
      <c r="W387" s="75"/>
    </row>
    <row r="388" spans="2:23">
      <c r="B388" s="75"/>
      <c r="C388" s="75"/>
      <c r="D388" s="75"/>
      <c r="E388" s="75"/>
      <c r="F388" s="75"/>
      <c r="G388" s="75"/>
      <c r="H388" s="75"/>
      <c r="I388" s="75"/>
      <c r="J388" s="75"/>
      <c r="K388" s="75"/>
      <c r="L388" s="75"/>
      <c r="M388" s="75"/>
      <c r="N388" s="75"/>
      <c r="O388" s="75"/>
      <c r="P388" s="75"/>
      <c r="Q388" s="75"/>
      <c r="R388" s="75"/>
      <c r="S388" s="75"/>
      <c r="T388" s="75"/>
      <c r="U388" s="75"/>
      <c r="V388" s="75"/>
      <c r="W388" s="75"/>
    </row>
    <row r="389" spans="2:23">
      <c r="B389" s="75"/>
      <c r="C389" s="75"/>
      <c r="D389" s="75"/>
      <c r="E389" s="75"/>
      <c r="F389" s="75"/>
      <c r="G389" s="75"/>
      <c r="H389" s="75"/>
      <c r="I389" s="75"/>
      <c r="J389" s="75"/>
      <c r="K389" s="75"/>
      <c r="L389" s="75"/>
      <c r="M389" s="75"/>
      <c r="N389" s="75"/>
      <c r="O389" s="75"/>
      <c r="P389" s="75"/>
      <c r="Q389" s="75"/>
      <c r="R389" s="75"/>
      <c r="S389" s="75"/>
      <c r="T389" s="75"/>
      <c r="U389" s="75"/>
      <c r="V389" s="75"/>
      <c r="W389" s="75"/>
    </row>
    <row r="390" spans="2:23">
      <c r="B390" s="75"/>
      <c r="C390" s="75"/>
      <c r="D390" s="75"/>
      <c r="E390" s="75"/>
      <c r="F390" s="75"/>
      <c r="G390" s="75"/>
      <c r="H390" s="75"/>
      <c r="I390" s="75"/>
      <c r="J390" s="75"/>
      <c r="K390" s="75"/>
      <c r="L390" s="75"/>
      <c r="M390" s="75"/>
      <c r="N390" s="75"/>
      <c r="O390" s="75"/>
      <c r="P390" s="75"/>
      <c r="Q390" s="75"/>
      <c r="R390" s="75"/>
      <c r="S390" s="75"/>
      <c r="T390" s="75"/>
      <c r="U390" s="75"/>
      <c r="V390" s="75"/>
      <c r="W390" s="75"/>
    </row>
    <row r="391" spans="2:23">
      <c r="B391" s="75"/>
      <c r="C391" s="75"/>
      <c r="D391" s="75"/>
      <c r="E391" s="75"/>
      <c r="F391" s="75"/>
      <c r="G391" s="75"/>
      <c r="H391" s="75"/>
      <c r="I391" s="75"/>
      <c r="J391" s="75"/>
      <c r="K391" s="75"/>
      <c r="L391" s="75"/>
      <c r="M391" s="75"/>
      <c r="N391" s="75"/>
      <c r="O391" s="75"/>
      <c r="P391" s="75"/>
      <c r="Q391" s="75"/>
      <c r="R391" s="75"/>
      <c r="S391" s="75"/>
      <c r="T391" s="75"/>
      <c r="U391" s="75"/>
      <c r="V391" s="75"/>
      <c r="W391" s="75"/>
    </row>
    <row r="392" spans="2:23">
      <c r="B392" s="75"/>
      <c r="C392" s="75"/>
      <c r="D392" s="75"/>
      <c r="E392" s="75"/>
      <c r="F392" s="75"/>
      <c r="G392" s="75"/>
      <c r="H392" s="75"/>
      <c r="I392" s="75"/>
      <c r="J392" s="75"/>
      <c r="K392" s="75"/>
      <c r="L392" s="75"/>
      <c r="M392" s="75"/>
      <c r="N392" s="75"/>
      <c r="O392" s="75"/>
      <c r="P392" s="75"/>
      <c r="Q392" s="75"/>
      <c r="R392" s="75"/>
      <c r="S392" s="75"/>
      <c r="T392" s="75"/>
      <c r="U392" s="75"/>
      <c r="V392" s="75"/>
      <c r="W392" s="75"/>
    </row>
    <row r="393" spans="2:23">
      <c r="B393" s="75"/>
      <c r="C393" s="75"/>
      <c r="D393" s="75"/>
      <c r="E393" s="75"/>
      <c r="F393" s="75"/>
      <c r="G393" s="75"/>
      <c r="H393" s="75"/>
      <c r="I393" s="75"/>
      <c r="J393" s="75"/>
      <c r="K393" s="75"/>
      <c r="L393" s="75"/>
      <c r="M393" s="75"/>
      <c r="N393" s="75"/>
      <c r="O393" s="75"/>
      <c r="P393" s="75"/>
      <c r="Q393" s="75"/>
      <c r="R393" s="75"/>
      <c r="S393" s="75"/>
      <c r="T393" s="75"/>
      <c r="U393" s="75"/>
      <c r="V393" s="75"/>
      <c r="W393" s="75"/>
    </row>
    <row r="394" spans="2:23">
      <c r="B394" s="75"/>
      <c r="C394" s="75"/>
      <c r="D394" s="75"/>
      <c r="E394" s="75"/>
      <c r="F394" s="75"/>
      <c r="G394" s="75"/>
      <c r="H394" s="75"/>
      <c r="I394" s="75"/>
      <c r="J394" s="75"/>
      <c r="K394" s="75"/>
      <c r="L394" s="75"/>
      <c r="M394" s="75"/>
      <c r="N394" s="75"/>
      <c r="O394" s="75"/>
      <c r="P394" s="75"/>
      <c r="Q394" s="75"/>
      <c r="R394" s="75"/>
      <c r="S394" s="75"/>
      <c r="T394" s="75"/>
      <c r="U394" s="75"/>
      <c r="V394" s="75"/>
      <c r="W394" s="75"/>
    </row>
    <row r="395" spans="2:23">
      <c r="B395" s="75"/>
      <c r="C395" s="75"/>
      <c r="D395" s="75"/>
      <c r="E395" s="75"/>
      <c r="F395" s="75"/>
      <c r="G395" s="75"/>
      <c r="H395" s="75"/>
      <c r="I395" s="75"/>
      <c r="J395" s="75"/>
      <c r="K395" s="75"/>
      <c r="L395" s="75"/>
      <c r="M395" s="75"/>
      <c r="N395" s="75"/>
      <c r="O395" s="75"/>
      <c r="P395" s="75"/>
      <c r="Q395" s="75"/>
      <c r="R395" s="75"/>
      <c r="S395" s="75"/>
      <c r="T395" s="75"/>
      <c r="U395" s="75"/>
      <c r="V395" s="75"/>
      <c r="W395" s="75"/>
    </row>
    <row r="396" spans="2:23">
      <c r="B396" s="75"/>
      <c r="C396" s="75"/>
      <c r="D396" s="75"/>
      <c r="E396" s="75"/>
      <c r="F396" s="75"/>
      <c r="G396" s="75"/>
      <c r="H396" s="75"/>
      <c r="I396" s="75"/>
      <c r="J396" s="75"/>
      <c r="K396" s="75"/>
      <c r="L396" s="75"/>
      <c r="M396" s="75"/>
      <c r="N396" s="75"/>
      <c r="O396" s="75"/>
      <c r="P396" s="75"/>
      <c r="Q396" s="75"/>
      <c r="R396" s="75"/>
      <c r="S396" s="75"/>
      <c r="T396" s="75"/>
      <c r="U396" s="75"/>
      <c r="V396" s="75"/>
      <c r="W396" s="75"/>
    </row>
    <row r="397" spans="2:23">
      <c r="B397" s="75"/>
      <c r="C397" s="75"/>
      <c r="D397" s="75"/>
      <c r="E397" s="75"/>
      <c r="F397" s="75"/>
      <c r="G397" s="75"/>
      <c r="H397" s="75"/>
      <c r="I397" s="75"/>
      <c r="J397" s="75"/>
      <c r="K397" s="75"/>
      <c r="L397" s="75"/>
      <c r="M397" s="75"/>
      <c r="N397" s="75"/>
      <c r="O397" s="75"/>
      <c r="P397" s="75"/>
      <c r="Q397" s="75"/>
      <c r="R397" s="75"/>
      <c r="S397" s="75"/>
      <c r="T397" s="75"/>
      <c r="U397" s="75"/>
      <c r="V397" s="75"/>
      <c r="W397" s="75"/>
    </row>
    <row r="398" spans="2:23">
      <c r="B398" s="75"/>
      <c r="C398" s="75"/>
      <c r="D398" s="75"/>
      <c r="E398" s="75"/>
      <c r="F398" s="75"/>
      <c r="G398" s="75"/>
      <c r="H398" s="75"/>
      <c r="I398" s="75"/>
      <c r="J398" s="75"/>
      <c r="K398" s="75"/>
      <c r="L398" s="75"/>
      <c r="M398" s="75"/>
      <c r="N398" s="75"/>
      <c r="O398" s="75"/>
      <c r="P398" s="75"/>
      <c r="Q398" s="75"/>
      <c r="R398" s="75"/>
      <c r="S398" s="75"/>
      <c r="T398" s="75"/>
      <c r="U398" s="75"/>
      <c r="V398" s="75"/>
      <c r="W398" s="75"/>
    </row>
    <row r="399" spans="2:23">
      <c r="B399" s="75"/>
      <c r="C399" s="75"/>
      <c r="D399" s="75"/>
      <c r="E399" s="75"/>
      <c r="F399" s="75"/>
      <c r="G399" s="75"/>
      <c r="H399" s="75"/>
      <c r="I399" s="75"/>
      <c r="J399" s="75"/>
      <c r="K399" s="75"/>
      <c r="L399" s="75"/>
      <c r="M399" s="75"/>
      <c r="N399" s="75"/>
      <c r="O399" s="75"/>
      <c r="P399" s="75"/>
      <c r="Q399" s="75"/>
      <c r="R399" s="75"/>
      <c r="S399" s="75"/>
      <c r="T399" s="75"/>
      <c r="U399" s="75"/>
      <c r="V399" s="75"/>
      <c r="W399" s="75"/>
    </row>
    <row r="400" spans="2:23">
      <c r="B400" s="75"/>
      <c r="C400" s="75"/>
      <c r="D400" s="75"/>
      <c r="E400" s="75"/>
      <c r="F400" s="75"/>
      <c r="G400" s="75"/>
      <c r="H400" s="75"/>
      <c r="I400" s="75"/>
      <c r="J400" s="75"/>
      <c r="K400" s="75"/>
      <c r="L400" s="75"/>
      <c r="M400" s="75"/>
      <c r="N400" s="75"/>
      <c r="O400" s="75"/>
      <c r="P400" s="75"/>
      <c r="Q400" s="75"/>
      <c r="R400" s="75"/>
      <c r="S400" s="75"/>
      <c r="T400" s="75"/>
      <c r="U400" s="75"/>
      <c r="V400" s="75"/>
      <c r="W400" s="75"/>
    </row>
    <row r="401" spans="2:23">
      <c r="B401" s="75"/>
      <c r="C401" s="75"/>
      <c r="D401" s="75"/>
      <c r="E401" s="75"/>
      <c r="F401" s="75"/>
      <c r="G401" s="75"/>
      <c r="H401" s="75"/>
      <c r="I401" s="75"/>
      <c r="J401" s="75"/>
      <c r="K401" s="75"/>
      <c r="L401" s="75"/>
      <c r="M401" s="75"/>
      <c r="N401" s="75"/>
      <c r="O401" s="75"/>
      <c r="P401" s="75"/>
      <c r="Q401" s="75"/>
      <c r="R401" s="75"/>
      <c r="S401" s="75"/>
      <c r="T401" s="75"/>
      <c r="U401" s="75"/>
      <c r="V401" s="75"/>
      <c r="W401" s="75"/>
    </row>
    <row r="402" spans="2:23">
      <c r="B402" s="75"/>
      <c r="C402" s="75"/>
      <c r="D402" s="75"/>
      <c r="E402" s="75"/>
      <c r="F402" s="75"/>
      <c r="G402" s="75"/>
      <c r="H402" s="75"/>
      <c r="I402" s="75"/>
      <c r="J402" s="75"/>
      <c r="K402" s="75"/>
      <c r="L402" s="75"/>
      <c r="M402" s="75"/>
      <c r="N402" s="75"/>
      <c r="O402" s="75"/>
      <c r="P402" s="75"/>
      <c r="Q402" s="75"/>
      <c r="R402" s="75"/>
      <c r="S402" s="75"/>
      <c r="T402" s="75"/>
      <c r="U402" s="75"/>
      <c r="V402" s="75"/>
      <c r="W402" s="75"/>
    </row>
    <row r="403" spans="2:23">
      <c r="B403" s="75"/>
      <c r="C403" s="75"/>
      <c r="D403" s="75"/>
      <c r="E403" s="75"/>
      <c r="F403" s="75"/>
      <c r="G403" s="75"/>
      <c r="H403" s="75"/>
      <c r="I403" s="75"/>
      <c r="J403" s="75"/>
      <c r="K403" s="75"/>
      <c r="L403" s="75"/>
      <c r="M403" s="75"/>
      <c r="N403" s="75"/>
      <c r="O403" s="75"/>
      <c r="P403" s="75"/>
      <c r="Q403" s="75"/>
      <c r="R403" s="75"/>
      <c r="S403" s="75"/>
      <c r="T403" s="75"/>
      <c r="U403" s="75"/>
      <c r="V403" s="75"/>
      <c r="W403" s="75"/>
    </row>
    <row r="404" spans="2:23">
      <c r="B404" s="75"/>
      <c r="C404" s="75"/>
      <c r="D404" s="75"/>
      <c r="E404" s="75"/>
      <c r="F404" s="75"/>
      <c r="G404" s="75"/>
      <c r="H404" s="75"/>
      <c r="I404" s="75"/>
      <c r="J404" s="75"/>
      <c r="K404" s="75"/>
      <c r="L404" s="75"/>
      <c r="M404" s="75"/>
      <c r="N404" s="75"/>
      <c r="O404" s="75"/>
      <c r="P404" s="75"/>
      <c r="Q404" s="75"/>
      <c r="R404" s="75"/>
      <c r="S404" s="75"/>
      <c r="T404" s="75"/>
      <c r="U404" s="75"/>
      <c r="V404" s="75"/>
      <c r="W404" s="75"/>
    </row>
    <row r="405" spans="2:23">
      <c r="B405" s="75"/>
      <c r="C405" s="75"/>
      <c r="D405" s="75"/>
      <c r="E405" s="75"/>
      <c r="F405" s="75"/>
      <c r="G405" s="75"/>
      <c r="H405" s="75"/>
      <c r="I405" s="75"/>
      <c r="J405" s="75"/>
      <c r="K405" s="75"/>
      <c r="L405" s="75"/>
      <c r="M405" s="75"/>
      <c r="N405" s="75"/>
      <c r="O405" s="75"/>
      <c r="P405" s="75"/>
      <c r="Q405" s="75"/>
      <c r="R405" s="75"/>
      <c r="S405" s="75"/>
      <c r="T405" s="75"/>
      <c r="U405" s="75"/>
      <c r="V405" s="75"/>
      <c r="W405" s="75"/>
    </row>
    <row r="406" spans="2:23">
      <c r="B406" s="75"/>
      <c r="C406" s="75"/>
      <c r="D406" s="75"/>
      <c r="E406" s="75"/>
      <c r="F406" s="75"/>
      <c r="G406" s="75"/>
      <c r="H406" s="75"/>
      <c r="I406" s="75"/>
      <c r="J406" s="75"/>
      <c r="K406" s="75"/>
      <c r="L406" s="75"/>
      <c r="M406" s="75"/>
      <c r="N406" s="75"/>
      <c r="O406" s="75"/>
      <c r="P406" s="75"/>
      <c r="Q406" s="75"/>
      <c r="R406" s="75"/>
      <c r="S406" s="75"/>
      <c r="T406" s="75"/>
      <c r="U406" s="75"/>
      <c r="V406" s="75"/>
      <c r="W406" s="75"/>
    </row>
    <row r="407" spans="2:23">
      <c r="B407" s="75"/>
      <c r="C407" s="75"/>
      <c r="D407" s="75"/>
      <c r="E407" s="75"/>
      <c r="F407" s="75"/>
      <c r="G407" s="75"/>
      <c r="H407" s="75"/>
      <c r="I407" s="75"/>
      <c r="J407" s="75"/>
      <c r="K407" s="75"/>
      <c r="L407" s="75"/>
      <c r="M407" s="75"/>
      <c r="N407" s="75"/>
      <c r="O407" s="75"/>
      <c r="P407" s="75"/>
      <c r="Q407" s="75"/>
      <c r="R407" s="75"/>
      <c r="S407" s="75"/>
      <c r="T407" s="75"/>
      <c r="U407" s="75"/>
      <c r="V407" s="75"/>
      <c r="W407" s="75"/>
    </row>
    <row r="408" spans="2:23">
      <c r="B408" s="75"/>
      <c r="C408" s="75"/>
      <c r="D408" s="75"/>
      <c r="E408" s="75"/>
      <c r="F408" s="75"/>
      <c r="G408" s="75"/>
      <c r="H408" s="75"/>
      <c r="I408" s="75"/>
      <c r="J408" s="75"/>
      <c r="K408" s="75"/>
      <c r="L408" s="75"/>
      <c r="M408" s="75"/>
      <c r="N408" s="75"/>
      <c r="O408" s="75"/>
      <c r="P408" s="75"/>
      <c r="Q408" s="75"/>
      <c r="R408" s="75"/>
      <c r="S408" s="75"/>
      <c r="T408" s="75"/>
      <c r="U408" s="75"/>
      <c r="V408" s="75"/>
      <c r="W408" s="75"/>
    </row>
    <row r="409" spans="2:23">
      <c r="B409" s="75"/>
      <c r="C409" s="75"/>
      <c r="D409" s="75"/>
      <c r="E409" s="75"/>
      <c r="F409" s="75"/>
      <c r="G409" s="75"/>
      <c r="H409" s="75"/>
      <c r="I409" s="75"/>
      <c r="J409" s="75"/>
      <c r="K409" s="75"/>
      <c r="L409" s="75"/>
      <c r="M409" s="75"/>
      <c r="N409" s="75"/>
      <c r="O409" s="75"/>
      <c r="P409" s="75"/>
      <c r="Q409" s="75"/>
      <c r="R409" s="75"/>
      <c r="S409" s="75"/>
      <c r="T409" s="75"/>
      <c r="U409" s="75"/>
      <c r="V409" s="75"/>
      <c r="W409" s="75"/>
    </row>
    <row r="410" spans="2:23">
      <c r="B410" s="75"/>
      <c r="C410" s="75"/>
      <c r="D410" s="75"/>
      <c r="E410" s="75"/>
      <c r="F410" s="75"/>
      <c r="G410" s="75"/>
      <c r="H410" s="75"/>
      <c r="I410" s="75"/>
      <c r="J410" s="75"/>
      <c r="K410" s="75"/>
      <c r="L410" s="75"/>
      <c r="M410" s="75"/>
      <c r="N410" s="75"/>
      <c r="O410" s="75"/>
      <c r="P410" s="75"/>
      <c r="Q410" s="75"/>
      <c r="R410" s="75"/>
      <c r="S410" s="75"/>
      <c r="T410" s="75"/>
      <c r="U410" s="75"/>
      <c r="V410" s="75"/>
      <c r="W410" s="75"/>
    </row>
    <row r="411" spans="2:23">
      <c r="B411" s="75"/>
      <c r="C411" s="75"/>
      <c r="D411" s="75"/>
      <c r="E411" s="75"/>
      <c r="F411" s="75"/>
      <c r="G411" s="75"/>
      <c r="H411" s="75"/>
      <c r="I411" s="75"/>
      <c r="J411" s="75"/>
      <c r="K411" s="75"/>
      <c r="L411" s="75"/>
      <c r="M411" s="75"/>
      <c r="N411" s="75"/>
      <c r="O411" s="75"/>
      <c r="P411" s="75"/>
      <c r="Q411" s="75"/>
      <c r="R411" s="75"/>
      <c r="S411" s="75"/>
      <c r="T411" s="75"/>
      <c r="U411" s="75"/>
      <c r="V411" s="75"/>
      <c r="W411" s="75"/>
    </row>
    <row r="412" spans="2:23">
      <c r="B412" s="75"/>
      <c r="C412" s="75"/>
      <c r="D412" s="75"/>
      <c r="E412" s="75"/>
      <c r="F412" s="75"/>
      <c r="G412" s="75"/>
      <c r="H412" s="75"/>
      <c r="I412" s="75"/>
      <c r="J412" s="75"/>
      <c r="K412" s="75"/>
      <c r="L412" s="75"/>
      <c r="M412" s="75"/>
      <c r="N412" s="75"/>
      <c r="O412" s="75"/>
      <c r="P412" s="75"/>
      <c r="Q412" s="75"/>
      <c r="R412" s="75"/>
      <c r="S412" s="75"/>
      <c r="T412" s="75"/>
      <c r="U412" s="75"/>
      <c r="V412" s="75"/>
      <c r="W412" s="75"/>
    </row>
    <row r="413" spans="2:23">
      <c r="B413" s="75"/>
      <c r="C413" s="75"/>
      <c r="D413" s="75"/>
      <c r="E413" s="75"/>
      <c r="F413" s="75"/>
      <c r="G413" s="75"/>
      <c r="H413" s="75"/>
      <c r="I413" s="75"/>
      <c r="J413" s="75"/>
      <c r="K413" s="75"/>
      <c r="L413" s="75"/>
      <c r="M413" s="75"/>
      <c r="N413" s="75"/>
      <c r="O413" s="75"/>
      <c r="P413" s="75"/>
      <c r="Q413" s="75"/>
      <c r="R413" s="75"/>
      <c r="S413" s="75"/>
      <c r="T413" s="75"/>
      <c r="U413" s="75"/>
      <c r="V413" s="75"/>
      <c r="W413" s="75"/>
    </row>
    <row r="414" spans="2:23">
      <c r="B414" s="75"/>
      <c r="C414" s="75"/>
      <c r="D414" s="75"/>
      <c r="E414" s="75"/>
      <c r="F414" s="75"/>
      <c r="G414" s="75"/>
      <c r="H414" s="75"/>
      <c r="I414" s="75"/>
      <c r="J414" s="75"/>
      <c r="K414" s="75"/>
      <c r="L414" s="75"/>
      <c r="M414" s="75"/>
      <c r="N414" s="75"/>
      <c r="O414" s="75"/>
      <c r="P414" s="75"/>
      <c r="Q414" s="75"/>
      <c r="R414" s="75"/>
      <c r="S414" s="75"/>
      <c r="T414" s="75"/>
      <c r="U414" s="75"/>
      <c r="V414" s="75"/>
      <c r="W414" s="75"/>
    </row>
    <row r="415" spans="2:23">
      <c r="B415" s="75"/>
      <c r="C415" s="75"/>
      <c r="D415" s="75"/>
      <c r="E415" s="75"/>
      <c r="F415" s="75"/>
      <c r="G415" s="75"/>
      <c r="H415" s="75"/>
      <c r="I415" s="75"/>
      <c r="J415" s="75"/>
      <c r="K415" s="75"/>
      <c r="L415" s="75"/>
      <c r="M415" s="75"/>
      <c r="N415" s="75"/>
      <c r="O415" s="75"/>
      <c r="P415" s="75"/>
      <c r="Q415" s="75"/>
      <c r="R415" s="75"/>
      <c r="S415" s="75"/>
      <c r="T415" s="75"/>
      <c r="U415" s="75"/>
      <c r="V415" s="75"/>
      <c r="W415" s="75"/>
    </row>
    <row r="416" spans="2:23">
      <c r="B416" s="75"/>
      <c r="C416" s="75"/>
      <c r="D416" s="75"/>
      <c r="E416" s="75"/>
      <c r="F416" s="75"/>
      <c r="G416" s="75"/>
      <c r="H416" s="75"/>
      <c r="I416" s="75"/>
      <c r="J416" s="75"/>
      <c r="K416" s="75"/>
      <c r="L416" s="75"/>
      <c r="M416" s="75"/>
      <c r="N416" s="75"/>
      <c r="O416" s="75"/>
      <c r="P416" s="75"/>
      <c r="Q416" s="75"/>
      <c r="R416" s="75"/>
      <c r="S416" s="75"/>
      <c r="T416" s="75"/>
      <c r="U416" s="75"/>
      <c r="V416" s="75"/>
      <c r="W416" s="75"/>
    </row>
    <row r="417" spans="2:23">
      <c r="B417" s="75"/>
      <c r="C417" s="75"/>
      <c r="D417" s="75"/>
      <c r="E417" s="75"/>
      <c r="F417" s="75"/>
      <c r="G417" s="75"/>
      <c r="H417" s="75"/>
      <c r="I417" s="75"/>
      <c r="J417" s="75"/>
      <c r="K417" s="75"/>
      <c r="L417" s="75"/>
      <c r="M417" s="75"/>
      <c r="N417" s="75"/>
      <c r="O417" s="75"/>
      <c r="P417" s="75"/>
      <c r="Q417" s="75"/>
      <c r="R417" s="75"/>
      <c r="S417" s="75"/>
      <c r="T417" s="75"/>
      <c r="U417" s="75"/>
      <c r="V417" s="75"/>
      <c r="W417" s="75"/>
    </row>
    <row r="418" spans="2:23">
      <c r="B418" s="75"/>
      <c r="C418" s="75"/>
      <c r="D418" s="75"/>
      <c r="E418" s="75"/>
      <c r="F418" s="75"/>
      <c r="G418" s="75"/>
      <c r="H418" s="75"/>
      <c r="I418" s="75"/>
      <c r="J418" s="75"/>
      <c r="K418" s="75"/>
      <c r="L418" s="75"/>
      <c r="M418" s="75"/>
      <c r="N418" s="75"/>
      <c r="O418" s="75"/>
      <c r="P418" s="75"/>
      <c r="Q418" s="75"/>
      <c r="R418" s="75"/>
      <c r="S418" s="75"/>
      <c r="T418" s="75"/>
      <c r="U418" s="75"/>
      <c r="V418" s="75"/>
      <c r="W418" s="75"/>
    </row>
    <row r="419" spans="2:23">
      <c r="B419" s="75"/>
      <c r="C419" s="75"/>
      <c r="D419" s="75"/>
      <c r="E419" s="75"/>
      <c r="F419" s="75"/>
      <c r="G419" s="75"/>
      <c r="H419" s="75"/>
      <c r="I419" s="75"/>
      <c r="J419" s="75"/>
      <c r="K419" s="75"/>
      <c r="L419" s="75"/>
      <c r="M419" s="75"/>
      <c r="N419" s="75"/>
      <c r="O419" s="75"/>
      <c r="P419" s="75"/>
      <c r="Q419" s="75"/>
      <c r="R419" s="75"/>
      <c r="S419" s="75"/>
      <c r="T419" s="75"/>
      <c r="U419" s="75"/>
      <c r="V419" s="75"/>
      <c r="W419" s="75"/>
    </row>
    <row r="420" spans="2:23">
      <c r="B420" s="75"/>
      <c r="C420" s="75"/>
      <c r="D420" s="75"/>
      <c r="E420" s="75"/>
      <c r="F420" s="75"/>
      <c r="G420" s="75"/>
      <c r="H420" s="75"/>
      <c r="I420" s="75"/>
      <c r="J420" s="75"/>
      <c r="K420" s="75"/>
      <c r="L420" s="75"/>
      <c r="M420" s="75"/>
      <c r="N420" s="75"/>
      <c r="O420" s="75"/>
      <c r="P420" s="75"/>
      <c r="Q420" s="75"/>
      <c r="R420" s="75"/>
      <c r="S420" s="75"/>
      <c r="T420" s="75"/>
      <c r="U420" s="75"/>
      <c r="V420" s="75"/>
      <c r="W420" s="75"/>
    </row>
    <row r="421" spans="2:23">
      <c r="B421" s="75"/>
      <c r="C421" s="75"/>
      <c r="D421" s="75"/>
      <c r="E421" s="75"/>
      <c r="F421" s="75"/>
      <c r="G421" s="75"/>
      <c r="H421" s="75"/>
      <c r="I421" s="75"/>
      <c r="J421" s="75"/>
      <c r="K421" s="75"/>
      <c r="L421" s="75"/>
      <c r="M421" s="75"/>
      <c r="N421" s="75"/>
      <c r="O421" s="75"/>
      <c r="P421" s="75"/>
      <c r="Q421" s="75"/>
      <c r="R421" s="75"/>
      <c r="S421" s="75"/>
      <c r="T421" s="75"/>
      <c r="U421" s="75"/>
      <c r="V421" s="75"/>
      <c r="W421" s="75"/>
    </row>
    <row r="422" spans="2:23">
      <c r="B422" s="75"/>
      <c r="C422" s="75"/>
      <c r="D422" s="75"/>
      <c r="E422" s="75"/>
      <c r="F422" s="75"/>
      <c r="G422" s="75"/>
      <c r="H422" s="75"/>
      <c r="I422" s="75"/>
      <c r="J422" s="75"/>
      <c r="K422" s="75"/>
      <c r="L422" s="75"/>
      <c r="M422" s="75"/>
      <c r="N422" s="75"/>
      <c r="O422" s="75"/>
      <c r="P422" s="75"/>
      <c r="Q422" s="75"/>
      <c r="R422" s="75"/>
      <c r="S422" s="75"/>
      <c r="T422" s="75"/>
      <c r="U422" s="75"/>
      <c r="V422" s="75"/>
      <c r="W422" s="75"/>
    </row>
    <row r="423" spans="2:23">
      <c r="B423" s="75"/>
      <c r="C423" s="75"/>
      <c r="D423" s="75"/>
      <c r="E423" s="75"/>
      <c r="F423" s="75"/>
      <c r="G423" s="75"/>
      <c r="H423" s="75"/>
      <c r="I423" s="75"/>
      <c r="J423" s="75"/>
      <c r="K423" s="75"/>
      <c r="L423" s="75"/>
      <c r="M423" s="75"/>
      <c r="N423" s="75"/>
      <c r="O423" s="75"/>
      <c r="P423" s="75"/>
      <c r="Q423" s="75"/>
      <c r="R423" s="75"/>
      <c r="S423" s="75"/>
      <c r="T423" s="75"/>
      <c r="U423" s="75"/>
      <c r="V423" s="75"/>
      <c r="W423" s="75"/>
    </row>
    <row r="424" spans="2:23">
      <c r="B424" s="75"/>
      <c r="C424" s="75"/>
      <c r="D424" s="75"/>
      <c r="E424" s="75"/>
      <c r="F424" s="75"/>
      <c r="G424" s="75"/>
      <c r="H424" s="75"/>
      <c r="I424" s="75"/>
      <c r="J424" s="75"/>
      <c r="K424" s="75"/>
      <c r="L424" s="75"/>
      <c r="M424" s="75"/>
      <c r="N424" s="75"/>
      <c r="O424" s="75"/>
      <c r="P424" s="75"/>
      <c r="Q424" s="75"/>
      <c r="R424" s="75"/>
      <c r="S424" s="75"/>
      <c r="T424" s="75"/>
      <c r="U424" s="75"/>
      <c r="V424" s="75"/>
      <c r="W424" s="75"/>
    </row>
    <row r="425" spans="2:23">
      <c r="B425" s="75"/>
      <c r="C425" s="75"/>
      <c r="D425" s="75"/>
      <c r="E425" s="75"/>
      <c r="F425" s="75"/>
      <c r="G425" s="75"/>
      <c r="H425" s="75"/>
      <c r="I425" s="75"/>
      <c r="J425" s="75"/>
      <c r="K425" s="75"/>
      <c r="L425" s="75"/>
      <c r="M425" s="75"/>
      <c r="N425" s="75"/>
      <c r="O425" s="75"/>
      <c r="P425" s="75"/>
      <c r="Q425" s="75"/>
      <c r="R425" s="75"/>
      <c r="S425" s="75"/>
      <c r="T425" s="75"/>
      <c r="U425" s="75"/>
      <c r="V425" s="75"/>
      <c r="W425" s="75"/>
    </row>
    <row r="426" spans="2:23">
      <c r="B426" s="75"/>
      <c r="C426" s="75"/>
      <c r="D426" s="75"/>
      <c r="E426" s="75"/>
      <c r="F426" s="75"/>
      <c r="G426" s="75"/>
      <c r="H426" s="75"/>
      <c r="I426" s="75"/>
      <c r="J426" s="75"/>
      <c r="K426" s="75"/>
      <c r="L426" s="75"/>
      <c r="M426" s="75"/>
      <c r="N426" s="75"/>
      <c r="O426" s="75"/>
      <c r="P426" s="75"/>
      <c r="Q426" s="75"/>
      <c r="R426" s="75"/>
      <c r="S426" s="75"/>
      <c r="T426" s="75"/>
      <c r="U426" s="75"/>
      <c r="V426" s="75"/>
      <c r="W426" s="75"/>
    </row>
    <row r="427" spans="2:23">
      <c r="B427" s="75"/>
      <c r="C427" s="75"/>
      <c r="D427" s="75"/>
      <c r="E427" s="75"/>
      <c r="F427" s="75"/>
      <c r="G427" s="75"/>
      <c r="H427" s="75"/>
      <c r="I427" s="75"/>
      <c r="J427" s="75"/>
      <c r="K427" s="75"/>
      <c r="L427" s="75"/>
      <c r="M427" s="75"/>
      <c r="N427" s="75"/>
      <c r="O427" s="75"/>
      <c r="P427" s="75"/>
      <c r="Q427" s="75"/>
      <c r="R427" s="75"/>
      <c r="S427" s="75"/>
      <c r="T427" s="75"/>
      <c r="U427" s="75"/>
      <c r="V427" s="75"/>
      <c r="W427" s="75"/>
    </row>
    <row r="428" spans="2:23">
      <c r="B428" s="75"/>
      <c r="C428" s="75"/>
      <c r="D428" s="75"/>
      <c r="E428" s="75"/>
      <c r="F428" s="75"/>
      <c r="G428" s="75"/>
      <c r="H428" s="75"/>
      <c r="I428" s="75"/>
      <c r="J428" s="75"/>
      <c r="K428" s="75"/>
      <c r="L428" s="75"/>
      <c r="M428" s="75"/>
      <c r="N428" s="75"/>
      <c r="O428" s="75"/>
      <c r="P428" s="75"/>
      <c r="Q428" s="75"/>
      <c r="R428" s="75"/>
      <c r="S428" s="75"/>
      <c r="T428" s="75"/>
      <c r="U428" s="75"/>
      <c r="V428" s="75"/>
      <c r="W428" s="75"/>
    </row>
    <row r="429" spans="2:23">
      <c r="B429" s="75"/>
      <c r="C429" s="75"/>
      <c r="D429" s="75"/>
      <c r="E429" s="75"/>
      <c r="F429" s="75"/>
      <c r="G429" s="75"/>
      <c r="H429" s="75"/>
      <c r="I429" s="75"/>
      <c r="J429" s="75"/>
      <c r="K429" s="75"/>
      <c r="L429" s="75"/>
      <c r="M429" s="75"/>
      <c r="N429" s="75"/>
      <c r="O429" s="75"/>
      <c r="P429" s="75"/>
      <c r="Q429" s="75"/>
      <c r="R429" s="75"/>
      <c r="S429" s="75"/>
      <c r="T429" s="75"/>
      <c r="U429" s="75"/>
      <c r="V429" s="75"/>
      <c r="W429" s="75"/>
    </row>
    <row r="430" spans="2:23">
      <c r="B430" s="75"/>
      <c r="C430" s="75"/>
      <c r="D430" s="75"/>
      <c r="E430" s="75"/>
      <c r="F430" s="75"/>
      <c r="G430" s="75"/>
      <c r="H430" s="75"/>
      <c r="I430" s="75"/>
      <c r="J430" s="75"/>
      <c r="K430" s="75"/>
      <c r="L430" s="75"/>
      <c r="M430" s="75"/>
      <c r="N430" s="75"/>
      <c r="O430" s="75"/>
      <c r="P430" s="75"/>
      <c r="Q430" s="75"/>
      <c r="R430" s="75"/>
      <c r="S430" s="75"/>
      <c r="T430" s="75"/>
      <c r="U430" s="75"/>
      <c r="V430" s="75"/>
      <c r="W430" s="75"/>
    </row>
    <row r="431" spans="2:23">
      <c r="B431" s="75"/>
      <c r="C431" s="75"/>
      <c r="D431" s="75"/>
      <c r="E431" s="75"/>
      <c r="F431" s="75"/>
      <c r="G431" s="75"/>
      <c r="H431" s="75"/>
      <c r="I431" s="75"/>
      <c r="J431" s="75"/>
      <c r="K431" s="75"/>
      <c r="L431" s="75"/>
      <c r="M431" s="75"/>
      <c r="N431" s="75"/>
      <c r="O431" s="75"/>
      <c r="P431" s="75"/>
      <c r="Q431" s="75"/>
      <c r="R431" s="75"/>
      <c r="S431" s="75"/>
      <c r="T431" s="75"/>
      <c r="U431" s="75"/>
      <c r="V431" s="75"/>
      <c r="W431" s="75"/>
    </row>
    <row r="432" spans="2:23">
      <c r="B432" s="75"/>
      <c r="C432" s="75"/>
      <c r="D432" s="75"/>
      <c r="E432" s="75"/>
      <c r="F432" s="75"/>
      <c r="G432" s="75"/>
      <c r="H432" s="75"/>
      <c r="I432" s="75"/>
      <c r="J432" s="75"/>
      <c r="K432" s="75"/>
      <c r="L432" s="75"/>
      <c r="M432" s="75"/>
      <c r="N432" s="75"/>
      <c r="O432" s="75"/>
      <c r="P432" s="75"/>
      <c r="Q432" s="75"/>
      <c r="R432" s="75"/>
      <c r="S432" s="75"/>
      <c r="T432" s="75"/>
      <c r="U432" s="75"/>
      <c r="V432" s="75"/>
      <c r="W432" s="75"/>
    </row>
    <row r="433" spans="2:23">
      <c r="B433" s="75"/>
      <c r="C433" s="75"/>
      <c r="D433" s="75"/>
      <c r="E433" s="75"/>
      <c r="F433" s="75"/>
      <c r="G433" s="75"/>
      <c r="H433" s="75"/>
      <c r="I433" s="75"/>
      <c r="J433" s="75"/>
      <c r="K433" s="75"/>
      <c r="L433" s="75"/>
      <c r="M433" s="75"/>
      <c r="N433" s="75"/>
      <c r="O433" s="75"/>
      <c r="P433" s="75"/>
      <c r="Q433" s="75"/>
      <c r="R433" s="75"/>
      <c r="S433" s="75"/>
      <c r="T433" s="75"/>
      <c r="U433" s="75"/>
      <c r="V433" s="75"/>
      <c r="W433" s="75"/>
    </row>
    <row r="434" spans="2:23">
      <c r="B434" s="75"/>
      <c r="C434" s="75"/>
      <c r="D434" s="75"/>
      <c r="E434" s="75"/>
      <c r="F434" s="75"/>
      <c r="G434" s="75"/>
      <c r="H434" s="75"/>
      <c r="I434" s="75"/>
      <c r="J434" s="75"/>
      <c r="K434" s="75"/>
      <c r="L434" s="75"/>
      <c r="M434" s="75"/>
      <c r="N434" s="75"/>
      <c r="O434" s="75"/>
      <c r="P434" s="75"/>
      <c r="Q434" s="75"/>
      <c r="R434" s="75"/>
      <c r="S434" s="75"/>
      <c r="T434" s="75"/>
      <c r="U434" s="75"/>
      <c r="V434" s="75"/>
      <c r="W434" s="75"/>
    </row>
    <row r="435" spans="2:23">
      <c r="B435" s="75"/>
      <c r="C435" s="75"/>
      <c r="D435" s="75"/>
      <c r="E435" s="75"/>
      <c r="F435" s="75"/>
      <c r="G435" s="75"/>
      <c r="H435" s="75"/>
      <c r="I435" s="75"/>
      <c r="J435" s="75"/>
      <c r="K435" s="75"/>
      <c r="L435" s="75"/>
      <c r="M435" s="75"/>
      <c r="N435" s="75"/>
      <c r="O435" s="75"/>
      <c r="P435" s="75"/>
      <c r="Q435" s="75"/>
      <c r="R435" s="75"/>
      <c r="S435" s="75"/>
      <c r="T435" s="75"/>
      <c r="U435" s="75"/>
      <c r="V435" s="75"/>
      <c r="W435" s="75"/>
    </row>
    <row r="436" spans="2:23">
      <c r="B436" s="75"/>
      <c r="C436" s="75"/>
      <c r="D436" s="75"/>
      <c r="E436" s="75"/>
      <c r="F436" s="75"/>
      <c r="G436" s="75"/>
      <c r="H436" s="75"/>
      <c r="I436" s="75"/>
      <c r="J436" s="75"/>
      <c r="K436" s="75"/>
      <c r="L436" s="75"/>
      <c r="M436" s="75"/>
      <c r="N436" s="75"/>
      <c r="O436" s="75"/>
      <c r="P436" s="75"/>
      <c r="Q436" s="75"/>
      <c r="R436" s="75"/>
      <c r="S436" s="75"/>
      <c r="T436" s="75"/>
      <c r="U436" s="75"/>
      <c r="V436" s="75"/>
      <c r="W436" s="75"/>
    </row>
    <row r="437" spans="2:23">
      <c r="B437" s="75"/>
      <c r="C437" s="75"/>
      <c r="D437" s="75"/>
      <c r="E437" s="75"/>
      <c r="F437" s="75"/>
      <c r="G437" s="75"/>
      <c r="H437" s="75"/>
      <c r="I437" s="75"/>
      <c r="J437" s="75"/>
      <c r="K437" s="75"/>
      <c r="L437" s="75"/>
      <c r="M437" s="75"/>
      <c r="N437" s="75"/>
      <c r="O437" s="75"/>
      <c r="P437" s="75"/>
      <c r="Q437" s="75"/>
      <c r="R437" s="75"/>
      <c r="S437" s="75"/>
      <c r="T437" s="75"/>
      <c r="U437" s="75"/>
      <c r="V437" s="75"/>
      <c r="W437" s="75"/>
    </row>
    <row r="438" spans="2:23">
      <c r="B438" s="75"/>
      <c r="C438" s="75"/>
      <c r="D438" s="75"/>
      <c r="E438" s="75"/>
      <c r="F438" s="75"/>
      <c r="G438" s="75"/>
      <c r="H438" s="75"/>
      <c r="I438" s="75"/>
      <c r="J438" s="75"/>
      <c r="K438" s="75"/>
      <c r="L438" s="75"/>
      <c r="M438" s="75"/>
      <c r="N438" s="75"/>
      <c r="O438" s="75"/>
      <c r="P438" s="75"/>
      <c r="Q438" s="75"/>
      <c r="R438" s="75"/>
      <c r="S438" s="75"/>
      <c r="T438" s="75"/>
      <c r="U438" s="75"/>
      <c r="V438" s="75"/>
      <c r="W438" s="75"/>
    </row>
    <row r="439" spans="2:23">
      <c r="B439" s="75"/>
      <c r="C439" s="75"/>
      <c r="D439" s="75"/>
      <c r="E439" s="75"/>
      <c r="F439" s="75"/>
      <c r="G439" s="75"/>
      <c r="H439" s="75"/>
      <c r="I439" s="75"/>
      <c r="J439" s="75"/>
      <c r="K439" s="75"/>
      <c r="L439" s="75"/>
      <c r="M439" s="75"/>
      <c r="N439" s="75"/>
      <c r="O439" s="75"/>
      <c r="P439" s="75"/>
      <c r="Q439" s="75"/>
      <c r="R439" s="75"/>
      <c r="S439" s="75"/>
      <c r="T439" s="75"/>
      <c r="U439" s="75"/>
      <c r="V439" s="75"/>
      <c r="W439" s="75"/>
    </row>
    <row r="440" spans="2:23">
      <c r="B440" s="75"/>
      <c r="C440" s="75"/>
      <c r="D440" s="75"/>
      <c r="E440" s="75"/>
      <c r="F440" s="75"/>
      <c r="G440" s="75"/>
      <c r="H440" s="75"/>
      <c r="I440" s="75"/>
      <c r="J440" s="75"/>
      <c r="K440" s="75"/>
      <c r="L440" s="75"/>
      <c r="M440" s="75"/>
      <c r="N440" s="75"/>
      <c r="O440" s="75"/>
      <c r="P440" s="75"/>
      <c r="Q440" s="75"/>
      <c r="R440" s="75"/>
      <c r="S440" s="75"/>
      <c r="T440" s="75"/>
      <c r="U440" s="75"/>
      <c r="V440" s="75"/>
      <c r="W440" s="75"/>
    </row>
    <row r="441" spans="2:23">
      <c r="B441" s="75"/>
      <c r="C441" s="75"/>
      <c r="D441" s="75"/>
      <c r="E441" s="75"/>
      <c r="F441" s="75"/>
      <c r="G441" s="75"/>
      <c r="H441" s="75"/>
      <c r="I441" s="75"/>
      <c r="J441" s="75"/>
      <c r="K441" s="75"/>
      <c r="L441" s="75"/>
      <c r="M441" s="75"/>
      <c r="N441" s="75"/>
      <c r="O441" s="75"/>
      <c r="P441" s="75"/>
      <c r="Q441" s="75"/>
      <c r="R441" s="75"/>
      <c r="S441" s="75"/>
      <c r="T441" s="75"/>
      <c r="U441" s="75"/>
      <c r="V441" s="75"/>
      <c r="W441" s="75"/>
    </row>
    <row r="442" spans="2:23">
      <c r="B442" s="75"/>
      <c r="C442" s="75"/>
      <c r="D442" s="75"/>
      <c r="E442" s="75"/>
      <c r="F442" s="75"/>
      <c r="G442" s="75"/>
      <c r="H442" s="75"/>
      <c r="I442" s="75"/>
      <c r="J442" s="75"/>
      <c r="K442" s="75"/>
      <c r="L442" s="75"/>
      <c r="M442" s="75"/>
      <c r="N442" s="75"/>
      <c r="O442" s="75"/>
      <c r="P442" s="75"/>
      <c r="Q442" s="75"/>
      <c r="R442" s="75"/>
      <c r="S442" s="75"/>
      <c r="T442" s="75"/>
      <c r="U442" s="75"/>
      <c r="V442" s="75"/>
      <c r="W442" s="75"/>
    </row>
    <row r="443" spans="2:23">
      <c r="B443" s="75"/>
      <c r="C443" s="75"/>
      <c r="D443" s="75"/>
      <c r="E443" s="75"/>
      <c r="F443" s="75"/>
      <c r="G443" s="75"/>
      <c r="H443" s="75"/>
      <c r="I443" s="75"/>
      <c r="J443" s="75"/>
      <c r="K443" s="75"/>
      <c r="L443" s="75"/>
      <c r="M443" s="75"/>
      <c r="N443" s="75"/>
      <c r="O443" s="75"/>
      <c r="P443" s="75"/>
      <c r="Q443" s="75"/>
      <c r="R443" s="75"/>
      <c r="S443" s="75"/>
      <c r="T443" s="75"/>
      <c r="U443" s="75"/>
      <c r="V443" s="75"/>
      <c r="W443" s="75"/>
    </row>
    <row r="444" spans="2:23">
      <c r="B444" s="75"/>
      <c r="C444" s="75"/>
      <c r="D444" s="75"/>
      <c r="E444" s="75"/>
      <c r="F444" s="75"/>
      <c r="G444" s="75"/>
      <c r="H444" s="75"/>
      <c r="I444" s="75"/>
      <c r="J444" s="75"/>
      <c r="K444" s="75"/>
      <c r="L444" s="75"/>
      <c r="M444" s="75"/>
      <c r="N444" s="75"/>
      <c r="O444" s="75"/>
      <c r="P444" s="75"/>
      <c r="Q444" s="75"/>
      <c r="R444" s="75"/>
      <c r="S444" s="75"/>
      <c r="T444" s="75"/>
      <c r="U444" s="75"/>
      <c r="V444" s="75"/>
      <c r="W444" s="75"/>
    </row>
    <row r="445" spans="2:23">
      <c r="B445" s="75"/>
      <c r="C445" s="75"/>
      <c r="D445" s="75"/>
      <c r="E445" s="75"/>
      <c r="F445" s="75"/>
      <c r="G445" s="75"/>
      <c r="H445" s="75"/>
      <c r="I445" s="75"/>
      <c r="J445" s="75"/>
      <c r="K445" s="75"/>
      <c r="L445" s="75"/>
      <c r="M445" s="75"/>
      <c r="N445" s="75"/>
      <c r="O445" s="75"/>
      <c r="P445" s="75"/>
      <c r="Q445" s="75"/>
      <c r="R445" s="75"/>
      <c r="S445" s="75"/>
      <c r="T445" s="75"/>
      <c r="U445" s="75"/>
      <c r="V445" s="75"/>
      <c r="W445" s="75"/>
    </row>
    <row r="446" spans="2:23">
      <c r="B446" s="75"/>
      <c r="C446" s="75"/>
      <c r="D446" s="75"/>
      <c r="E446" s="75"/>
      <c r="F446" s="75"/>
      <c r="G446" s="75"/>
      <c r="H446" s="75"/>
      <c r="I446" s="75"/>
      <c r="J446" s="75"/>
      <c r="K446" s="75"/>
      <c r="L446" s="75"/>
      <c r="M446" s="75"/>
      <c r="N446" s="75"/>
      <c r="O446" s="75"/>
      <c r="P446" s="75"/>
      <c r="Q446" s="75"/>
      <c r="R446" s="75"/>
      <c r="S446" s="75"/>
      <c r="T446" s="75"/>
      <c r="U446" s="75"/>
      <c r="V446" s="75"/>
      <c r="W446" s="75"/>
    </row>
    <row r="447" spans="2:23">
      <c r="B447" s="75"/>
      <c r="C447" s="75"/>
      <c r="D447" s="75"/>
      <c r="E447" s="75"/>
      <c r="F447" s="75"/>
      <c r="G447" s="75"/>
      <c r="H447" s="75"/>
      <c r="I447" s="75"/>
      <c r="J447" s="75"/>
      <c r="K447" s="75"/>
      <c r="L447" s="75"/>
      <c r="M447" s="75"/>
      <c r="N447" s="75"/>
      <c r="O447" s="75"/>
      <c r="P447" s="75"/>
      <c r="Q447" s="75"/>
      <c r="R447" s="75"/>
      <c r="S447" s="75"/>
      <c r="T447" s="75"/>
      <c r="U447" s="75"/>
      <c r="V447" s="75"/>
      <c r="W447" s="75"/>
    </row>
    <row r="448" spans="2:23">
      <c r="B448" s="75"/>
      <c r="C448" s="75"/>
      <c r="D448" s="75"/>
      <c r="E448" s="75"/>
      <c r="F448" s="75"/>
      <c r="G448" s="75"/>
      <c r="H448" s="75"/>
      <c r="I448" s="75"/>
      <c r="J448" s="75"/>
      <c r="K448" s="75"/>
      <c r="L448" s="75"/>
      <c r="M448" s="75"/>
      <c r="N448" s="75"/>
      <c r="O448" s="75"/>
      <c r="P448" s="75"/>
      <c r="Q448" s="75"/>
      <c r="R448" s="75"/>
      <c r="S448" s="75"/>
      <c r="T448" s="75"/>
      <c r="U448" s="75"/>
      <c r="V448" s="75"/>
      <c r="W448" s="75"/>
    </row>
    <row r="449" spans="2:23">
      <c r="B449" s="75"/>
      <c r="C449" s="75"/>
      <c r="D449" s="75"/>
      <c r="E449" s="75"/>
      <c r="F449" s="75"/>
      <c r="G449" s="75"/>
      <c r="H449" s="75"/>
      <c r="I449" s="75"/>
      <c r="J449" s="75"/>
      <c r="K449" s="75"/>
      <c r="L449" s="75"/>
      <c r="M449" s="75"/>
      <c r="N449" s="75"/>
      <c r="O449" s="75"/>
      <c r="P449" s="75"/>
      <c r="Q449" s="75"/>
      <c r="R449" s="75"/>
      <c r="S449" s="75"/>
      <c r="T449" s="75"/>
      <c r="U449" s="75"/>
      <c r="V449" s="75"/>
      <c r="W449" s="75"/>
    </row>
    <row r="450" spans="2:23">
      <c r="B450" s="75"/>
      <c r="C450" s="75"/>
      <c r="D450" s="75"/>
      <c r="E450" s="75"/>
      <c r="F450" s="75"/>
      <c r="G450" s="75"/>
      <c r="H450" s="75"/>
      <c r="I450" s="75"/>
      <c r="J450" s="75"/>
      <c r="K450" s="75"/>
      <c r="L450" s="75"/>
      <c r="M450" s="75"/>
      <c r="N450" s="75"/>
      <c r="O450" s="75"/>
      <c r="P450" s="75"/>
      <c r="Q450" s="75"/>
      <c r="R450" s="75"/>
      <c r="S450" s="75"/>
      <c r="T450" s="75"/>
      <c r="U450" s="75"/>
      <c r="V450" s="75"/>
      <c r="W450" s="75"/>
    </row>
    <row r="451" spans="2:23">
      <c r="B451" s="75"/>
      <c r="C451" s="75"/>
      <c r="D451" s="75"/>
      <c r="E451" s="75"/>
      <c r="F451" s="75"/>
      <c r="G451" s="75"/>
      <c r="H451" s="75"/>
      <c r="I451" s="75"/>
      <c r="J451" s="75"/>
      <c r="K451" s="75"/>
      <c r="L451" s="75"/>
      <c r="M451" s="75"/>
      <c r="N451" s="75"/>
      <c r="O451" s="75"/>
      <c r="P451" s="75"/>
      <c r="Q451" s="75"/>
      <c r="R451" s="75"/>
      <c r="S451" s="75"/>
      <c r="T451" s="75"/>
      <c r="U451" s="75"/>
      <c r="V451" s="75"/>
      <c r="W451" s="75"/>
    </row>
    <row r="452" spans="2:23">
      <c r="B452" s="75"/>
      <c r="C452" s="75"/>
      <c r="D452" s="75"/>
      <c r="E452" s="75"/>
      <c r="F452" s="75"/>
      <c r="G452" s="75"/>
      <c r="H452" s="75"/>
      <c r="I452" s="75"/>
      <c r="J452" s="75"/>
      <c r="K452" s="75"/>
      <c r="L452" s="75"/>
      <c r="M452" s="75"/>
      <c r="N452" s="75"/>
      <c r="O452" s="75"/>
      <c r="P452" s="75"/>
      <c r="Q452" s="75"/>
      <c r="R452" s="75"/>
      <c r="S452" s="75"/>
      <c r="T452" s="75"/>
      <c r="U452" s="75"/>
      <c r="V452" s="75"/>
      <c r="W452" s="75"/>
    </row>
    <row r="453" spans="2:23">
      <c r="B453" s="75"/>
      <c r="C453" s="75"/>
      <c r="D453" s="75"/>
      <c r="E453" s="75"/>
      <c r="F453" s="75"/>
      <c r="G453" s="75"/>
      <c r="H453" s="75"/>
      <c r="I453" s="75"/>
      <c r="J453" s="75"/>
      <c r="K453" s="75"/>
      <c r="L453" s="75"/>
      <c r="M453" s="75"/>
      <c r="N453" s="75"/>
      <c r="O453" s="75"/>
      <c r="P453" s="75"/>
      <c r="Q453" s="75"/>
      <c r="R453" s="75"/>
      <c r="S453" s="75"/>
      <c r="T453" s="75"/>
      <c r="U453" s="75"/>
      <c r="V453" s="75"/>
      <c r="W453" s="75"/>
    </row>
    <row r="454" spans="2:23">
      <c r="B454" s="75"/>
      <c r="C454" s="75"/>
      <c r="D454" s="75"/>
      <c r="E454" s="75"/>
      <c r="F454" s="75"/>
      <c r="G454" s="75"/>
      <c r="H454" s="75"/>
      <c r="I454" s="75"/>
      <c r="J454" s="75"/>
      <c r="K454" s="75"/>
      <c r="L454" s="75"/>
      <c r="M454" s="75"/>
      <c r="N454" s="75"/>
      <c r="O454" s="75"/>
      <c r="P454" s="75"/>
      <c r="Q454" s="75"/>
      <c r="R454" s="75"/>
      <c r="S454" s="75"/>
      <c r="T454" s="75"/>
      <c r="U454" s="75"/>
      <c r="V454" s="75"/>
      <c r="W454" s="75"/>
    </row>
    <row r="455" spans="2:23">
      <c r="B455" s="75"/>
      <c r="C455" s="75"/>
      <c r="D455" s="75"/>
      <c r="E455" s="75"/>
      <c r="F455" s="75"/>
      <c r="G455" s="75"/>
      <c r="H455" s="75"/>
      <c r="I455" s="75"/>
      <c r="J455" s="75"/>
      <c r="K455" s="75"/>
      <c r="L455" s="75"/>
      <c r="M455" s="75"/>
      <c r="N455" s="75"/>
      <c r="O455" s="75"/>
      <c r="P455" s="75"/>
      <c r="Q455" s="75"/>
      <c r="R455" s="75"/>
      <c r="S455" s="75"/>
      <c r="T455" s="75"/>
      <c r="U455" s="75"/>
      <c r="V455" s="75"/>
      <c r="W455" s="75"/>
    </row>
    <row r="456" spans="2:23">
      <c r="B456" s="75"/>
      <c r="C456" s="75"/>
      <c r="D456" s="75"/>
      <c r="E456" s="75"/>
      <c r="F456" s="75"/>
      <c r="G456" s="75"/>
      <c r="H456" s="75"/>
      <c r="I456" s="75"/>
      <c r="J456" s="75"/>
      <c r="K456" s="75"/>
      <c r="L456" s="75"/>
      <c r="M456" s="75"/>
      <c r="N456" s="75"/>
      <c r="O456" s="75"/>
      <c r="P456" s="75"/>
      <c r="Q456" s="75"/>
      <c r="R456" s="75"/>
      <c r="S456" s="75"/>
      <c r="T456" s="75"/>
      <c r="U456" s="75"/>
      <c r="V456" s="75"/>
      <c r="W456" s="75"/>
    </row>
    <row r="457" spans="2:23">
      <c r="B457" s="75"/>
      <c r="C457" s="75"/>
      <c r="D457" s="75"/>
      <c r="E457" s="75"/>
      <c r="F457" s="75"/>
      <c r="G457" s="75"/>
      <c r="H457" s="75"/>
      <c r="I457" s="75"/>
      <c r="J457" s="75"/>
      <c r="K457" s="75"/>
      <c r="L457" s="75"/>
      <c r="M457" s="75"/>
      <c r="N457" s="75"/>
      <c r="O457" s="75"/>
      <c r="P457" s="75"/>
      <c r="Q457" s="75"/>
      <c r="R457" s="75"/>
      <c r="S457" s="75"/>
      <c r="T457" s="75"/>
      <c r="U457" s="75"/>
      <c r="V457" s="75"/>
      <c r="W457" s="75"/>
    </row>
    <row r="458" spans="2:23">
      <c r="B458" s="75"/>
      <c r="C458" s="75"/>
      <c r="D458" s="75"/>
      <c r="E458" s="75"/>
      <c r="F458" s="75"/>
      <c r="G458" s="75"/>
      <c r="H458" s="75"/>
      <c r="I458" s="75"/>
      <c r="J458" s="75"/>
      <c r="K458" s="75"/>
      <c r="L458" s="75"/>
      <c r="M458" s="75"/>
      <c r="N458" s="75"/>
      <c r="O458" s="75"/>
      <c r="P458" s="75"/>
      <c r="Q458" s="75"/>
      <c r="R458" s="75"/>
      <c r="S458" s="75"/>
      <c r="T458" s="75"/>
      <c r="U458" s="75"/>
      <c r="V458" s="75"/>
      <c r="W458" s="75"/>
    </row>
    <row r="459" spans="2:23">
      <c r="B459" s="75"/>
      <c r="C459" s="75"/>
      <c r="D459" s="75"/>
      <c r="E459" s="75"/>
      <c r="F459" s="75"/>
      <c r="G459" s="75"/>
      <c r="H459" s="75"/>
      <c r="I459" s="75"/>
      <c r="J459" s="75"/>
      <c r="K459" s="75"/>
      <c r="L459" s="75"/>
      <c r="M459" s="75"/>
      <c r="N459" s="75"/>
      <c r="O459" s="75"/>
      <c r="P459" s="75"/>
      <c r="Q459" s="75"/>
      <c r="R459" s="75"/>
      <c r="S459" s="75"/>
      <c r="T459" s="75"/>
      <c r="U459" s="75"/>
      <c r="V459" s="75"/>
      <c r="W459" s="75"/>
    </row>
    <row r="460" spans="2:23">
      <c r="B460" s="75"/>
      <c r="C460" s="75"/>
      <c r="D460" s="75"/>
      <c r="E460" s="75"/>
      <c r="F460" s="75"/>
      <c r="G460" s="75"/>
      <c r="H460" s="75"/>
      <c r="I460" s="75"/>
      <c r="J460" s="75"/>
      <c r="K460" s="75"/>
      <c r="L460" s="75"/>
      <c r="M460" s="75"/>
      <c r="N460" s="75"/>
      <c r="O460" s="75"/>
      <c r="P460" s="75"/>
      <c r="Q460" s="75"/>
      <c r="R460" s="75"/>
      <c r="S460" s="75"/>
      <c r="T460" s="75"/>
      <c r="U460" s="75"/>
      <c r="V460" s="75"/>
      <c r="W460" s="75"/>
    </row>
    <row r="461" spans="2:23">
      <c r="B461" s="75"/>
      <c r="C461" s="75"/>
      <c r="D461" s="75"/>
      <c r="E461" s="75"/>
      <c r="F461" s="75"/>
      <c r="G461" s="75"/>
      <c r="H461" s="75"/>
      <c r="I461" s="75"/>
      <c r="J461" s="75"/>
      <c r="K461" s="75"/>
      <c r="L461" s="75"/>
      <c r="M461" s="75"/>
      <c r="N461" s="75"/>
      <c r="O461" s="75"/>
      <c r="P461" s="75"/>
      <c r="Q461" s="75"/>
      <c r="R461" s="75"/>
      <c r="S461" s="75"/>
      <c r="T461" s="75"/>
      <c r="U461" s="75"/>
      <c r="V461" s="75"/>
      <c r="W461" s="75"/>
    </row>
    <row r="462" spans="2:23">
      <c r="B462" s="75"/>
      <c r="C462" s="75"/>
      <c r="D462" s="75"/>
      <c r="E462" s="75"/>
      <c r="F462" s="75"/>
      <c r="G462" s="75"/>
      <c r="H462" s="75"/>
      <c r="I462" s="75"/>
      <c r="J462" s="75"/>
      <c r="K462" s="75"/>
      <c r="L462" s="75"/>
      <c r="M462" s="75"/>
      <c r="N462" s="75"/>
      <c r="O462" s="75"/>
      <c r="P462" s="75"/>
      <c r="Q462" s="75"/>
      <c r="R462" s="75"/>
      <c r="S462" s="75"/>
      <c r="T462" s="75"/>
      <c r="U462" s="75"/>
      <c r="V462" s="75"/>
      <c r="W462" s="75"/>
    </row>
    <row r="463" spans="2:23">
      <c r="B463" s="75"/>
      <c r="C463" s="75"/>
      <c r="D463" s="75"/>
      <c r="E463" s="75"/>
      <c r="F463" s="75"/>
      <c r="G463" s="75"/>
      <c r="H463" s="75"/>
      <c r="I463" s="75"/>
      <c r="J463" s="75"/>
      <c r="K463" s="75"/>
      <c r="L463" s="75"/>
      <c r="M463" s="75"/>
      <c r="N463" s="75"/>
      <c r="O463" s="75"/>
      <c r="P463" s="75"/>
      <c r="Q463" s="75"/>
      <c r="R463" s="75"/>
      <c r="S463" s="75"/>
      <c r="T463" s="75"/>
      <c r="U463" s="75"/>
      <c r="V463" s="75"/>
      <c r="W463" s="75"/>
    </row>
    <row r="464" spans="2:23">
      <c r="B464" s="75"/>
      <c r="C464" s="75"/>
      <c r="D464" s="75"/>
      <c r="E464" s="75"/>
      <c r="F464" s="75"/>
      <c r="G464" s="75"/>
      <c r="H464" s="75"/>
      <c r="I464" s="75"/>
      <c r="J464" s="75"/>
      <c r="K464" s="75"/>
      <c r="L464" s="75"/>
      <c r="M464" s="75"/>
      <c r="N464" s="75"/>
      <c r="O464" s="75"/>
      <c r="P464" s="75"/>
      <c r="Q464" s="75"/>
      <c r="R464" s="75"/>
      <c r="S464" s="75"/>
      <c r="T464" s="75"/>
      <c r="U464" s="75"/>
      <c r="V464" s="75"/>
      <c r="W464" s="75"/>
    </row>
    <row r="465" spans="2:23">
      <c r="B465" s="75"/>
      <c r="C465" s="75"/>
      <c r="D465" s="75"/>
      <c r="E465" s="75"/>
      <c r="F465" s="75"/>
      <c r="G465" s="75"/>
      <c r="H465" s="75"/>
      <c r="I465" s="75"/>
      <c r="J465" s="75"/>
      <c r="K465" s="75"/>
      <c r="L465" s="75"/>
      <c r="M465" s="75"/>
      <c r="N465" s="75"/>
      <c r="O465" s="75"/>
      <c r="P465" s="75"/>
      <c r="Q465" s="75"/>
      <c r="R465" s="75"/>
      <c r="S465" s="75"/>
      <c r="T465" s="75"/>
      <c r="U465" s="75"/>
      <c r="V465" s="75"/>
      <c r="W465" s="75"/>
    </row>
    <row r="466" spans="2:23">
      <c r="B466" s="75"/>
      <c r="C466" s="75"/>
      <c r="D466" s="75"/>
      <c r="E466" s="75"/>
      <c r="F466" s="75"/>
      <c r="G466" s="75"/>
      <c r="H466" s="75"/>
      <c r="I466" s="75"/>
      <c r="J466" s="75"/>
      <c r="K466" s="75"/>
      <c r="L466" s="75"/>
      <c r="M466" s="75"/>
      <c r="N466" s="75"/>
      <c r="O466" s="75"/>
      <c r="P466" s="75"/>
      <c r="Q466" s="75"/>
      <c r="R466" s="75"/>
      <c r="S466" s="75"/>
      <c r="T466" s="75"/>
      <c r="U466" s="75"/>
      <c r="V466" s="75"/>
      <c r="W466" s="75"/>
    </row>
    <row r="467" spans="2:23">
      <c r="B467" s="75"/>
      <c r="C467" s="75"/>
      <c r="D467" s="75"/>
      <c r="E467" s="75"/>
      <c r="F467" s="75"/>
      <c r="G467" s="75"/>
      <c r="H467" s="75"/>
      <c r="I467" s="75"/>
      <c r="J467" s="75"/>
      <c r="K467" s="75"/>
      <c r="L467" s="75"/>
      <c r="M467" s="75"/>
      <c r="N467" s="75"/>
      <c r="O467" s="75"/>
      <c r="P467" s="75"/>
      <c r="Q467" s="75"/>
      <c r="R467" s="75"/>
      <c r="S467" s="75"/>
      <c r="T467" s="75"/>
      <c r="U467" s="75"/>
      <c r="V467" s="75"/>
      <c r="W467" s="75"/>
    </row>
    <row r="468" spans="2:23">
      <c r="B468" s="75"/>
      <c r="C468" s="75"/>
      <c r="D468" s="75"/>
      <c r="E468" s="75"/>
      <c r="F468" s="75"/>
      <c r="G468" s="75"/>
      <c r="H468" s="75"/>
      <c r="I468" s="75"/>
      <c r="J468" s="75"/>
      <c r="K468" s="75"/>
      <c r="L468" s="75"/>
      <c r="M468" s="75"/>
      <c r="N468" s="75"/>
      <c r="O468" s="75"/>
      <c r="P468" s="75"/>
      <c r="Q468" s="75"/>
      <c r="R468" s="75"/>
      <c r="S468" s="75"/>
      <c r="T468" s="75"/>
      <c r="U468" s="75"/>
      <c r="V468" s="75"/>
      <c r="W468" s="75"/>
    </row>
    <row r="469" spans="2:23">
      <c r="B469" s="75"/>
      <c r="C469" s="75"/>
      <c r="D469" s="75"/>
      <c r="E469" s="75"/>
      <c r="F469" s="75"/>
      <c r="G469" s="75"/>
      <c r="H469" s="75"/>
      <c r="I469" s="75"/>
      <c r="J469" s="75"/>
      <c r="K469" s="75"/>
      <c r="L469" s="75"/>
      <c r="M469" s="75"/>
      <c r="N469" s="75"/>
      <c r="O469" s="75"/>
      <c r="P469" s="75"/>
      <c r="Q469" s="75"/>
      <c r="R469" s="75"/>
      <c r="S469" s="75"/>
      <c r="T469" s="75"/>
      <c r="U469" s="75"/>
      <c r="V469" s="75"/>
      <c r="W469" s="75"/>
    </row>
    <row r="470" spans="2:23">
      <c r="B470" s="75"/>
      <c r="C470" s="75"/>
      <c r="D470" s="75"/>
      <c r="E470" s="75"/>
      <c r="F470" s="75"/>
      <c r="G470" s="75"/>
      <c r="H470" s="75"/>
      <c r="I470" s="75"/>
      <c r="J470" s="75"/>
      <c r="K470" s="75"/>
      <c r="L470" s="75"/>
      <c r="M470" s="75"/>
      <c r="N470" s="75"/>
      <c r="O470" s="75"/>
      <c r="P470" s="75"/>
      <c r="Q470" s="75"/>
      <c r="R470" s="75"/>
      <c r="S470" s="75"/>
      <c r="T470" s="75"/>
      <c r="U470" s="75"/>
      <c r="V470" s="75"/>
      <c r="W470" s="75"/>
    </row>
    <row r="471" spans="2:23">
      <c r="B471" s="75"/>
      <c r="C471" s="75"/>
      <c r="D471" s="75"/>
      <c r="E471" s="75"/>
      <c r="F471" s="75"/>
      <c r="G471" s="75"/>
      <c r="H471" s="75"/>
      <c r="I471" s="75"/>
      <c r="J471" s="75"/>
      <c r="K471" s="75"/>
      <c r="L471" s="75"/>
      <c r="M471" s="75"/>
      <c r="N471" s="75"/>
      <c r="O471" s="75"/>
      <c r="P471" s="75"/>
      <c r="Q471" s="75"/>
      <c r="R471" s="75"/>
      <c r="S471" s="75"/>
      <c r="T471" s="75"/>
      <c r="U471" s="75"/>
      <c r="V471" s="75"/>
      <c r="W471" s="75"/>
    </row>
    <row r="472" spans="2:23">
      <c r="B472" s="75"/>
      <c r="C472" s="75"/>
      <c r="D472" s="75"/>
      <c r="E472" s="75"/>
      <c r="F472" s="75"/>
      <c r="G472" s="75"/>
      <c r="H472" s="75"/>
      <c r="I472" s="75"/>
      <c r="J472" s="75"/>
      <c r="K472" s="75"/>
      <c r="L472" s="75"/>
      <c r="M472" s="75"/>
      <c r="N472" s="75"/>
      <c r="O472" s="75"/>
      <c r="P472" s="75"/>
      <c r="Q472" s="75"/>
      <c r="R472" s="75"/>
      <c r="S472" s="75"/>
      <c r="T472" s="75"/>
      <c r="U472" s="75"/>
      <c r="V472" s="75"/>
      <c r="W472" s="75"/>
    </row>
    <row r="473" spans="2:23">
      <c r="B473" s="75"/>
      <c r="C473" s="75"/>
      <c r="D473" s="75"/>
      <c r="E473" s="75"/>
      <c r="F473" s="75"/>
      <c r="G473" s="75"/>
      <c r="H473" s="75"/>
      <c r="I473" s="75"/>
      <c r="J473" s="75"/>
      <c r="K473" s="75"/>
      <c r="L473" s="75"/>
      <c r="M473" s="75"/>
      <c r="N473" s="75"/>
      <c r="O473" s="75"/>
      <c r="P473" s="75"/>
      <c r="Q473" s="75"/>
      <c r="R473" s="75"/>
      <c r="S473" s="75"/>
      <c r="T473" s="75"/>
      <c r="U473" s="75"/>
      <c r="V473" s="75"/>
      <c r="W473" s="75"/>
    </row>
    <row r="474" spans="2:23">
      <c r="B474" s="75"/>
      <c r="C474" s="75"/>
      <c r="D474" s="75"/>
      <c r="E474" s="75"/>
      <c r="F474" s="75"/>
      <c r="G474" s="75"/>
      <c r="H474" s="75"/>
      <c r="I474" s="75"/>
      <c r="J474" s="75"/>
      <c r="K474" s="75"/>
      <c r="L474" s="75"/>
      <c r="M474" s="75"/>
      <c r="N474" s="75"/>
      <c r="O474" s="75"/>
      <c r="P474" s="75"/>
      <c r="Q474" s="75"/>
      <c r="R474" s="75"/>
      <c r="S474" s="75"/>
      <c r="T474" s="75"/>
      <c r="U474" s="75"/>
      <c r="V474" s="75"/>
      <c r="W474" s="75"/>
    </row>
    <row r="475" spans="2:23">
      <c r="B475" s="75"/>
      <c r="C475" s="75"/>
      <c r="D475" s="75"/>
      <c r="E475" s="75"/>
      <c r="F475" s="75"/>
      <c r="G475" s="75"/>
      <c r="H475" s="75"/>
      <c r="I475" s="75"/>
      <c r="J475" s="75"/>
      <c r="K475" s="75"/>
      <c r="L475" s="75"/>
      <c r="M475" s="75"/>
      <c r="N475" s="75"/>
      <c r="O475" s="75"/>
      <c r="P475" s="75"/>
      <c r="Q475" s="75"/>
      <c r="R475" s="75"/>
      <c r="S475" s="75"/>
      <c r="T475" s="75"/>
      <c r="U475" s="75"/>
      <c r="V475" s="75"/>
      <c r="W475" s="75"/>
    </row>
    <row r="476" spans="2:23">
      <c r="B476" s="75"/>
      <c r="C476" s="75"/>
      <c r="D476" s="75"/>
      <c r="E476" s="75"/>
      <c r="F476" s="75"/>
      <c r="G476" s="75"/>
      <c r="H476" s="75"/>
      <c r="I476" s="75"/>
      <c r="J476" s="75"/>
      <c r="K476" s="75"/>
      <c r="L476" s="75"/>
      <c r="M476" s="75"/>
      <c r="N476" s="75"/>
      <c r="O476" s="75"/>
      <c r="P476" s="75"/>
      <c r="Q476" s="75"/>
      <c r="R476" s="75"/>
      <c r="S476" s="75"/>
      <c r="T476" s="75"/>
      <c r="U476" s="75"/>
      <c r="V476" s="75"/>
      <c r="W476" s="75"/>
    </row>
    <row r="477" spans="2:23">
      <c r="B477" s="75"/>
      <c r="C477" s="75"/>
      <c r="D477" s="75"/>
      <c r="E477" s="75"/>
      <c r="F477" s="75"/>
      <c r="G477" s="75"/>
      <c r="H477" s="75"/>
      <c r="I477" s="75"/>
      <c r="J477" s="75"/>
      <c r="K477" s="75"/>
      <c r="L477" s="75"/>
      <c r="M477" s="75"/>
      <c r="N477" s="75"/>
      <c r="O477" s="75"/>
      <c r="P477" s="75"/>
      <c r="Q477" s="75"/>
      <c r="R477" s="75"/>
      <c r="S477" s="75"/>
      <c r="T477" s="75"/>
      <c r="U477" s="75"/>
      <c r="V477" s="75"/>
      <c r="W477" s="75"/>
    </row>
    <row r="478" spans="2:23">
      <c r="B478" s="75"/>
      <c r="C478" s="75"/>
      <c r="D478" s="75"/>
      <c r="E478" s="75"/>
      <c r="F478" s="75"/>
      <c r="G478" s="75"/>
      <c r="H478" s="75"/>
      <c r="I478" s="75"/>
      <c r="J478" s="75"/>
      <c r="K478" s="75"/>
      <c r="L478" s="75"/>
      <c r="M478" s="75"/>
      <c r="N478" s="75"/>
      <c r="O478" s="75"/>
      <c r="P478" s="75"/>
      <c r="Q478" s="75"/>
      <c r="R478" s="75"/>
      <c r="S478" s="75"/>
      <c r="T478" s="75"/>
      <c r="U478" s="75"/>
      <c r="V478" s="75"/>
      <c r="W478" s="75"/>
    </row>
    <row r="479" spans="2:23">
      <c r="B479" s="75"/>
      <c r="C479" s="75"/>
      <c r="D479" s="75"/>
      <c r="E479" s="75"/>
      <c r="F479" s="75"/>
      <c r="G479" s="75"/>
      <c r="H479" s="75"/>
      <c r="I479" s="75"/>
      <c r="J479" s="75"/>
      <c r="K479" s="75"/>
      <c r="L479" s="75"/>
      <c r="M479" s="75"/>
      <c r="N479" s="75"/>
      <c r="O479" s="75"/>
      <c r="P479" s="75"/>
      <c r="Q479" s="75"/>
      <c r="R479" s="75"/>
      <c r="S479" s="75"/>
      <c r="T479" s="75"/>
      <c r="U479" s="75"/>
      <c r="V479" s="75"/>
      <c r="W479" s="75"/>
    </row>
    <row r="480" spans="2:23">
      <c r="B480" s="75"/>
      <c r="C480" s="75"/>
      <c r="D480" s="75"/>
      <c r="E480" s="75"/>
      <c r="F480" s="75"/>
      <c r="G480" s="75"/>
      <c r="H480" s="75"/>
      <c r="I480" s="75"/>
      <c r="J480" s="75"/>
      <c r="K480" s="75"/>
      <c r="L480" s="75"/>
      <c r="M480" s="75"/>
      <c r="N480" s="75"/>
      <c r="O480" s="75"/>
      <c r="P480" s="75"/>
      <c r="Q480" s="75"/>
      <c r="R480" s="75"/>
      <c r="S480" s="75"/>
      <c r="T480" s="75"/>
      <c r="U480" s="75"/>
      <c r="V480" s="75"/>
      <c r="W480" s="75"/>
    </row>
    <row r="481" spans="2:23">
      <c r="B481" s="75"/>
      <c r="C481" s="75"/>
      <c r="D481" s="75"/>
      <c r="E481" s="75"/>
      <c r="F481" s="75"/>
      <c r="G481" s="75"/>
      <c r="H481" s="75"/>
      <c r="I481" s="75"/>
      <c r="J481" s="75"/>
      <c r="K481" s="75"/>
      <c r="L481" s="75"/>
      <c r="M481" s="75"/>
      <c r="N481" s="75"/>
      <c r="O481" s="75"/>
      <c r="P481" s="75"/>
      <c r="Q481" s="75"/>
      <c r="R481" s="75"/>
      <c r="S481" s="75"/>
      <c r="T481" s="75"/>
      <c r="U481" s="75"/>
      <c r="V481" s="75"/>
      <c r="W481" s="75"/>
    </row>
    <row r="482" spans="2:23">
      <c r="B482" s="75"/>
      <c r="C482" s="75"/>
      <c r="D482" s="75"/>
      <c r="E482" s="75"/>
      <c r="F482" s="75"/>
      <c r="G482" s="75"/>
      <c r="H482" s="75"/>
      <c r="I482" s="75"/>
      <c r="J482" s="75"/>
      <c r="K482" s="75"/>
      <c r="L482" s="75"/>
      <c r="M482" s="75"/>
      <c r="N482" s="75"/>
      <c r="O482" s="75"/>
      <c r="P482" s="75"/>
      <c r="Q482" s="75"/>
      <c r="R482" s="75"/>
      <c r="S482" s="75"/>
      <c r="T482" s="75"/>
      <c r="U482" s="75"/>
      <c r="V482" s="75"/>
      <c r="W482" s="75"/>
    </row>
    <row r="483" spans="2:23">
      <c r="B483" s="75"/>
      <c r="C483" s="75"/>
      <c r="D483" s="75"/>
      <c r="E483" s="75"/>
      <c r="F483" s="75"/>
      <c r="G483" s="75"/>
      <c r="H483" s="75"/>
      <c r="I483" s="75"/>
      <c r="J483" s="75"/>
      <c r="K483" s="75"/>
      <c r="L483" s="75"/>
      <c r="M483" s="75"/>
      <c r="N483" s="75"/>
      <c r="O483" s="75"/>
      <c r="P483" s="75"/>
      <c r="Q483" s="75"/>
      <c r="R483" s="75"/>
      <c r="S483" s="75"/>
      <c r="T483" s="75"/>
      <c r="U483" s="75"/>
      <c r="V483" s="75"/>
      <c r="W483" s="75"/>
    </row>
    <row r="484" spans="2:23">
      <c r="B484" s="75"/>
      <c r="C484" s="75"/>
      <c r="D484" s="75"/>
      <c r="E484" s="75"/>
      <c r="F484" s="75"/>
      <c r="G484" s="75"/>
      <c r="H484" s="75"/>
      <c r="I484" s="75"/>
      <c r="J484" s="75"/>
      <c r="K484" s="75"/>
      <c r="L484" s="75"/>
      <c r="M484" s="75"/>
      <c r="N484" s="75"/>
      <c r="O484" s="75"/>
      <c r="P484" s="75"/>
      <c r="Q484" s="75"/>
      <c r="R484" s="75"/>
      <c r="S484" s="75"/>
      <c r="T484" s="75"/>
      <c r="U484" s="75"/>
      <c r="V484" s="75"/>
      <c r="W484" s="75"/>
    </row>
    <row r="485" spans="2:23">
      <c r="B485" s="75"/>
      <c r="C485" s="75"/>
      <c r="D485" s="75"/>
      <c r="E485" s="75"/>
      <c r="F485" s="75"/>
      <c r="G485" s="75"/>
      <c r="H485" s="75"/>
      <c r="I485" s="75"/>
      <c r="J485" s="75"/>
      <c r="K485" s="75"/>
      <c r="L485" s="75"/>
      <c r="M485" s="75"/>
      <c r="N485" s="75"/>
      <c r="O485" s="75"/>
      <c r="P485" s="75"/>
      <c r="Q485" s="75"/>
      <c r="R485" s="75"/>
      <c r="S485" s="75"/>
      <c r="T485" s="75"/>
      <c r="U485" s="75"/>
      <c r="V485" s="75"/>
      <c r="W485" s="75"/>
    </row>
    <row r="486" spans="2:23">
      <c r="B486" s="75"/>
      <c r="C486" s="75"/>
      <c r="D486" s="75"/>
      <c r="E486" s="75"/>
      <c r="F486" s="75"/>
      <c r="G486" s="75"/>
      <c r="H486" s="75"/>
      <c r="I486" s="75"/>
      <c r="J486" s="75"/>
      <c r="K486" s="75"/>
      <c r="L486" s="75"/>
      <c r="M486" s="75"/>
      <c r="N486" s="75"/>
      <c r="O486" s="75"/>
      <c r="P486" s="75"/>
      <c r="Q486" s="75"/>
      <c r="R486" s="75"/>
      <c r="S486" s="75"/>
      <c r="T486" s="75"/>
      <c r="U486" s="75"/>
      <c r="V486" s="75"/>
      <c r="W486" s="75"/>
    </row>
    <row r="487" spans="2:23">
      <c r="B487" s="75"/>
      <c r="C487" s="75"/>
      <c r="D487" s="75"/>
      <c r="E487" s="75"/>
      <c r="F487" s="75"/>
      <c r="G487" s="75"/>
      <c r="H487" s="75"/>
      <c r="I487" s="75"/>
      <c r="J487" s="75"/>
      <c r="K487" s="75"/>
      <c r="L487" s="75"/>
      <c r="M487" s="75"/>
      <c r="N487" s="75"/>
      <c r="O487" s="75"/>
      <c r="P487" s="75"/>
      <c r="Q487" s="75"/>
      <c r="R487" s="75"/>
      <c r="S487" s="75"/>
      <c r="T487" s="75"/>
      <c r="U487" s="75"/>
      <c r="V487" s="75"/>
      <c r="W487" s="75"/>
    </row>
    <row r="488" spans="2:23">
      <c r="B488" s="75"/>
      <c r="C488" s="75"/>
      <c r="D488" s="75"/>
      <c r="E488" s="75"/>
      <c r="F488" s="75"/>
      <c r="G488" s="75"/>
      <c r="H488" s="75"/>
      <c r="I488" s="75"/>
      <c r="J488" s="75"/>
      <c r="K488" s="75"/>
      <c r="L488" s="75"/>
      <c r="M488" s="75"/>
      <c r="N488" s="75"/>
      <c r="O488" s="75"/>
      <c r="P488" s="75"/>
      <c r="Q488" s="75"/>
      <c r="R488" s="75"/>
      <c r="S488" s="75"/>
      <c r="T488" s="75"/>
      <c r="U488" s="75"/>
      <c r="V488" s="75"/>
      <c r="W488" s="75"/>
    </row>
    <row r="489" spans="2:23">
      <c r="B489" s="75"/>
      <c r="C489" s="75"/>
      <c r="D489" s="75"/>
      <c r="E489" s="75"/>
      <c r="F489" s="75"/>
      <c r="G489" s="75"/>
      <c r="H489" s="75"/>
      <c r="I489" s="75"/>
      <c r="J489" s="75"/>
      <c r="K489" s="75"/>
      <c r="L489" s="75"/>
      <c r="M489" s="75"/>
      <c r="N489" s="75"/>
      <c r="O489" s="75"/>
      <c r="P489" s="75"/>
      <c r="Q489" s="75"/>
      <c r="R489" s="75"/>
      <c r="S489" s="75"/>
      <c r="T489" s="75"/>
      <c r="U489" s="75"/>
      <c r="V489" s="75"/>
      <c r="W489" s="75"/>
    </row>
    <row r="490" spans="2:23">
      <c r="B490" s="75"/>
      <c r="C490" s="75"/>
      <c r="D490" s="75"/>
      <c r="E490" s="75"/>
      <c r="F490" s="75"/>
      <c r="G490" s="75"/>
      <c r="H490" s="75"/>
      <c r="I490" s="75"/>
      <c r="J490" s="75"/>
      <c r="K490" s="75"/>
      <c r="L490" s="75"/>
      <c r="M490" s="75"/>
      <c r="N490" s="75"/>
      <c r="O490" s="75"/>
      <c r="P490" s="75"/>
      <c r="Q490" s="75"/>
      <c r="R490" s="75"/>
      <c r="S490" s="75"/>
      <c r="T490" s="75"/>
      <c r="U490" s="75"/>
      <c r="V490" s="75"/>
      <c r="W490" s="75"/>
    </row>
    <row r="491" spans="2:23">
      <c r="B491" s="75"/>
      <c r="C491" s="75"/>
      <c r="D491" s="75"/>
      <c r="E491" s="75"/>
      <c r="F491" s="75"/>
      <c r="G491" s="75"/>
      <c r="H491" s="75"/>
      <c r="I491" s="75"/>
      <c r="J491" s="75"/>
      <c r="K491" s="75"/>
      <c r="L491" s="75"/>
      <c r="M491" s="75"/>
      <c r="N491" s="75"/>
      <c r="O491" s="75"/>
      <c r="P491" s="75"/>
      <c r="Q491" s="75"/>
      <c r="R491" s="75"/>
      <c r="S491" s="75"/>
      <c r="T491" s="75"/>
      <c r="U491" s="75"/>
      <c r="V491" s="75"/>
      <c r="W491" s="75"/>
    </row>
    <row r="492" spans="2:23">
      <c r="B492" s="75"/>
      <c r="C492" s="75"/>
      <c r="D492" s="75"/>
      <c r="E492" s="75"/>
      <c r="F492" s="75"/>
      <c r="G492" s="75"/>
      <c r="H492" s="75"/>
      <c r="I492" s="75"/>
      <c r="J492" s="75"/>
      <c r="K492" s="75"/>
      <c r="L492" s="75"/>
      <c r="M492" s="75"/>
      <c r="N492" s="75"/>
      <c r="O492" s="75"/>
      <c r="P492" s="75"/>
      <c r="Q492" s="75"/>
      <c r="R492" s="75"/>
      <c r="S492" s="75"/>
      <c r="T492" s="75"/>
      <c r="U492" s="75"/>
      <c r="V492" s="75"/>
      <c r="W492" s="75"/>
    </row>
    <row r="493" spans="2:23">
      <c r="B493" s="75"/>
      <c r="C493" s="75"/>
      <c r="D493" s="75"/>
      <c r="E493" s="75"/>
      <c r="F493" s="75"/>
      <c r="G493" s="75"/>
      <c r="H493" s="75"/>
      <c r="I493" s="75"/>
      <c r="J493" s="75"/>
      <c r="K493" s="75"/>
      <c r="L493" s="75"/>
      <c r="M493" s="75"/>
      <c r="N493" s="75"/>
      <c r="O493" s="75"/>
      <c r="P493" s="75"/>
      <c r="Q493" s="75"/>
      <c r="R493" s="75"/>
      <c r="S493" s="75"/>
      <c r="T493" s="75"/>
      <c r="U493" s="75"/>
      <c r="V493" s="75"/>
      <c r="W493" s="75"/>
    </row>
    <row r="494" spans="2:23">
      <c r="B494" s="75"/>
      <c r="C494" s="75"/>
      <c r="D494" s="75"/>
      <c r="E494" s="75"/>
      <c r="F494" s="75"/>
      <c r="G494" s="75"/>
      <c r="H494" s="75"/>
      <c r="I494" s="75"/>
      <c r="J494" s="75"/>
      <c r="K494" s="75"/>
      <c r="L494" s="75"/>
      <c r="M494" s="75"/>
      <c r="N494" s="75"/>
      <c r="O494" s="75"/>
      <c r="P494" s="75"/>
      <c r="Q494" s="75"/>
      <c r="R494" s="75"/>
      <c r="S494" s="75"/>
      <c r="T494" s="75"/>
      <c r="U494" s="75"/>
      <c r="V494" s="75"/>
      <c r="W494" s="75"/>
    </row>
    <row r="495" spans="2:23">
      <c r="B495" s="75"/>
      <c r="C495" s="75"/>
      <c r="D495" s="75"/>
      <c r="E495" s="75"/>
      <c r="F495" s="75"/>
      <c r="G495" s="75"/>
      <c r="H495" s="75"/>
      <c r="I495" s="75"/>
      <c r="J495" s="75"/>
      <c r="K495" s="75"/>
      <c r="L495" s="75"/>
      <c r="M495" s="75"/>
      <c r="N495" s="75"/>
      <c r="O495" s="75"/>
      <c r="P495" s="75"/>
      <c r="Q495" s="75"/>
      <c r="R495" s="75"/>
      <c r="S495" s="75"/>
      <c r="T495" s="75"/>
      <c r="U495" s="75"/>
      <c r="V495" s="75"/>
      <c r="W495" s="75"/>
    </row>
    <row r="496" spans="2:23">
      <c r="B496" s="75"/>
      <c r="C496" s="75"/>
      <c r="D496" s="75"/>
      <c r="E496" s="75"/>
      <c r="F496" s="75"/>
      <c r="G496" s="75"/>
      <c r="H496" s="75"/>
      <c r="I496" s="75"/>
      <c r="J496" s="75"/>
      <c r="K496" s="75"/>
      <c r="L496" s="75"/>
      <c r="M496" s="75"/>
      <c r="N496" s="75"/>
      <c r="O496" s="75"/>
      <c r="P496" s="75"/>
      <c r="Q496" s="75"/>
      <c r="R496" s="75"/>
      <c r="S496" s="75"/>
      <c r="T496" s="75"/>
      <c r="U496" s="75"/>
      <c r="V496" s="75"/>
      <c r="W496" s="75"/>
    </row>
    <row r="497" spans="2:23">
      <c r="B497" s="75"/>
      <c r="C497" s="75"/>
      <c r="D497" s="75"/>
      <c r="E497" s="75"/>
      <c r="F497" s="75"/>
      <c r="G497" s="75"/>
      <c r="H497" s="75"/>
      <c r="I497" s="75"/>
      <c r="J497" s="75"/>
      <c r="K497" s="75"/>
      <c r="L497" s="75"/>
      <c r="M497" s="75"/>
      <c r="N497" s="75"/>
      <c r="O497" s="75"/>
      <c r="P497" s="75"/>
      <c r="Q497" s="75"/>
      <c r="R497" s="75"/>
      <c r="S497" s="75"/>
      <c r="T497" s="75"/>
      <c r="U497" s="75"/>
      <c r="V497" s="75"/>
      <c r="W497" s="75"/>
    </row>
    <row r="498" spans="2:23">
      <c r="B498" s="75"/>
      <c r="C498" s="75"/>
      <c r="D498" s="75"/>
      <c r="E498" s="75"/>
      <c r="F498" s="75"/>
      <c r="G498" s="75"/>
      <c r="H498" s="75"/>
      <c r="I498" s="75"/>
      <c r="J498" s="75"/>
      <c r="K498" s="75"/>
      <c r="L498" s="75"/>
      <c r="M498" s="75"/>
      <c r="N498" s="75"/>
      <c r="O498" s="75"/>
      <c r="P498" s="75"/>
      <c r="Q498" s="75"/>
      <c r="R498" s="75"/>
      <c r="S498" s="75"/>
      <c r="T498" s="75"/>
      <c r="U498" s="75"/>
      <c r="V498" s="75"/>
      <c r="W498" s="75"/>
    </row>
    <row r="499" spans="2:23">
      <c r="B499" s="75"/>
      <c r="C499" s="75"/>
      <c r="D499" s="75"/>
      <c r="E499" s="75"/>
      <c r="F499" s="75"/>
      <c r="G499" s="75"/>
      <c r="H499" s="75"/>
      <c r="I499" s="75"/>
      <c r="J499" s="75"/>
      <c r="K499" s="75"/>
      <c r="L499" s="75"/>
      <c r="M499" s="75"/>
      <c r="N499" s="75"/>
      <c r="O499" s="75"/>
      <c r="P499" s="75"/>
      <c r="Q499" s="75"/>
      <c r="R499" s="75"/>
      <c r="S499" s="75"/>
      <c r="T499" s="75"/>
      <c r="U499" s="75"/>
      <c r="V499" s="75"/>
      <c r="W499" s="75"/>
    </row>
    <row r="500" spans="2:23">
      <c r="B500" s="75"/>
      <c r="C500" s="75"/>
      <c r="D500" s="75"/>
      <c r="E500" s="75"/>
      <c r="F500" s="75"/>
      <c r="G500" s="75"/>
      <c r="H500" s="75"/>
      <c r="I500" s="75"/>
      <c r="J500" s="75"/>
      <c r="K500" s="75"/>
      <c r="L500" s="75"/>
      <c r="M500" s="75"/>
      <c r="N500" s="75"/>
      <c r="O500" s="75"/>
      <c r="P500" s="75"/>
      <c r="Q500" s="75"/>
      <c r="R500" s="75"/>
      <c r="S500" s="75"/>
      <c r="T500" s="75"/>
      <c r="U500" s="75"/>
      <c r="V500" s="75"/>
      <c r="W500" s="75"/>
    </row>
    <row r="501" spans="2:23">
      <c r="B501" s="75"/>
      <c r="C501" s="75"/>
      <c r="D501" s="75"/>
      <c r="E501" s="75"/>
      <c r="F501" s="75"/>
      <c r="G501" s="75"/>
      <c r="H501" s="75"/>
      <c r="I501" s="75"/>
      <c r="J501" s="75"/>
      <c r="K501" s="75"/>
      <c r="L501" s="75"/>
      <c r="M501" s="75"/>
      <c r="N501" s="75"/>
      <c r="O501" s="75"/>
      <c r="P501" s="75"/>
      <c r="Q501" s="75"/>
      <c r="R501" s="75"/>
      <c r="S501" s="75"/>
      <c r="T501" s="75"/>
      <c r="U501" s="75"/>
      <c r="V501" s="75"/>
      <c r="W501" s="75"/>
    </row>
    <row r="502" spans="2:23">
      <c r="B502" s="75"/>
      <c r="C502" s="75"/>
      <c r="D502" s="75"/>
      <c r="E502" s="75"/>
      <c r="F502" s="75"/>
      <c r="G502" s="75"/>
      <c r="H502" s="75"/>
      <c r="I502" s="75"/>
      <c r="J502" s="75"/>
      <c r="K502" s="75"/>
      <c r="L502" s="75"/>
      <c r="M502" s="75"/>
      <c r="N502" s="75"/>
      <c r="O502" s="75"/>
      <c r="P502" s="75"/>
      <c r="Q502" s="75"/>
      <c r="R502" s="75"/>
      <c r="S502" s="75"/>
      <c r="T502" s="75"/>
      <c r="U502" s="75"/>
      <c r="V502" s="75"/>
      <c r="W502" s="75"/>
    </row>
    <row r="503" spans="2:23">
      <c r="B503" s="75"/>
      <c r="C503" s="75"/>
      <c r="D503" s="75"/>
      <c r="E503" s="75"/>
      <c r="F503" s="75"/>
      <c r="G503" s="75"/>
      <c r="H503" s="75"/>
      <c r="I503" s="75"/>
      <c r="J503" s="75"/>
      <c r="K503" s="75"/>
      <c r="L503" s="75"/>
      <c r="M503" s="75"/>
      <c r="N503" s="75"/>
      <c r="O503" s="75"/>
      <c r="P503" s="75"/>
      <c r="Q503" s="75"/>
      <c r="R503" s="75"/>
      <c r="S503" s="75"/>
      <c r="T503" s="75"/>
      <c r="U503" s="75"/>
      <c r="V503" s="75"/>
      <c r="W503" s="75"/>
    </row>
    <row r="504" spans="2:23">
      <c r="B504" s="75"/>
      <c r="C504" s="75"/>
      <c r="D504" s="75"/>
      <c r="E504" s="75"/>
      <c r="F504" s="75"/>
      <c r="G504" s="75"/>
      <c r="H504" s="75"/>
      <c r="I504" s="75"/>
      <c r="J504" s="75"/>
      <c r="K504" s="75"/>
      <c r="L504" s="75"/>
      <c r="M504" s="75"/>
      <c r="N504" s="75"/>
      <c r="O504" s="75"/>
      <c r="P504" s="75"/>
      <c r="Q504" s="75"/>
      <c r="R504" s="75"/>
      <c r="S504" s="75"/>
      <c r="T504" s="75"/>
      <c r="U504" s="75"/>
      <c r="V504" s="75"/>
      <c r="W504" s="75"/>
    </row>
    <row r="505" spans="2:23">
      <c r="B505" s="75"/>
      <c r="C505" s="75"/>
      <c r="D505" s="75"/>
      <c r="E505" s="75"/>
      <c r="F505" s="75"/>
      <c r="G505" s="75"/>
      <c r="H505" s="75"/>
      <c r="I505" s="75"/>
      <c r="J505" s="75"/>
      <c r="K505" s="75"/>
      <c r="L505" s="75"/>
      <c r="M505" s="75"/>
      <c r="N505" s="75"/>
      <c r="O505" s="75"/>
      <c r="P505" s="75"/>
      <c r="Q505" s="75"/>
      <c r="R505" s="75"/>
      <c r="S505" s="75"/>
      <c r="T505" s="75"/>
      <c r="U505" s="75"/>
      <c r="V505" s="75"/>
      <c r="W505" s="75"/>
    </row>
    <row r="506" spans="2:23">
      <c r="B506" s="75"/>
      <c r="C506" s="75"/>
      <c r="D506" s="75"/>
      <c r="E506" s="75"/>
      <c r="F506" s="75"/>
      <c r="G506" s="75"/>
      <c r="H506" s="75"/>
      <c r="I506" s="75"/>
      <c r="J506" s="75"/>
      <c r="K506" s="75"/>
      <c r="L506" s="75"/>
      <c r="M506" s="75"/>
      <c r="N506" s="75"/>
      <c r="O506" s="75"/>
      <c r="P506" s="75"/>
      <c r="Q506" s="75"/>
      <c r="R506" s="75"/>
      <c r="S506" s="75"/>
      <c r="T506" s="75"/>
      <c r="U506" s="75"/>
      <c r="V506" s="75"/>
      <c r="W506" s="75"/>
    </row>
    <row r="507" spans="2:23">
      <c r="B507" s="75"/>
      <c r="C507" s="75"/>
      <c r="D507" s="75"/>
      <c r="E507" s="75"/>
      <c r="F507" s="75"/>
      <c r="G507" s="75"/>
      <c r="H507" s="75"/>
      <c r="I507" s="75"/>
      <c r="J507" s="75"/>
      <c r="K507" s="75"/>
      <c r="L507" s="75"/>
      <c r="M507" s="75"/>
      <c r="N507" s="75"/>
      <c r="O507" s="75"/>
      <c r="P507" s="75"/>
      <c r="Q507" s="75"/>
      <c r="R507" s="75"/>
      <c r="S507" s="75"/>
      <c r="T507" s="75"/>
      <c r="U507" s="75"/>
      <c r="V507" s="75"/>
      <c r="W507" s="75"/>
    </row>
    <row r="508" spans="2:23">
      <c r="B508" s="75"/>
      <c r="C508" s="75"/>
      <c r="D508" s="75"/>
      <c r="E508" s="75"/>
      <c r="F508" s="75"/>
      <c r="G508" s="75"/>
      <c r="H508" s="75"/>
      <c r="I508" s="75"/>
      <c r="J508" s="75"/>
      <c r="K508" s="75"/>
      <c r="L508" s="75"/>
      <c r="M508" s="75"/>
      <c r="N508" s="75"/>
      <c r="O508" s="75"/>
      <c r="P508" s="75"/>
      <c r="Q508" s="75"/>
      <c r="R508" s="75"/>
      <c r="S508" s="75"/>
      <c r="T508" s="75"/>
      <c r="U508" s="75"/>
      <c r="V508" s="75"/>
      <c r="W508" s="75"/>
    </row>
    <row r="509" spans="2:23">
      <c r="B509" s="75"/>
      <c r="C509" s="75"/>
      <c r="D509" s="75"/>
      <c r="E509" s="75"/>
      <c r="F509" s="75"/>
      <c r="G509" s="75"/>
      <c r="H509" s="75"/>
      <c r="I509" s="75"/>
      <c r="J509" s="75"/>
      <c r="K509" s="75"/>
      <c r="L509" s="75"/>
      <c r="M509" s="75"/>
      <c r="N509" s="75"/>
      <c r="O509" s="75"/>
      <c r="P509" s="75"/>
      <c r="Q509" s="75"/>
      <c r="R509" s="75"/>
      <c r="S509" s="75"/>
      <c r="T509" s="75"/>
      <c r="U509" s="75"/>
      <c r="V509" s="75"/>
      <c r="W509" s="75"/>
    </row>
    <row r="510" spans="2:23">
      <c r="B510" s="75"/>
      <c r="C510" s="75"/>
      <c r="D510" s="75"/>
      <c r="E510" s="75"/>
      <c r="F510" s="75"/>
      <c r="G510" s="75"/>
      <c r="H510" s="75"/>
      <c r="I510" s="75"/>
      <c r="J510" s="75"/>
      <c r="K510" s="75"/>
      <c r="L510" s="75"/>
      <c r="M510" s="75"/>
      <c r="N510" s="75"/>
      <c r="O510" s="75"/>
      <c r="P510" s="75"/>
      <c r="Q510" s="75"/>
      <c r="R510" s="75"/>
      <c r="S510" s="75"/>
      <c r="T510" s="75"/>
      <c r="U510" s="75"/>
      <c r="V510" s="75"/>
      <c r="W510" s="75"/>
    </row>
    <row r="511" spans="2:23">
      <c r="B511" s="75"/>
      <c r="C511" s="75"/>
      <c r="D511" s="75"/>
      <c r="E511" s="75"/>
      <c r="F511" s="75"/>
      <c r="G511" s="75"/>
      <c r="H511" s="75"/>
      <c r="I511" s="75"/>
      <c r="J511" s="75"/>
      <c r="K511" s="75"/>
      <c r="L511" s="75"/>
      <c r="M511" s="75"/>
      <c r="N511" s="75"/>
      <c r="O511" s="75"/>
      <c r="P511" s="75"/>
      <c r="Q511" s="75"/>
      <c r="R511" s="75"/>
      <c r="S511" s="75"/>
      <c r="T511" s="75"/>
      <c r="U511" s="75"/>
      <c r="V511" s="75"/>
      <c r="W511" s="75"/>
    </row>
    <row r="512" spans="2:23">
      <c r="B512" s="75"/>
      <c r="C512" s="75"/>
      <c r="D512" s="75"/>
      <c r="E512" s="75"/>
      <c r="F512" s="75"/>
      <c r="G512" s="75"/>
      <c r="H512" s="75"/>
      <c r="I512" s="75"/>
      <c r="J512" s="75"/>
      <c r="K512" s="75"/>
      <c r="L512" s="75"/>
      <c r="M512" s="75"/>
      <c r="N512" s="75"/>
      <c r="O512" s="75"/>
      <c r="P512" s="75"/>
      <c r="Q512" s="75"/>
      <c r="R512" s="75"/>
      <c r="S512" s="75"/>
      <c r="T512" s="75"/>
      <c r="U512" s="75"/>
      <c r="V512" s="75"/>
      <c r="W512" s="75"/>
    </row>
    <row r="513" spans="2:23">
      <c r="B513" s="75"/>
      <c r="C513" s="75"/>
      <c r="D513" s="75"/>
      <c r="E513" s="75"/>
      <c r="F513" s="75"/>
      <c r="G513" s="75"/>
      <c r="H513" s="75"/>
      <c r="I513" s="75"/>
      <c r="J513" s="75"/>
      <c r="K513" s="75"/>
      <c r="L513" s="75"/>
      <c r="M513" s="75"/>
      <c r="N513" s="75"/>
      <c r="O513" s="75"/>
      <c r="P513" s="75"/>
      <c r="Q513" s="75"/>
      <c r="R513" s="75"/>
      <c r="S513" s="75"/>
      <c r="T513" s="75"/>
      <c r="U513" s="75"/>
      <c r="V513" s="75"/>
      <c r="W513" s="75"/>
    </row>
    <row r="514" spans="2:23">
      <c r="B514" s="75"/>
      <c r="C514" s="75"/>
      <c r="D514" s="75"/>
      <c r="E514" s="75"/>
      <c r="F514" s="75"/>
      <c r="G514" s="75"/>
      <c r="H514" s="75"/>
      <c r="I514" s="75"/>
      <c r="J514" s="75"/>
      <c r="K514" s="75"/>
      <c r="L514" s="75"/>
      <c r="M514" s="75"/>
      <c r="N514" s="75"/>
      <c r="O514" s="75"/>
      <c r="P514" s="75"/>
      <c r="Q514" s="75"/>
      <c r="R514" s="75"/>
      <c r="S514" s="75"/>
      <c r="T514" s="75"/>
      <c r="U514" s="75"/>
      <c r="V514" s="75"/>
      <c r="W514" s="75"/>
    </row>
    <row r="515" spans="2:23">
      <c r="B515" s="75"/>
      <c r="C515" s="75"/>
      <c r="D515" s="75"/>
      <c r="E515" s="75"/>
      <c r="F515" s="75"/>
      <c r="G515" s="75"/>
      <c r="H515" s="75"/>
      <c r="I515" s="75"/>
      <c r="J515" s="75"/>
      <c r="K515" s="75"/>
      <c r="L515" s="75"/>
      <c r="M515" s="75"/>
      <c r="N515" s="75"/>
      <c r="O515" s="75"/>
      <c r="P515" s="75"/>
      <c r="Q515" s="75"/>
      <c r="R515" s="75"/>
      <c r="S515" s="75"/>
      <c r="T515" s="75"/>
      <c r="U515" s="75"/>
      <c r="V515" s="75"/>
      <c r="W515" s="75"/>
    </row>
    <row r="516" spans="2:23">
      <c r="B516" s="75"/>
      <c r="C516" s="75"/>
      <c r="D516" s="75"/>
      <c r="E516" s="75"/>
      <c r="F516" s="75"/>
      <c r="G516" s="75"/>
      <c r="H516" s="75"/>
      <c r="I516" s="75"/>
      <c r="J516" s="75"/>
      <c r="K516" s="75"/>
      <c r="L516" s="75"/>
      <c r="M516" s="75"/>
      <c r="N516" s="75"/>
      <c r="O516" s="75"/>
      <c r="P516" s="75"/>
      <c r="Q516" s="75"/>
      <c r="R516" s="75"/>
      <c r="S516" s="75"/>
      <c r="T516" s="75"/>
      <c r="U516" s="75"/>
      <c r="V516" s="75"/>
      <c r="W516" s="75"/>
    </row>
    <row r="517" spans="2:23">
      <c r="B517" s="75"/>
      <c r="C517" s="75"/>
      <c r="D517" s="75"/>
      <c r="E517" s="75"/>
      <c r="F517" s="75"/>
      <c r="G517" s="75"/>
      <c r="H517" s="75"/>
      <c r="I517" s="75"/>
      <c r="J517" s="75"/>
      <c r="K517" s="75"/>
      <c r="L517" s="75"/>
      <c r="M517" s="75"/>
      <c r="N517" s="75"/>
      <c r="O517" s="75"/>
      <c r="P517" s="75"/>
      <c r="Q517" s="75"/>
      <c r="R517" s="75"/>
      <c r="S517" s="75"/>
      <c r="T517" s="75"/>
      <c r="U517" s="75"/>
      <c r="V517" s="75"/>
      <c r="W517" s="75"/>
    </row>
    <row r="518" spans="2:23">
      <c r="B518" s="75"/>
      <c r="C518" s="75"/>
      <c r="D518" s="75"/>
      <c r="E518" s="75"/>
      <c r="F518" s="75"/>
      <c r="G518" s="75"/>
      <c r="H518" s="75"/>
      <c r="I518" s="75"/>
      <c r="J518" s="75"/>
      <c r="K518" s="75"/>
      <c r="L518" s="75"/>
      <c r="M518" s="75"/>
      <c r="N518" s="75"/>
      <c r="O518" s="75"/>
      <c r="P518" s="75"/>
      <c r="Q518" s="75"/>
      <c r="R518" s="75"/>
      <c r="S518" s="75"/>
      <c r="T518" s="75"/>
      <c r="U518" s="75"/>
      <c r="V518" s="75"/>
      <c r="W518" s="75"/>
    </row>
    <row r="519" spans="2:23">
      <c r="B519" s="75"/>
      <c r="C519" s="75"/>
      <c r="D519" s="75"/>
      <c r="E519" s="75"/>
      <c r="F519" s="75"/>
      <c r="G519" s="75"/>
      <c r="H519" s="75"/>
      <c r="I519" s="75"/>
      <c r="J519" s="75"/>
      <c r="K519" s="75"/>
      <c r="L519" s="75"/>
      <c r="M519" s="75"/>
      <c r="N519" s="75"/>
      <c r="O519" s="75"/>
      <c r="P519" s="75"/>
      <c r="Q519" s="75"/>
      <c r="R519" s="75"/>
      <c r="S519" s="75"/>
      <c r="T519" s="75"/>
      <c r="U519" s="75"/>
      <c r="V519" s="75"/>
      <c r="W519" s="75"/>
    </row>
    <row r="520" spans="2:23">
      <c r="B520" s="75"/>
      <c r="C520" s="75"/>
      <c r="D520" s="75"/>
      <c r="E520" s="75"/>
      <c r="F520" s="75"/>
      <c r="G520" s="75"/>
      <c r="H520" s="75"/>
      <c r="I520" s="75"/>
      <c r="J520" s="75"/>
      <c r="K520" s="75"/>
      <c r="L520" s="75"/>
      <c r="M520" s="75"/>
      <c r="N520" s="75"/>
      <c r="O520" s="75"/>
      <c r="P520" s="75"/>
      <c r="Q520" s="75"/>
      <c r="R520" s="75"/>
      <c r="S520" s="75"/>
      <c r="T520" s="75"/>
      <c r="U520" s="75"/>
      <c r="V520" s="75"/>
      <c r="W520" s="75"/>
    </row>
    <row r="521" spans="2:23">
      <c r="B521" s="75"/>
      <c r="C521" s="75"/>
      <c r="D521" s="75"/>
      <c r="E521" s="75"/>
      <c r="F521" s="75"/>
      <c r="G521" s="75"/>
      <c r="H521" s="75"/>
      <c r="I521" s="75"/>
      <c r="J521" s="75"/>
      <c r="K521" s="75"/>
      <c r="L521" s="75"/>
      <c r="M521" s="75"/>
      <c r="N521" s="75"/>
      <c r="O521" s="75"/>
      <c r="P521" s="75"/>
      <c r="Q521" s="75"/>
      <c r="R521" s="75"/>
      <c r="S521" s="75"/>
      <c r="T521" s="75"/>
      <c r="U521" s="75"/>
      <c r="V521" s="75"/>
      <c r="W521" s="75"/>
    </row>
    <row r="522" spans="2:23">
      <c r="B522" s="75"/>
      <c r="C522" s="75"/>
      <c r="D522" s="75"/>
      <c r="E522" s="75"/>
      <c r="F522" s="75"/>
      <c r="G522" s="75"/>
      <c r="H522" s="75"/>
      <c r="I522" s="75"/>
      <c r="J522" s="75"/>
      <c r="K522" s="75"/>
      <c r="L522" s="75"/>
      <c r="M522" s="75"/>
      <c r="N522" s="75"/>
      <c r="O522" s="75"/>
      <c r="P522" s="75"/>
      <c r="Q522" s="75"/>
      <c r="R522" s="75"/>
      <c r="S522" s="75"/>
      <c r="T522" s="75"/>
      <c r="U522" s="75"/>
      <c r="V522" s="75"/>
      <c r="W522" s="75"/>
    </row>
    <row r="523" spans="2:23">
      <c r="B523" s="75"/>
      <c r="C523" s="75"/>
      <c r="D523" s="75"/>
      <c r="E523" s="75"/>
      <c r="F523" s="75"/>
      <c r="G523" s="75"/>
      <c r="H523" s="75"/>
      <c r="I523" s="75"/>
      <c r="J523" s="75"/>
      <c r="K523" s="75"/>
      <c r="L523" s="75"/>
      <c r="M523" s="75"/>
      <c r="N523" s="75"/>
      <c r="O523" s="75"/>
      <c r="P523" s="75"/>
      <c r="Q523" s="75"/>
      <c r="R523" s="75"/>
      <c r="S523" s="75"/>
      <c r="T523" s="75"/>
      <c r="U523" s="75"/>
      <c r="V523" s="75"/>
      <c r="W523" s="75"/>
    </row>
    <row r="524" spans="2:23">
      <c r="B524" s="75"/>
      <c r="C524" s="75"/>
      <c r="D524" s="75"/>
      <c r="E524" s="75"/>
      <c r="F524" s="75"/>
      <c r="G524" s="75"/>
      <c r="H524" s="75"/>
      <c r="I524" s="75"/>
      <c r="J524" s="75"/>
      <c r="K524" s="75"/>
      <c r="L524" s="75"/>
      <c r="M524" s="75"/>
      <c r="N524" s="75"/>
      <c r="O524" s="75"/>
      <c r="P524" s="75"/>
      <c r="Q524" s="75"/>
      <c r="R524" s="75"/>
      <c r="S524" s="75"/>
      <c r="T524" s="75"/>
      <c r="U524" s="75"/>
      <c r="V524" s="75"/>
      <c r="W524" s="75"/>
    </row>
    <row r="525" spans="2:23">
      <c r="B525" s="75"/>
      <c r="C525" s="75"/>
      <c r="D525" s="75"/>
      <c r="E525" s="75"/>
      <c r="F525" s="75"/>
      <c r="G525" s="75"/>
      <c r="H525" s="75"/>
      <c r="I525" s="75"/>
      <c r="J525" s="75"/>
      <c r="K525" s="75"/>
      <c r="L525" s="75"/>
      <c r="M525" s="75"/>
      <c r="N525" s="75"/>
      <c r="O525" s="75"/>
      <c r="P525" s="75"/>
      <c r="Q525" s="75"/>
      <c r="R525" s="75"/>
      <c r="S525" s="75"/>
      <c r="T525" s="75"/>
      <c r="U525" s="75"/>
      <c r="V525" s="75"/>
      <c r="W525" s="75"/>
    </row>
    <row r="526" spans="2:23">
      <c r="B526" s="75"/>
      <c r="C526" s="75"/>
      <c r="D526" s="75"/>
      <c r="E526" s="75"/>
      <c r="F526" s="75"/>
      <c r="G526" s="75"/>
      <c r="H526" s="75"/>
      <c r="I526" s="75"/>
      <c r="J526" s="75"/>
      <c r="K526" s="75"/>
      <c r="L526" s="75"/>
      <c r="M526" s="75"/>
      <c r="N526" s="75"/>
      <c r="O526" s="75"/>
      <c r="P526" s="75"/>
      <c r="Q526" s="75"/>
      <c r="R526" s="75"/>
      <c r="S526" s="75"/>
      <c r="T526" s="75"/>
      <c r="U526" s="75"/>
      <c r="V526" s="75"/>
      <c r="W526" s="75"/>
    </row>
    <row r="527" spans="2:23">
      <c r="B527" s="75"/>
      <c r="C527" s="75"/>
      <c r="D527" s="75"/>
      <c r="E527" s="75"/>
      <c r="F527" s="75"/>
      <c r="G527" s="75"/>
      <c r="H527" s="75"/>
      <c r="I527" s="75"/>
      <c r="J527" s="75"/>
      <c r="K527" s="75"/>
      <c r="L527" s="75"/>
      <c r="M527" s="75"/>
      <c r="N527" s="75"/>
      <c r="O527" s="75"/>
      <c r="P527" s="75"/>
      <c r="Q527" s="75"/>
      <c r="R527" s="75"/>
      <c r="S527" s="75"/>
      <c r="T527" s="75"/>
      <c r="U527" s="75"/>
      <c r="V527" s="75"/>
      <c r="W527" s="75"/>
    </row>
    <row r="528" spans="2:23">
      <c r="B528" s="75"/>
      <c r="C528" s="75"/>
      <c r="D528" s="75"/>
      <c r="E528" s="75"/>
      <c r="F528" s="75"/>
      <c r="G528" s="75"/>
      <c r="H528" s="75"/>
      <c r="I528" s="75"/>
      <c r="J528" s="75"/>
      <c r="K528" s="75"/>
      <c r="L528" s="75"/>
      <c r="M528" s="75"/>
      <c r="N528" s="75"/>
      <c r="O528" s="75"/>
      <c r="P528" s="75"/>
      <c r="Q528" s="75"/>
      <c r="R528" s="75"/>
      <c r="S528" s="75"/>
      <c r="T528" s="75"/>
      <c r="U528" s="75"/>
      <c r="V528" s="75"/>
      <c r="W528" s="75"/>
    </row>
    <row r="529" spans="2:23">
      <c r="B529" s="75"/>
      <c r="C529" s="75"/>
      <c r="D529" s="75"/>
      <c r="E529" s="75"/>
      <c r="F529" s="75"/>
      <c r="G529" s="75"/>
      <c r="H529" s="75"/>
      <c r="I529" s="75"/>
      <c r="J529" s="75"/>
      <c r="K529" s="75"/>
      <c r="L529" s="75"/>
      <c r="M529" s="75"/>
      <c r="N529" s="75"/>
      <c r="O529" s="75"/>
      <c r="P529" s="75"/>
      <c r="Q529" s="75"/>
      <c r="R529" s="75"/>
      <c r="S529" s="75"/>
      <c r="T529" s="75"/>
      <c r="U529" s="75"/>
      <c r="V529" s="75"/>
      <c r="W529" s="75"/>
    </row>
    <row r="530" spans="2:23">
      <c r="B530" s="75"/>
      <c r="C530" s="75"/>
      <c r="D530" s="75"/>
      <c r="E530" s="75"/>
      <c r="F530" s="75"/>
      <c r="G530" s="75"/>
      <c r="H530" s="75"/>
      <c r="I530" s="75"/>
      <c r="J530" s="75"/>
      <c r="K530" s="75"/>
      <c r="L530" s="75"/>
      <c r="M530" s="75"/>
      <c r="N530" s="75"/>
      <c r="O530" s="75"/>
      <c r="P530" s="75"/>
      <c r="Q530" s="75"/>
      <c r="R530" s="75"/>
      <c r="S530" s="75"/>
      <c r="T530" s="75"/>
      <c r="U530" s="75"/>
      <c r="V530" s="75"/>
      <c r="W530" s="75"/>
    </row>
    <row r="531" spans="2:23">
      <c r="B531" s="75"/>
      <c r="C531" s="75"/>
      <c r="D531" s="75"/>
      <c r="E531" s="75"/>
      <c r="F531" s="75"/>
      <c r="G531" s="75"/>
      <c r="H531" s="75"/>
      <c r="I531" s="75"/>
      <c r="J531" s="75"/>
      <c r="K531" s="75"/>
      <c r="L531" s="75"/>
      <c r="M531" s="75"/>
      <c r="N531" s="75"/>
      <c r="O531" s="75"/>
      <c r="P531" s="75"/>
      <c r="Q531" s="75"/>
      <c r="R531" s="75"/>
      <c r="S531" s="75"/>
      <c r="T531" s="75"/>
      <c r="U531" s="75"/>
      <c r="V531" s="75"/>
      <c r="W531" s="75"/>
    </row>
    <row r="532" spans="2:23">
      <c r="B532" s="75"/>
      <c r="C532" s="75"/>
      <c r="D532" s="75"/>
      <c r="E532" s="75"/>
      <c r="F532" s="75"/>
      <c r="G532" s="75"/>
      <c r="H532" s="75"/>
      <c r="I532" s="75"/>
      <c r="J532" s="75"/>
      <c r="K532" s="75"/>
      <c r="L532" s="75"/>
      <c r="M532" s="75"/>
      <c r="N532" s="75"/>
      <c r="O532" s="75"/>
      <c r="P532" s="75"/>
      <c r="Q532" s="75"/>
      <c r="R532" s="75"/>
      <c r="S532" s="75"/>
      <c r="T532" s="75"/>
      <c r="U532" s="75"/>
      <c r="V532" s="75"/>
      <c r="W532" s="75"/>
    </row>
    <row r="533" spans="2:23">
      <c r="B533" s="75"/>
      <c r="C533" s="75"/>
      <c r="D533" s="75"/>
      <c r="E533" s="75"/>
      <c r="F533" s="75"/>
      <c r="G533" s="75"/>
      <c r="H533" s="75"/>
      <c r="I533" s="75"/>
      <c r="J533" s="75"/>
      <c r="K533" s="75"/>
      <c r="L533" s="75"/>
      <c r="M533" s="75"/>
      <c r="N533" s="75"/>
      <c r="O533" s="75"/>
      <c r="P533" s="75"/>
      <c r="Q533" s="75"/>
      <c r="R533" s="75"/>
      <c r="S533" s="75"/>
      <c r="T533" s="75"/>
      <c r="U533" s="75"/>
      <c r="V533" s="75"/>
      <c r="W533" s="75"/>
    </row>
    <row r="534" spans="2:23">
      <c r="B534" s="75"/>
      <c r="C534" s="75"/>
      <c r="D534" s="75"/>
      <c r="E534" s="75"/>
      <c r="F534" s="75"/>
      <c r="G534" s="75"/>
      <c r="H534" s="75"/>
      <c r="I534" s="75"/>
      <c r="J534" s="75"/>
      <c r="K534" s="75"/>
      <c r="L534" s="75"/>
      <c r="M534" s="75"/>
      <c r="N534" s="75"/>
      <c r="O534" s="75"/>
      <c r="P534" s="75"/>
      <c r="Q534" s="75"/>
      <c r="R534" s="75"/>
      <c r="S534" s="75"/>
      <c r="T534" s="75"/>
      <c r="U534" s="75"/>
      <c r="V534" s="75"/>
      <c r="W534" s="75"/>
    </row>
    <row r="535" spans="2:23">
      <c r="B535" s="75"/>
      <c r="C535" s="75"/>
      <c r="D535" s="75"/>
      <c r="E535" s="75"/>
      <c r="F535" s="75"/>
      <c r="G535" s="75"/>
      <c r="H535" s="75"/>
      <c r="I535" s="75"/>
      <c r="J535" s="75"/>
      <c r="K535" s="75"/>
      <c r="L535" s="75"/>
      <c r="M535" s="75"/>
      <c r="N535" s="75"/>
      <c r="O535" s="75"/>
      <c r="P535" s="75"/>
      <c r="Q535" s="75"/>
      <c r="R535" s="75"/>
      <c r="S535" s="75"/>
      <c r="T535" s="75"/>
      <c r="U535" s="75"/>
      <c r="V535" s="75"/>
      <c r="W535" s="75"/>
    </row>
    <row r="536" spans="2:23">
      <c r="B536" s="75"/>
      <c r="C536" s="75"/>
      <c r="D536" s="75"/>
      <c r="E536" s="75"/>
      <c r="F536" s="75"/>
      <c r="G536" s="75"/>
      <c r="H536" s="75"/>
      <c r="I536" s="75"/>
      <c r="J536" s="75"/>
      <c r="K536" s="75"/>
      <c r="L536" s="75"/>
      <c r="M536" s="75"/>
      <c r="N536" s="75"/>
      <c r="O536" s="75"/>
      <c r="P536" s="75"/>
      <c r="Q536" s="75"/>
      <c r="R536" s="75"/>
      <c r="S536" s="75"/>
      <c r="T536" s="75"/>
      <c r="U536" s="75"/>
      <c r="V536" s="75"/>
      <c r="W536" s="75"/>
    </row>
    <row r="537" spans="2:23">
      <c r="B537" s="75"/>
      <c r="C537" s="75"/>
      <c r="D537" s="75"/>
      <c r="E537" s="75"/>
      <c r="F537" s="75"/>
      <c r="G537" s="75"/>
      <c r="H537" s="75"/>
      <c r="I537" s="75"/>
      <c r="J537" s="75"/>
      <c r="K537" s="75"/>
      <c r="L537" s="75"/>
      <c r="M537" s="75"/>
      <c r="N537" s="75"/>
      <c r="O537" s="75"/>
      <c r="P537" s="75"/>
      <c r="Q537" s="75"/>
      <c r="R537" s="75"/>
      <c r="S537" s="75"/>
      <c r="T537" s="75"/>
      <c r="U537" s="75"/>
      <c r="V537" s="75"/>
      <c r="W537" s="75"/>
    </row>
    <row r="538" spans="2:23">
      <c r="B538" s="75"/>
      <c r="C538" s="75"/>
      <c r="D538" s="75"/>
      <c r="E538" s="75"/>
      <c r="F538" s="75"/>
      <c r="G538" s="75"/>
      <c r="H538" s="75"/>
      <c r="I538" s="75"/>
      <c r="J538" s="75"/>
      <c r="K538" s="75"/>
      <c r="L538" s="75"/>
      <c r="M538" s="75"/>
      <c r="N538" s="75"/>
      <c r="O538" s="75"/>
      <c r="P538" s="75"/>
      <c r="Q538" s="75"/>
      <c r="R538" s="75"/>
      <c r="S538" s="75"/>
      <c r="T538" s="75"/>
      <c r="U538" s="75"/>
      <c r="V538" s="75"/>
      <c r="W538" s="75"/>
    </row>
    <row r="539" spans="2:23">
      <c r="B539" s="75"/>
      <c r="C539" s="75"/>
      <c r="D539" s="75"/>
      <c r="E539" s="75"/>
      <c r="F539" s="75"/>
      <c r="G539" s="75"/>
      <c r="H539" s="75"/>
      <c r="I539" s="75"/>
      <c r="J539" s="75"/>
      <c r="K539" s="75"/>
      <c r="L539" s="75"/>
      <c r="M539" s="75"/>
      <c r="N539" s="75"/>
      <c r="O539" s="75"/>
      <c r="P539" s="75"/>
      <c r="Q539" s="75"/>
      <c r="R539" s="75"/>
      <c r="S539" s="75"/>
      <c r="T539" s="75"/>
      <c r="U539" s="75"/>
      <c r="V539" s="75"/>
      <c r="W539" s="75"/>
    </row>
    <row r="540" spans="2:23">
      <c r="B540" s="75"/>
      <c r="C540" s="75"/>
      <c r="D540" s="75"/>
      <c r="E540" s="75"/>
      <c r="F540" s="75"/>
      <c r="G540" s="75"/>
      <c r="H540" s="75"/>
      <c r="I540" s="75"/>
      <c r="J540" s="75"/>
      <c r="K540" s="75"/>
      <c r="L540" s="75"/>
      <c r="M540" s="75"/>
      <c r="N540" s="75"/>
      <c r="O540" s="75"/>
      <c r="P540" s="75"/>
      <c r="Q540" s="75"/>
      <c r="R540" s="75"/>
      <c r="S540" s="75"/>
      <c r="T540" s="75"/>
      <c r="U540" s="75"/>
      <c r="V540" s="75"/>
      <c r="W540" s="75"/>
    </row>
    <row r="541" spans="2:23">
      <c r="B541" s="75"/>
      <c r="C541" s="75"/>
      <c r="D541" s="75"/>
      <c r="E541" s="75"/>
      <c r="F541" s="75"/>
      <c r="G541" s="75"/>
      <c r="H541" s="75"/>
      <c r="I541" s="75"/>
      <c r="J541" s="75"/>
      <c r="K541" s="75"/>
      <c r="L541" s="75"/>
      <c r="M541" s="75"/>
      <c r="N541" s="75"/>
      <c r="O541" s="75"/>
      <c r="P541" s="75"/>
      <c r="Q541" s="75"/>
      <c r="R541" s="75"/>
      <c r="S541" s="75"/>
      <c r="T541" s="75"/>
      <c r="U541" s="75"/>
      <c r="V541" s="75"/>
      <c r="W541" s="75"/>
    </row>
    <row r="542" spans="2:23">
      <c r="B542" s="75"/>
      <c r="C542" s="75"/>
      <c r="D542" s="75"/>
      <c r="E542" s="75"/>
      <c r="F542" s="75"/>
      <c r="G542" s="75"/>
      <c r="H542" s="75"/>
      <c r="I542" s="75"/>
      <c r="J542" s="75"/>
      <c r="K542" s="75"/>
      <c r="L542" s="75"/>
      <c r="M542" s="75"/>
      <c r="N542" s="75"/>
      <c r="O542" s="75"/>
      <c r="P542" s="75"/>
      <c r="Q542" s="75"/>
      <c r="R542" s="75"/>
      <c r="S542" s="75"/>
      <c r="T542" s="75"/>
      <c r="U542" s="75"/>
      <c r="V542" s="75"/>
      <c r="W542" s="75"/>
    </row>
    <row r="543" spans="2:23">
      <c r="B543" s="75"/>
      <c r="C543" s="75"/>
      <c r="D543" s="75"/>
      <c r="E543" s="75"/>
      <c r="F543" s="75"/>
      <c r="G543" s="75"/>
      <c r="H543" s="75"/>
      <c r="I543" s="75"/>
      <c r="J543" s="75"/>
      <c r="K543" s="75"/>
      <c r="L543" s="75"/>
      <c r="M543" s="75"/>
      <c r="N543" s="75"/>
      <c r="O543" s="75"/>
      <c r="P543" s="75"/>
      <c r="Q543" s="75"/>
      <c r="R543" s="75"/>
      <c r="S543" s="75"/>
      <c r="T543" s="75"/>
      <c r="U543" s="75"/>
      <c r="V543" s="75"/>
      <c r="W543" s="75"/>
    </row>
    <row r="544" spans="2:23">
      <c r="B544" s="75"/>
      <c r="C544" s="75"/>
      <c r="D544" s="75"/>
      <c r="E544" s="75"/>
      <c r="F544" s="75"/>
      <c r="G544" s="75"/>
      <c r="H544" s="75"/>
      <c r="I544" s="75"/>
      <c r="J544" s="75"/>
      <c r="K544" s="75"/>
      <c r="L544" s="75"/>
      <c r="M544" s="75"/>
      <c r="N544" s="75"/>
      <c r="O544" s="75"/>
      <c r="P544" s="75"/>
      <c r="Q544" s="75"/>
      <c r="R544" s="75"/>
      <c r="S544" s="75"/>
      <c r="T544" s="75"/>
      <c r="U544" s="75"/>
      <c r="V544" s="75"/>
      <c r="W544" s="75"/>
    </row>
    <row r="545" spans="2:23">
      <c r="B545" s="75"/>
      <c r="C545" s="75"/>
      <c r="D545" s="75"/>
      <c r="E545" s="75"/>
      <c r="F545" s="75"/>
      <c r="G545" s="75"/>
      <c r="H545" s="75"/>
      <c r="I545" s="75"/>
      <c r="J545" s="75"/>
      <c r="K545" s="75"/>
      <c r="L545" s="75"/>
      <c r="M545" s="75"/>
      <c r="N545" s="75"/>
      <c r="O545" s="75"/>
      <c r="P545" s="75"/>
      <c r="Q545" s="75"/>
      <c r="R545" s="75"/>
      <c r="S545" s="75"/>
      <c r="T545" s="75"/>
      <c r="U545" s="75"/>
      <c r="V545" s="75"/>
      <c r="W545" s="75"/>
    </row>
    <row r="546" spans="2:23">
      <c r="B546" s="75"/>
      <c r="C546" s="75"/>
      <c r="D546" s="75"/>
      <c r="E546" s="75"/>
      <c r="F546" s="75"/>
      <c r="G546" s="75"/>
      <c r="H546" s="75"/>
      <c r="I546" s="75"/>
      <c r="J546" s="75"/>
      <c r="K546" s="75"/>
      <c r="L546" s="75"/>
      <c r="M546" s="75"/>
      <c r="N546" s="75"/>
      <c r="O546" s="75"/>
      <c r="P546" s="75"/>
      <c r="Q546" s="75"/>
      <c r="R546" s="75"/>
      <c r="S546" s="75"/>
      <c r="T546" s="75"/>
      <c r="U546" s="75"/>
      <c r="V546" s="75"/>
      <c r="W546" s="75"/>
    </row>
    <row r="547" spans="2:23">
      <c r="B547" s="75"/>
      <c r="C547" s="75"/>
      <c r="D547" s="75"/>
      <c r="E547" s="75"/>
      <c r="F547" s="75"/>
      <c r="G547" s="75"/>
      <c r="H547" s="75"/>
      <c r="I547" s="75"/>
      <c r="J547" s="75"/>
      <c r="K547" s="75"/>
      <c r="L547" s="75"/>
      <c r="M547" s="75"/>
      <c r="N547" s="75"/>
      <c r="O547" s="75"/>
      <c r="P547" s="75"/>
      <c r="Q547" s="75"/>
      <c r="R547" s="75"/>
      <c r="S547" s="75"/>
      <c r="T547" s="75"/>
      <c r="U547" s="75"/>
      <c r="V547" s="75"/>
      <c r="W547" s="75"/>
    </row>
    <row r="548" spans="2:23">
      <c r="B548" s="75"/>
      <c r="C548" s="75"/>
      <c r="D548" s="75"/>
      <c r="E548" s="75"/>
      <c r="F548" s="75"/>
      <c r="G548" s="75"/>
      <c r="H548" s="75"/>
      <c r="I548" s="75"/>
      <c r="J548" s="75"/>
      <c r="K548" s="75"/>
      <c r="L548" s="75"/>
      <c r="M548" s="75"/>
      <c r="N548" s="75"/>
      <c r="O548" s="75"/>
      <c r="P548" s="75"/>
      <c r="Q548" s="75"/>
      <c r="R548" s="75"/>
      <c r="S548" s="75"/>
      <c r="T548" s="75"/>
      <c r="U548" s="75"/>
      <c r="V548" s="75"/>
      <c r="W548" s="75"/>
    </row>
    <row r="549" spans="2:23">
      <c r="B549" s="75"/>
      <c r="C549" s="75"/>
      <c r="D549" s="75"/>
      <c r="E549" s="75"/>
      <c r="F549" s="75"/>
      <c r="G549" s="75"/>
      <c r="H549" s="75"/>
      <c r="I549" s="75"/>
      <c r="J549" s="75"/>
      <c r="K549" s="75"/>
      <c r="L549" s="75"/>
      <c r="M549" s="75"/>
      <c r="N549" s="75"/>
      <c r="O549" s="75"/>
      <c r="P549" s="75"/>
      <c r="Q549" s="75"/>
      <c r="R549" s="75"/>
      <c r="S549" s="75"/>
      <c r="T549" s="75"/>
      <c r="U549" s="75"/>
      <c r="V549" s="75"/>
      <c r="W549" s="75"/>
    </row>
    <row r="550" spans="2:23">
      <c r="B550" s="75"/>
      <c r="C550" s="75"/>
      <c r="D550" s="75"/>
      <c r="E550" s="75"/>
      <c r="F550" s="75"/>
      <c r="G550" s="75"/>
      <c r="H550" s="75"/>
      <c r="I550" s="75"/>
      <c r="J550" s="75"/>
      <c r="K550" s="75"/>
      <c r="L550" s="75"/>
      <c r="M550" s="75"/>
      <c r="N550" s="75"/>
      <c r="O550" s="75"/>
      <c r="P550" s="75"/>
      <c r="Q550" s="75"/>
      <c r="R550" s="75"/>
      <c r="S550" s="75"/>
      <c r="T550" s="75"/>
      <c r="U550" s="75"/>
      <c r="V550" s="75"/>
      <c r="W550" s="75"/>
    </row>
    <row r="551" spans="2:23">
      <c r="B551" s="75"/>
      <c r="C551" s="75"/>
      <c r="D551" s="75"/>
      <c r="E551" s="75"/>
      <c r="F551" s="75"/>
      <c r="G551" s="75"/>
      <c r="H551" s="75"/>
      <c r="I551" s="75"/>
      <c r="J551" s="75"/>
      <c r="K551" s="75"/>
      <c r="L551" s="75"/>
      <c r="M551" s="75"/>
      <c r="N551" s="75"/>
      <c r="O551" s="75"/>
      <c r="P551" s="75"/>
      <c r="Q551" s="75"/>
      <c r="R551" s="75"/>
      <c r="S551" s="75"/>
      <c r="T551" s="75"/>
      <c r="U551" s="75"/>
      <c r="V551" s="75"/>
      <c r="W551" s="75"/>
    </row>
    <row r="552" spans="2:23">
      <c r="B552" s="75"/>
      <c r="C552" s="75"/>
      <c r="D552" s="75"/>
      <c r="E552" s="75"/>
      <c r="F552" s="75"/>
      <c r="G552" s="75"/>
      <c r="H552" s="75"/>
      <c r="I552" s="75"/>
      <c r="J552" s="75"/>
      <c r="K552" s="75"/>
      <c r="L552" s="75"/>
      <c r="M552" s="75"/>
      <c r="N552" s="75"/>
      <c r="O552" s="75"/>
      <c r="P552" s="75"/>
      <c r="Q552" s="75"/>
      <c r="R552" s="75"/>
      <c r="S552" s="75"/>
      <c r="T552" s="75"/>
      <c r="U552" s="75"/>
      <c r="V552" s="75"/>
      <c r="W552" s="75"/>
    </row>
    <row r="553" spans="2:23">
      <c r="B553" s="75"/>
      <c r="C553" s="75"/>
      <c r="D553" s="75"/>
      <c r="E553" s="75"/>
      <c r="F553" s="75"/>
      <c r="G553" s="75"/>
      <c r="H553" s="75"/>
      <c r="I553" s="75"/>
      <c r="J553" s="75"/>
      <c r="K553" s="75"/>
      <c r="L553" s="75"/>
      <c r="M553" s="75"/>
      <c r="N553" s="75"/>
      <c r="O553" s="75"/>
      <c r="P553" s="75"/>
      <c r="Q553" s="75"/>
      <c r="R553" s="75"/>
      <c r="S553" s="75"/>
      <c r="T553" s="75"/>
      <c r="U553" s="75"/>
      <c r="V553" s="75"/>
      <c r="W553" s="75"/>
    </row>
    <row r="554" spans="2:23">
      <c r="B554" s="75"/>
      <c r="C554" s="75"/>
      <c r="D554" s="75"/>
      <c r="E554" s="75"/>
      <c r="F554" s="75"/>
      <c r="G554" s="75"/>
      <c r="H554" s="75"/>
      <c r="I554" s="75"/>
      <c r="J554" s="75"/>
      <c r="K554" s="75"/>
      <c r="L554" s="75"/>
      <c r="M554" s="75"/>
      <c r="N554" s="75"/>
      <c r="O554" s="75"/>
      <c r="P554" s="75"/>
      <c r="Q554" s="75"/>
      <c r="R554" s="75"/>
      <c r="S554" s="75"/>
      <c r="T554" s="75"/>
      <c r="U554" s="75"/>
      <c r="V554" s="75"/>
      <c r="W554" s="75"/>
    </row>
    <row r="555" spans="2:23">
      <c r="B555" s="75"/>
      <c r="C555" s="75"/>
      <c r="D555" s="75"/>
      <c r="E555" s="75"/>
      <c r="F555" s="75"/>
      <c r="G555" s="75"/>
      <c r="H555" s="75"/>
      <c r="I555" s="75"/>
      <c r="J555" s="75"/>
      <c r="K555" s="75"/>
      <c r="L555" s="75"/>
      <c r="M555" s="75"/>
      <c r="N555" s="75"/>
      <c r="O555" s="75"/>
      <c r="P555" s="75"/>
      <c r="Q555" s="75"/>
      <c r="R555" s="75"/>
      <c r="S555" s="75"/>
      <c r="T555" s="75"/>
      <c r="U555" s="75"/>
      <c r="V555" s="75"/>
      <c r="W555" s="75"/>
    </row>
    <row r="556" spans="2:23">
      <c r="B556" s="75"/>
      <c r="C556" s="75"/>
      <c r="D556" s="75"/>
      <c r="E556" s="75"/>
      <c r="F556" s="75"/>
      <c r="G556" s="75"/>
      <c r="H556" s="75"/>
      <c r="I556" s="75"/>
      <c r="J556" s="75"/>
      <c r="K556" s="75"/>
      <c r="L556" s="75"/>
      <c r="M556" s="75"/>
      <c r="N556" s="75"/>
      <c r="O556" s="75"/>
      <c r="P556" s="75"/>
      <c r="Q556" s="75"/>
      <c r="R556" s="75"/>
      <c r="S556" s="75"/>
      <c r="T556" s="75"/>
      <c r="U556" s="75"/>
      <c r="V556" s="75"/>
      <c r="W556" s="75"/>
    </row>
    <row r="557" spans="2:23">
      <c r="B557" s="75"/>
      <c r="C557" s="75"/>
      <c r="D557" s="75"/>
      <c r="E557" s="75"/>
      <c r="F557" s="75"/>
      <c r="G557" s="75"/>
      <c r="H557" s="75"/>
      <c r="I557" s="75"/>
      <c r="J557" s="75"/>
      <c r="K557" s="75"/>
      <c r="L557" s="75"/>
      <c r="M557" s="75"/>
      <c r="N557" s="75"/>
      <c r="O557" s="75"/>
      <c r="P557" s="75"/>
      <c r="Q557" s="75"/>
      <c r="R557" s="75"/>
      <c r="S557" s="75"/>
      <c r="T557" s="75"/>
      <c r="U557" s="75"/>
      <c r="V557" s="75"/>
      <c r="W557" s="75"/>
    </row>
    <row r="558" spans="2:23">
      <c r="B558" s="75"/>
      <c r="C558" s="75"/>
      <c r="D558" s="75"/>
      <c r="E558" s="75"/>
      <c r="F558" s="75"/>
      <c r="G558" s="75"/>
      <c r="H558" s="75"/>
      <c r="I558" s="75"/>
      <c r="J558" s="75"/>
      <c r="K558" s="75"/>
      <c r="L558" s="75"/>
      <c r="M558" s="75"/>
      <c r="N558" s="75"/>
      <c r="O558" s="75"/>
      <c r="P558" s="75"/>
      <c r="Q558" s="75"/>
      <c r="R558" s="75"/>
      <c r="S558" s="75"/>
      <c r="T558" s="75"/>
      <c r="U558" s="75"/>
      <c r="V558" s="75"/>
      <c r="W558" s="75"/>
    </row>
    <row r="559" spans="2:23">
      <c r="B559" s="75"/>
      <c r="C559" s="75"/>
      <c r="D559" s="75"/>
      <c r="E559" s="75"/>
      <c r="F559" s="75"/>
      <c r="G559" s="75"/>
      <c r="H559" s="75"/>
      <c r="I559" s="75"/>
      <c r="J559" s="75"/>
      <c r="K559" s="75"/>
      <c r="L559" s="75"/>
      <c r="M559" s="75"/>
      <c r="N559" s="75"/>
      <c r="O559" s="75"/>
      <c r="P559" s="75"/>
      <c r="Q559" s="75"/>
      <c r="R559" s="75"/>
      <c r="S559" s="75"/>
      <c r="T559" s="75"/>
      <c r="U559" s="75"/>
      <c r="V559" s="75"/>
      <c r="W559" s="75"/>
    </row>
    <row r="560" spans="2:23">
      <c r="B560" s="75"/>
      <c r="C560" s="75"/>
      <c r="D560" s="75"/>
      <c r="E560" s="75"/>
      <c r="F560" s="75"/>
      <c r="G560" s="75"/>
      <c r="H560" s="75"/>
      <c r="I560" s="75"/>
      <c r="J560" s="75"/>
      <c r="K560" s="75"/>
      <c r="L560" s="75"/>
      <c r="M560" s="75"/>
      <c r="N560" s="75"/>
      <c r="O560" s="75"/>
      <c r="P560" s="75"/>
      <c r="Q560" s="75"/>
      <c r="R560" s="75"/>
      <c r="S560" s="75"/>
      <c r="T560" s="75"/>
      <c r="U560" s="75"/>
      <c r="V560" s="75"/>
      <c r="W560" s="75"/>
    </row>
    <row r="561" spans="2:23">
      <c r="B561" s="75"/>
      <c r="C561" s="75"/>
      <c r="D561" s="75"/>
      <c r="E561" s="75"/>
      <c r="F561" s="75"/>
      <c r="G561" s="75"/>
      <c r="H561" s="75"/>
      <c r="I561" s="75"/>
      <c r="J561" s="75"/>
      <c r="K561" s="75"/>
      <c r="L561" s="75"/>
      <c r="M561" s="75"/>
      <c r="N561" s="75"/>
      <c r="O561" s="75"/>
      <c r="P561" s="75"/>
      <c r="Q561" s="75"/>
      <c r="R561" s="75"/>
      <c r="S561" s="75"/>
      <c r="T561" s="75"/>
      <c r="U561" s="75"/>
      <c r="V561" s="75"/>
      <c r="W561" s="75"/>
    </row>
    <row r="562" spans="2:23">
      <c r="B562" s="75"/>
      <c r="C562" s="75"/>
      <c r="D562" s="75"/>
      <c r="E562" s="75"/>
      <c r="F562" s="75"/>
      <c r="G562" s="75"/>
      <c r="H562" s="75"/>
      <c r="I562" s="75"/>
      <c r="J562" s="75"/>
      <c r="K562" s="75"/>
      <c r="L562" s="75"/>
      <c r="M562" s="75"/>
      <c r="N562" s="75"/>
      <c r="O562" s="75"/>
      <c r="P562" s="75"/>
      <c r="Q562" s="75"/>
      <c r="R562" s="75"/>
      <c r="S562" s="75"/>
      <c r="T562" s="75"/>
      <c r="U562" s="75"/>
      <c r="V562" s="75"/>
      <c r="W562" s="75"/>
    </row>
    <row r="563" spans="2:23">
      <c r="B563" s="75"/>
      <c r="C563" s="75"/>
      <c r="D563" s="75"/>
      <c r="E563" s="75"/>
      <c r="F563" s="75"/>
      <c r="G563" s="75"/>
      <c r="H563" s="75"/>
      <c r="I563" s="75"/>
      <c r="J563" s="75"/>
      <c r="K563" s="75"/>
      <c r="L563" s="75"/>
      <c r="M563" s="75"/>
      <c r="N563" s="75"/>
      <c r="O563" s="75"/>
      <c r="P563" s="75"/>
      <c r="Q563" s="75"/>
      <c r="R563" s="75"/>
      <c r="S563" s="75"/>
      <c r="T563" s="75"/>
      <c r="U563" s="75"/>
      <c r="V563" s="75"/>
      <c r="W563" s="75"/>
    </row>
    <row r="564" spans="2:23">
      <c r="B564" s="75"/>
      <c r="C564" s="75"/>
      <c r="D564" s="75"/>
      <c r="E564" s="75"/>
      <c r="F564" s="75"/>
      <c r="G564" s="75"/>
      <c r="H564" s="75"/>
      <c r="I564" s="75"/>
      <c r="J564" s="75"/>
      <c r="K564" s="75"/>
      <c r="L564" s="75"/>
      <c r="M564" s="75"/>
      <c r="N564" s="75"/>
      <c r="O564" s="75"/>
      <c r="P564" s="75"/>
      <c r="Q564" s="75"/>
      <c r="R564" s="75"/>
      <c r="S564" s="75"/>
      <c r="T564" s="75"/>
      <c r="U564" s="75"/>
      <c r="V564" s="75"/>
      <c r="W564" s="75"/>
    </row>
    <row r="565" spans="2:23">
      <c r="B565" s="75"/>
      <c r="C565" s="75"/>
      <c r="D565" s="75"/>
      <c r="E565" s="75"/>
      <c r="F565" s="75"/>
      <c r="G565" s="75"/>
      <c r="H565" s="75"/>
      <c r="I565" s="75"/>
      <c r="J565" s="75"/>
      <c r="K565" s="75"/>
      <c r="L565" s="75"/>
      <c r="M565" s="75"/>
      <c r="N565" s="75"/>
      <c r="O565" s="75"/>
      <c r="P565" s="75"/>
      <c r="Q565" s="75"/>
      <c r="R565" s="75"/>
      <c r="S565" s="75"/>
      <c r="T565" s="75"/>
      <c r="U565" s="75"/>
      <c r="V565" s="75"/>
      <c r="W565" s="75"/>
    </row>
    <row r="566" spans="2:23">
      <c r="B566" s="75"/>
      <c r="C566" s="75"/>
      <c r="D566" s="75"/>
      <c r="E566" s="75"/>
      <c r="F566" s="75"/>
      <c r="G566" s="75"/>
      <c r="H566" s="75"/>
      <c r="I566" s="75"/>
      <c r="J566" s="75"/>
      <c r="K566" s="75"/>
      <c r="L566" s="75"/>
      <c r="M566" s="75"/>
      <c r="N566" s="75"/>
      <c r="O566" s="75"/>
      <c r="P566" s="75"/>
      <c r="Q566" s="75"/>
      <c r="R566" s="75"/>
      <c r="S566" s="75"/>
      <c r="T566" s="75"/>
      <c r="U566" s="75"/>
      <c r="V566" s="75"/>
      <c r="W566" s="75"/>
    </row>
    <row r="567" spans="2:23">
      <c r="B567" s="75"/>
      <c r="C567" s="75"/>
      <c r="D567" s="75"/>
      <c r="E567" s="75"/>
      <c r="F567" s="75"/>
      <c r="G567" s="75"/>
      <c r="H567" s="75"/>
      <c r="I567" s="75"/>
      <c r="J567" s="75"/>
      <c r="K567" s="75"/>
      <c r="L567" s="75"/>
      <c r="M567" s="75"/>
      <c r="N567" s="75"/>
      <c r="O567" s="75"/>
      <c r="P567" s="75"/>
      <c r="Q567" s="75"/>
      <c r="R567" s="75"/>
      <c r="S567" s="75"/>
      <c r="T567" s="75"/>
      <c r="U567" s="75"/>
      <c r="V567" s="75"/>
      <c r="W567" s="75"/>
    </row>
    <row r="568" spans="2:23">
      <c r="B568" s="75"/>
      <c r="C568" s="75"/>
      <c r="D568" s="75"/>
      <c r="E568" s="75"/>
      <c r="F568" s="75"/>
      <c r="G568" s="75"/>
      <c r="H568" s="75"/>
      <c r="I568" s="75"/>
      <c r="J568" s="75"/>
      <c r="K568" s="75"/>
      <c r="L568" s="75"/>
      <c r="M568" s="75"/>
      <c r="N568" s="75"/>
      <c r="O568" s="75"/>
      <c r="P568" s="75"/>
      <c r="Q568" s="75"/>
      <c r="R568" s="75"/>
      <c r="S568" s="75"/>
      <c r="T568" s="75"/>
      <c r="U568" s="75"/>
      <c r="V568" s="75"/>
      <c r="W568" s="75"/>
    </row>
    <row r="569" spans="2:23">
      <c r="B569" s="75"/>
      <c r="C569" s="75"/>
      <c r="D569" s="75"/>
      <c r="E569" s="75"/>
      <c r="F569" s="75"/>
      <c r="G569" s="75"/>
      <c r="H569" s="75"/>
      <c r="I569" s="75"/>
      <c r="J569" s="75"/>
      <c r="K569" s="75"/>
      <c r="L569" s="75"/>
      <c r="M569" s="75"/>
      <c r="N569" s="75"/>
      <c r="O569" s="75"/>
      <c r="P569" s="75"/>
      <c r="Q569" s="75"/>
      <c r="R569" s="75"/>
      <c r="S569" s="75"/>
      <c r="T569" s="75"/>
      <c r="U569" s="75"/>
      <c r="V569" s="75"/>
      <c r="W569" s="75"/>
    </row>
    <row r="570" spans="2:23">
      <c r="B570" s="75"/>
      <c r="C570" s="75"/>
      <c r="D570" s="75"/>
      <c r="E570" s="75"/>
      <c r="F570" s="75"/>
      <c r="G570" s="75"/>
      <c r="H570" s="75"/>
      <c r="I570" s="75"/>
      <c r="J570" s="75"/>
      <c r="K570" s="75"/>
      <c r="L570" s="75"/>
      <c r="M570" s="75"/>
      <c r="N570" s="75"/>
      <c r="O570" s="75"/>
      <c r="P570" s="75"/>
      <c r="Q570" s="75"/>
      <c r="R570" s="75"/>
      <c r="S570" s="75"/>
      <c r="T570" s="75"/>
      <c r="U570" s="75"/>
      <c r="V570" s="75"/>
      <c r="W570" s="75"/>
    </row>
    <row r="571" spans="2:23">
      <c r="B571" s="75"/>
      <c r="C571" s="75"/>
      <c r="D571" s="75"/>
      <c r="E571" s="75"/>
      <c r="F571" s="75"/>
      <c r="G571" s="75"/>
      <c r="H571" s="75"/>
      <c r="I571" s="75"/>
      <c r="J571" s="75"/>
      <c r="K571" s="75"/>
      <c r="L571" s="75"/>
      <c r="M571" s="75"/>
      <c r="N571" s="75"/>
      <c r="O571" s="75"/>
      <c r="P571" s="75"/>
      <c r="Q571" s="75"/>
      <c r="R571" s="75"/>
      <c r="S571" s="75"/>
      <c r="T571" s="75"/>
      <c r="U571" s="75"/>
      <c r="V571" s="75"/>
      <c r="W571" s="75"/>
    </row>
    <row r="572" spans="2:23">
      <c r="B572" s="75"/>
      <c r="C572" s="75"/>
      <c r="D572" s="75"/>
      <c r="E572" s="75"/>
      <c r="F572" s="75"/>
      <c r="G572" s="75"/>
      <c r="H572" s="75"/>
      <c r="I572" s="75"/>
      <c r="J572" s="75"/>
      <c r="K572" s="75"/>
      <c r="L572" s="75"/>
      <c r="M572" s="75"/>
      <c r="N572" s="75"/>
      <c r="O572" s="75"/>
      <c r="P572" s="75"/>
      <c r="Q572" s="75"/>
      <c r="R572" s="75"/>
      <c r="S572" s="75"/>
      <c r="T572" s="75"/>
      <c r="U572" s="75"/>
      <c r="V572" s="75"/>
      <c r="W572" s="75"/>
    </row>
    <row r="573" spans="2:23">
      <c r="B573" s="75"/>
      <c r="C573" s="75"/>
      <c r="D573" s="75"/>
      <c r="E573" s="75"/>
      <c r="F573" s="75"/>
      <c r="G573" s="75"/>
      <c r="H573" s="75"/>
      <c r="I573" s="75"/>
      <c r="J573" s="75"/>
      <c r="K573" s="75"/>
      <c r="L573" s="75"/>
      <c r="M573" s="75"/>
      <c r="N573" s="75"/>
      <c r="O573" s="75"/>
      <c r="P573" s="75"/>
      <c r="Q573" s="75"/>
      <c r="R573" s="75"/>
      <c r="S573" s="75"/>
      <c r="T573" s="75"/>
      <c r="U573" s="75"/>
      <c r="V573" s="75"/>
      <c r="W573" s="75"/>
    </row>
    <row r="574" spans="2:23">
      <c r="B574" s="75"/>
      <c r="C574" s="75"/>
      <c r="D574" s="75"/>
      <c r="E574" s="75"/>
      <c r="F574" s="75"/>
      <c r="G574" s="75"/>
      <c r="H574" s="75"/>
      <c r="I574" s="75"/>
      <c r="J574" s="75"/>
      <c r="K574" s="75"/>
      <c r="L574" s="75"/>
      <c r="M574" s="75"/>
      <c r="N574" s="75"/>
      <c r="O574" s="75"/>
      <c r="P574" s="75"/>
      <c r="Q574" s="75"/>
      <c r="R574" s="75"/>
      <c r="S574" s="75"/>
      <c r="T574" s="75"/>
      <c r="U574" s="75"/>
      <c r="V574" s="75"/>
      <c r="W574" s="75"/>
    </row>
    <row r="575" spans="2:23">
      <c r="B575" s="75"/>
      <c r="C575" s="75"/>
      <c r="D575" s="75"/>
      <c r="E575" s="75"/>
      <c r="F575" s="75"/>
      <c r="G575" s="75"/>
      <c r="H575" s="75"/>
      <c r="I575" s="75"/>
      <c r="J575" s="75"/>
      <c r="K575" s="75"/>
      <c r="L575" s="75"/>
      <c r="M575" s="75"/>
      <c r="N575" s="75"/>
      <c r="O575" s="75"/>
      <c r="P575" s="75"/>
      <c r="Q575" s="75"/>
      <c r="R575" s="75"/>
      <c r="S575" s="75"/>
      <c r="T575" s="75"/>
      <c r="U575" s="75"/>
      <c r="V575" s="75"/>
      <c r="W575" s="75"/>
    </row>
    <row r="576" spans="2:23">
      <c r="B576" s="75"/>
      <c r="C576" s="75"/>
      <c r="D576" s="75"/>
      <c r="E576" s="75"/>
      <c r="F576" s="75"/>
      <c r="G576" s="75"/>
      <c r="H576" s="75"/>
      <c r="I576" s="75"/>
      <c r="J576" s="75"/>
      <c r="K576" s="75"/>
      <c r="L576" s="75"/>
      <c r="M576" s="75"/>
      <c r="N576" s="75"/>
      <c r="O576" s="75"/>
      <c r="P576" s="75"/>
      <c r="Q576" s="75"/>
      <c r="R576" s="75"/>
      <c r="S576" s="75"/>
      <c r="T576" s="75"/>
      <c r="U576" s="75"/>
      <c r="V576" s="75"/>
      <c r="W576" s="75"/>
    </row>
    <row r="577" spans="2:23">
      <c r="B577" s="75"/>
      <c r="C577" s="75"/>
      <c r="D577" s="75"/>
      <c r="E577" s="75"/>
      <c r="F577" s="75"/>
      <c r="G577" s="75"/>
      <c r="H577" s="75"/>
      <c r="I577" s="75"/>
      <c r="J577" s="75"/>
      <c r="K577" s="75"/>
      <c r="L577" s="75"/>
      <c r="M577" s="75"/>
      <c r="N577" s="75"/>
      <c r="O577" s="75"/>
      <c r="P577" s="75"/>
      <c r="Q577" s="75"/>
      <c r="R577" s="75"/>
      <c r="S577" s="75"/>
      <c r="T577" s="75"/>
      <c r="U577" s="75"/>
      <c r="V577" s="75"/>
      <c r="W577" s="75"/>
    </row>
    <row r="578" spans="2:23">
      <c r="B578" s="75"/>
      <c r="C578" s="75"/>
      <c r="D578" s="75"/>
      <c r="E578" s="75"/>
      <c r="F578" s="75"/>
      <c r="G578" s="75"/>
      <c r="H578" s="75"/>
      <c r="I578" s="75"/>
      <c r="J578" s="75"/>
      <c r="K578" s="75"/>
      <c r="L578" s="75"/>
      <c r="M578" s="75"/>
      <c r="N578" s="75"/>
      <c r="O578" s="75"/>
      <c r="P578" s="75"/>
      <c r="Q578" s="75"/>
      <c r="R578" s="75"/>
      <c r="S578" s="75"/>
      <c r="T578" s="75"/>
      <c r="U578" s="75"/>
      <c r="V578" s="75"/>
      <c r="W578" s="75"/>
    </row>
    <row r="579" spans="2:23">
      <c r="B579" s="75"/>
      <c r="C579" s="75"/>
      <c r="D579" s="75"/>
      <c r="E579" s="75"/>
      <c r="F579" s="75"/>
      <c r="G579" s="75"/>
      <c r="H579" s="75"/>
      <c r="I579" s="75"/>
      <c r="J579" s="75"/>
      <c r="K579" s="75"/>
      <c r="L579" s="75"/>
      <c r="M579" s="75"/>
      <c r="N579" s="75"/>
      <c r="O579" s="75"/>
      <c r="P579" s="75"/>
      <c r="Q579" s="75"/>
      <c r="R579" s="75"/>
      <c r="S579" s="75"/>
      <c r="T579" s="75"/>
      <c r="U579" s="75"/>
      <c r="V579" s="75"/>
      <c r="W579" s="75"/>
    </row>
    <row r="580" spans="2:23">
      <c r="B580" s="75"/>
      <c r="C580" s="75"/>
      <c r="D580" s="75"/>
      <c r="E580" s="75"/>
      <c r="F580" s="75"/>
      <c r="G580" s="75"/>
      <c r="H580" s="75"/>
      <c r="I580" s="75"/>
      <c r="J580" s="75"/>
      <c r="K580" s="75"/>
      <c r="L580" s="75"/>
      <c r="M580" s="75"/>
      <c r="N580" s="75"/>
      <c r="O580" s="75"/>
      <c r="P580" s="75"/>
      <c r="Q580" s="75"/>
      <c r="R580" s="75"/>
      <c r="S580" s="75"/>
      <c r="T580" s="75"/>
      <c r="U580" s="75"/>
      <c r="V580" s="75"/>
      <c r="W580" s="75"/>
    </row>
    <row r="581" spans="2:23">
      <c r="B581" s="75"/>
      <c r="C581" s="75"/>
      <c r="D581" s="75"/>
      <c r="E581" s="75"/>
      <c r="F581" s="75"/>
      <c r="G581" s="75"/>
      <c r="H581" s="75"/>
      <c r="I581" s="75"/>
      <c r="J581" s="75"/>
      <c r="K581" s="75"/>
      <c r="L581" s="75"/>
      <c r="M581" s="75"/>
      <c r="N581" s="75"/>
      <c r="O581" s="75"/>
      <c r="P581" s="75"/>
      <c r="Q581" s="75"/>
      <c r="R581" s="75"/>
      <c r="S581" s="75"/>
      <c r="T581" s="75"/>
      <c r="U581" s="75"/>
      <c r="V581" s="75"/>
      <c r="W581" s="75"/>
    </row>
    <row r="582" spans="2:23">
      <c r="B582" s="75"/>
      <c r="C582" s="75"/>
      <c r="D582" s="75"/>
      <c r="E582" s="75"/>
      <c r="F582" s="75"/>
      <c r="G582" s="75"/>
      <c r="H582" s="75"/>
      <c r="I582" s="75"/>
      <c r="J582" s="75"/>
      <c r="K582" s="75"/>
      <c r="L582" s="75"/>
      <c r="M582" s="75"/>
      <c r="N582" s="75"/>
      <c r="O582" s="75"/>
      <c r="P582" s="75"/>
      <c r="Q582" s="75"/>
      <c r="R582" s="75"/>
      <c r="S582" s="75"/>
      <c r="T582" s="75"/>
      <c r="U582" s="75"/>
      <c r="V582" s="75"/>
      <c r="W582" s="75"/>
    </row>
    <row r="583" spans="2:23">
      <c r="B583" s="75"/>
      <c r="C583" s="75"/>
      <c r="D583" s="75"/>
      <c r="E583" s="75"/>
      <c r="F583" s="75"/>
      <c r="G583" s="75"/>
      <c r="H583" s="75"/>
      <c r="I583" s="75"/>
      <c r="J583" s="75"/>
      <c r="K583" s="75"/>
      <c r="L583" s="75"/>
      <c r="M583" s="75"/>
      <c r="N583" s="75"/>
      <c r="O583" s="75"/>
      <c r="P583" s="75"/>
      <c r="Q583" s="75"/>
      <c r="R583" s="75"/>
      <c r="S583" s="75"/>
      <c r="T583" s="75"/>
      <c r="U583" s="75"/>
      <c r="V583" s="75"/>
      <c r="W583" s="75"/>
    </row>
    <row r="584" spans="2:23">
      <c r="B584" s="75"/>
      <c r="C584" s="75"/>
      <c r="D584" s="75"/>
      <c r="E584" s="75"/>
      <c r="F584" s="75"/>
      <c r="G584" s="75"/>
      <c r="H584" s="75"/>
      <c r="I584" s="75"/>
      <c r="J584" s="75"/>
      <c r="K584" s="75"/>
      <c r="L584" s="75"/>
      <c r="M584" s="75"/>
      <c r="N584" s="75"/>
      <c r="O584" s="75"/>
      <c r="P584" s="75"/>
      <c r="Q584" s="75"/>
      <c r="R584" s="75"/>
      <c r="S584" s="75"/>
      <c r="T584" s="75"/>
      <c r="U584" s="75"/>
      <c r="V584" s="75"/>
      <c r="W584" s="75"/>
    </row>
    <row r="585" spans="2:23">
      <c r="B585" s="75"/>
      <c r="C585" s="75"/>
      <c r="D585" s="75"/>
      <c r="E585" s="75"/>
      <c r="F585" s="75"/>
      <c r="G585" s="75"/>
      <c r="H585" s="75"/>
      <c r="I585" s="75"/>
      <c r="J585" s="75"/>
      <c r="K585" s="75"/>
      <c r="L585" s="75"/>
      <c r="M585" s="75"/>
      <c r="N585" s="75"/>
      <c r="O585" s="75"/>
      <c r="P585" s="75"/>
      <c r="Q585" s="75"/>
      <c r="R585" s="75"/>
      <c r="S585" s="75"/>
      <c r="T585" s="75"/>
      <c r="U585" s="75"/>
      <c r="V585" s="75"/>
      <c r="W585" s="75"/>
    </row>
    <row r="586" spans="2:23">
      <c r="B586" s="75"/>
      <c r="C586" s="75"/>
      <c r="D586" s="75"/>
      <c r="E586" s="75"/>
      <c r="F586" s="75"/>
      <c r="G586" s="75"/>
      <c r="H586" s="75"/>
      <c r="I586" s="75"/>
      <c r="J586" s="75"/>
      <c r="K586" s="75"/>
      <c r="L586" s="75"/>
      <c r="M586" s="75"/>
      <c r="N586" s="75"/>
      <c r="O586" s="75"/>
      <c r="P586" s="75"/>
      <c r="Q586" s="75"/>
      <c r="R586" s="75"/>
      <c r="S586" s="75"/>
      <c r="T586" s="75"/>
      <c r="U586" s="75"/>
      <c r="V586" s="75"/>
      <c r="W586" s="75"/>
    </row>
    <row r="587" spans="2:23">
      <c r="B587" s="75"/>
      <c r="C587" s="75"/>
      <c r="D587" s="75"/>
      <c r="E587" s="75"/>
      <c r="F587" s="75"/>
      <c r="G587" s="75"/>
      <c r="H587" s="75"/>
      <c r="I587" s="75"/>
      <c r="J587" s="75"/>
      <c r="K587" s="75"/>
      <c r="L587" s="75"/>
      <c r="M587" s="75"/>
      <c r="N587" s="75"/>
      <c r="O587" s="75"/>
      <c r="P587" s="75"/>
      <c r="Q587" s="75"/>
      <c r="R587" s="75"/>
      <c r="S587" s="75"/>
      <c r="T587" s="75"/>
      <c r="U587" s="75"/>
      <c r="V587" s="75"/>
      <c r="W587" s="75"/>
    </row>
    <row r="588" spans="2:23">
      <c r="B588" s="75"/>
      <c r="C588" s="75"/>
      <c r="D588" s="75"/>
      <c r="E588" s="75"/>
      <c r="F588" s="75"/>
      <c r="G588" s="75"/>
      <c r="H588" s="75"/>
      <c r="I588" s="75"/>
      <c r="J588" s="75"/>
      <c r="K588" s="75"/>
      <c r="L588" s="75"/>
      <c r="M588" s="75"/>
      <c r="N588" s="75"/>
      <c r="O588" s="75"/>
      <c r="P588" s="75"/>
      <c r="Q588" s="75"/>
      <c r="R588" s="75"/>
      <c r="S588" s="75"/>
      <c r="T588" s="75"/>
      <c r="U588" s="75"/>
      <c r="V588" s="75"/>
      <c r="W588" s="75"/>
    </row>
    <row r="589" spans="2:23">
      <c r="B589" s="75"/>
      <c r="C589" s="75"/>
      <c r="D589" s="75"/>
      <c r="E589" s="75"/>
      <c r="F589" s="75"/>
      <c r="G589" s="75"/>
      <c r="H589" s="75"/>
      <c r="I589" s="75"/>
      <c r="J589" s="75"/>
      <c r="K589" s="75"/>
      <c r="L589" s="75"/>
      <c r="M589" s="75"/>
      <c r="N589" s="75"/>
      <c r="O589" s="75"/>
      <c r="P589" s="75"/>
      <c r="Q589" s="75"/>
      <c r="R589" s="75"/>
      <c r="S589" s="75"/>
      <c r="T589" s="75"/>
      <c r="U589" s="75"/>
      <c r="V589" s="75"/>
      <c r="W589" s="75"/>
    </row>
    <row r="590" spans="2:23">
      <c r="B590" s="75"/>
      <c r="C590" s="75"/>
      <c r="D590" s="75"/>
      <c r="E590" s="75"/>
      <c r="F590" s="75"/>
      <c r="G590" s="75"/>
      <c r="H590" s="75"/>
      <c r="I590" s="75"/>
      <c r="J590" s="75"/>
      <c r="K590" s="75"/>
      <c r="L590" s="75"/>
      <c r="M590" s="75"/>
      <c r="N590" s="75"/>
      <c r="O590" s="75"/>
      <c r="P590" s="75"/>
      <c r="Q590" s="75"/>
      <c r="R590" s="75"/>
      <c r="S590" s="75"/>
      <c r="T590" s="75"/>
      <c r="U590" s="75"/>
      <c r="V590" s="75"/>
      <c r="W590" s="75"/>
    </row>
    <row r="591" spans="2:23">
      <c r="B591" s="75"/>
      <c r="C591" s="75"/>
      <c r="D591" s="75"/>
      <c r="E591" s="75"/>
      <c r="F591" s="75"/>
      <c r="G591" s="75"/>
      <c r="H591" s="75"/>
      <c r="I591" s="75"/>
      <c r="J591" s="75"/>
      <c r="K591" s="75"/>
      <c r="L591" s="75"/>
      <c r="M591" s="75"/>
      <c r="N591" s="75"/>
      <c r="O591" s="75"/>
      <c r="P591" s="75"/>
      <c r="Q591" s="75"/>
      <c r="R591" s="75"/>
      <c r="S591" s="75"/>
      <c r="T591" s="75"/>
      <c r="U591" s="75"/>
      <c r="V591" s="75"/>
      <c r="W591" s="75"/>
    </row>
    <row r="592" spans="2:23">
      <c r="B592" s="75"/>
      <c r="C592" s="75"/>
      <c r="D592" s="75"/>
      <c r="E592" s="75"/>
      <c r="F592" s="75"/>
      <c r="G592" s="75"/>
      <c r="H592" s="75"/>
      <c r="I592" s="75"/>
      <c r="J592" s="75"/>
      <c r="K592" s="75"/>
      <c r="L592" s="75"/>
      <c r="M592" s="75"/>
      <c r="N592" s="75"/>
      <c r="O592" s="75"/>
      <c r="P592" s="75"/>
      <c r="Q592" s="75"/>
      <c r="R592" s="75"/>
      <c r="S592" s="75"/>
      <c r="T592" s="75"/>
      <c r="U592" s="75"/>
      <c r="V592" s="75"/>
      <c r="W592" s="75"/>
    </row>
    <row r="593" spans="2:23">
      <c r="B593" s="75"/>
      <c r="C593" s="75"/>
      <c r="D593" s="75"/>
      <c r="E593" s="75"/>
      <c r="F593" s="75"/>
      <c r="G593" s="75"/>
      <c r="H593" s="75"/>
      <c r="I593" s="75"/>
      <c r="J593" s="75"/>
      <c r="K593" s="75"/>
      <c r="L593" s="75"/>
      <c r="M593" s="75"/>
      <c r="N593" s="75"/>
      <c r="O593" s="75"/>
      <c r="P593" s="75"/>
      <c r="Q593" s="75"/>
      <c r="R593" s="75"/>
      <c r="S593" s="75"/>
      <c r="T593" s="75"/>
      <c r="U593" s="75"/>
      <c r="V593" s="75"/>
      <c r="W593" s="75"/>
    </row>
    <row r="594" spans="2:23">
      <c r="B594" s="75"/>
      <c r="C594" s="75"/>
      <c r="D594" s="75"/>
      <c r="E594" s="75"/>
      <c r="F594" s="75"/>
      <c r="G594" s="75"/>
      <c r="H594" s="75"/>
      <c r="I594" s="75"/>
      <c r="J594" s="75"/>
      <c r="K594" s="75"/>
      <c r="L594" s="75"/>
      <c r="M594" s="75"/>
      <c r="N594" s="75"/>
      <c r="O594" s="75"/>
      <c r="P594" s="75"/>
      <c r="Q594" s="75"/>
      <c r="R594" s="75"/>
      <c r="S594" s="75"/>
      <c r="T594" s="75"/>
      <c r="U594" s="75"/>
      <c r="V594" s="75"/>
      <c r="W594" s="75"/>
    </row>
    <row r="595" spans="2:23">
      <c r="B595" s="75"/>
      <c r="C595" s="75"/>
      <c r="D595" s="75"/>
      <c r="E595" s="75"/>
      <c r="F595" s="75"/>
      <c r="G595" s="75"/>
      <c r="H595" s="75"/>
      <c r="I595" s="75"/>
      <c r="J595" s="75"/>
      <c r="K595" s="75"/>
      <c r="L595" s="75"/>
      <c r="M595" s="75"/>
      <c r="N595" s="75"/>
      <c r="O595" s="75"/>
      <c r="P595" s="75"/>
      <c r="Q595" s="75"/>
      <c r="R595" s="75"/>
      <c r="S595" s="75"/>
      <c r="T595" s="75"/>
      <c r="U595" s="75"/>
      <c r="V595" s="75"/>
      <c r="W595" s="75"/>
    </row>
    <row r="596" spans="2:23">
      <c r="B596" s="75"/>
      <c r="C596" s="75"/>
      <c r="D596" s="75"/>
      <c r="E596" s="75"/>
      <c r="F596" s="75"/>
      <c r="G596" s="75"/>
      <c r="H596" s="75"/>
      <c r="I596" s="75"/>
      <c r="J596" s="75"/>
      <c r="K596" s="75"/>
      <c r="L596" s="75"/>
      <c r="M596" s="75"/>
      <c r="N596" s="75"/>
      <c r="O596" s="75"/>
      <c r="P596" s="75"/>
      <c r="Q596" s="75"/>
      <c r="R596" s="75"/>
      <c r="S596" s="75"/>
      <c r="T596" s="75"/>
      <c r="U596" s="75"/>
      <c r="V596" s="75"/>
      <c r="W596" s="75"/>
    </row>
    <row r="597" spans="2:23">
      <c r="B597" s="75"/>
      <c r="C597" s="75"/>
      <c r="D597" s="75"/>
      <c r="E597" s="75"/>
      <c r="F597" s="75"/>
      <c r="G597" s="75"/>
      <c r="H597" s="75"/>
      <c r="I597" s="75"/>
      <c r="J597" s="75"/>
      <c r="K597" s="75"/>
      <c r="L597" s="75"/>
      <c r="M597" s="75"/>
      <c r="N597" s="75"/>
      <c r="O597" s="75"/>
      <c r="P597" s="75"/>
      <c r="Q597" s="75"/>
      <c r="R597" s="75"/>
      <c r="S597" s="75"/>
      <c r="T597" s="75"/>
      <c r="U597" s="75"/>
      <c r="V597" s="75"/>
      <c r="W597" s="75"/>
    </row>
    <row r="598" spans="2:23">
      <c r="B598" s="75"/>
      <c r="C598" s="75"/>
      <c r="D598" s="75"/>
      <c r="E598" s="75"/>
      <c r="F598" s="75"/>
      <c r="G598" s="75"/>
      <c r="H598" s="75"/>
      <c r="I598" s="75"/>
      <c r="J598" s="75"/>
      <c r="K598" s="75"/>
      <c r="L598" s="75"/>
      <c r="M598" s="75"/>
      <c r="N598" s="75"/>
      <c r="O598" s="75"/>
      <c r="P598" s="75"/>
      <c r="Q598" s="75"/>
      <c r="R598" s="75"/>
      <c r="S598" s="75"/>
      <c r="T598" s="75"/>
      <c r="U598" s="75"/>
      <c r="V598" s="75"/>
      <c r="W598" s="75"/>
    </row>
    <row r="599" spans="2:23">
      <c r="B599" s="75"/>
      <c r="C599" s="75"/>
      <c r="D599" s="75"/>
      <c r="E599" s="75"/>
      <c r="F599" s="75"/>
      <c r="G599" s="75"/>
      <c r="H599" s="75"/>
      <c r="I599" s="75"/>
      <c r="J599" s="75"/>
      <c r="K599" s="75"/>
      <c r="L599" s="75"/>
      <c r="M599" s="75"/>
      <c r="N599" s="75"/>
      <c r="O599" s="75"/>
      <c r="P599" s="75"/>
      <c r="Q599" s="75"/>
      <c r="R599" s="75"/>
      <c r="S599" s="75"/>
      <c r="T599" s="75"/>
      <c r="U599" s="75"/>
      <c r="V599" s="75"/>
      <c r="W599" s="75"/>
    </row>
    <row r="600" spans="2:23">
      <c r="B600" s="75"/>
      <c r="C600" s="75"/>
      <c r="D600" s="75"/>
      <c r="E600" s="75"/>
      <c r="F600" s="75"/>
      <c r="G600" s="75"/>
      <c r="H600" s="75"/>
      <c r="I600" s="75"/>
      <c r="J600" s="75"/>
      <c r="K600" s="75"/>
      <c r="L600" s="75"/>
      <c r="M600" s="75"/>
      <c r="N600" s="75"/>
      <c r="O600" s="75"/>
      <c r="P600" s="75"/>
      <c r="Q600" s="75"/>
      <c r="R600" s="75"/>
      <c r="S600" s="75"/>
      <c r="T600" s="75"/>
      <c r="U600" s="75"/>
      <c r="V600" s="75"/>
      <c r="W600" s="75"/>
    </row>
    <row r="601" spans="2:23">
      <c r="B601" s="75"/>
      <c r="C601" s="75"/>
      <c r="D601" s="75"/>
      <c r="E601" s="75"/>
      <c r="F601" s="75"/>
      <c r="G601" s="75"/>
      <c r="H601" s="75"/>
      <c r="I601" s="75"/>
      <c r="J601" s="75"/>
      <c r="K601" s="75"/>
      <c r="L601" s="75"/>
      <c r="M601" s="75"/>
      <c r="N601" s="75"/>
      <c r="O601" s="75"/>
      <c r="P601" s="75"/>
      <c r="Q601" s="75"/>
      <c r="R601" s="75"/>
      <c r="S601" s="75"/>
      <c r="T601" s="75"/>
      <c r="U601" s="75"/>
      <c r="V601" s="75"/>
      <c r="W601" s="75"/>
    </row>
    <row r="602" spans="2:23">
      <c r="B602" s="75"/>
      <c r="C602" s="75"/>
      <c r="D602" s="75"/>
      <c r="E602" s="75"/>
      <c r="F602" s="75"/>
      <c r="G602" s="75"/>
      <c r="H602" s="75"/>
      <c r="I602" s="75"/>
      <c r="J602" s="75"/>
      <c r="K602" s="75"/>
      <c r="L602" s="75"/>
      <c r="M602" s="75"/>
      <c r="N602" s="75"/>
      <c r="O602" s="75"/>
      <c r="P602" s="75"/>
      <c r="Q602" s="75"/>
      <c r="R602" s="75"/>
      <c r="S602" s="75"/>
      <c r="T602" s="75"/>
      <c r="U602" s="75"/>
      <c r="V602" s="75"/>
      <c r="W602" s="75"/>
    </row>
    <row r="603" spans="2:23">
      <c r="B603" s="75"/>
      <c r="C603" s="75"/>
      <c r="D603" s="75"/>
      <c r="E603" s="75"/>
      <c r="F603" s="75"/>
      <c r="G603" s="75"/>
      <c r="H603" s="75"/>
      <c r="I603" s="75"/>
      <c r="J603" s="75"/>
      <c r="K603" s="75"/>
      <c r="L603" s="75"/>
      <c r="M603" s="75"/>
      <c r="N603" s="75"/>
      <c r="O603" s="75"/>
      <c r="P603" s="75"/>
      <c r="Q603" s="75"/>
      <c r="R603" s="75"/>
      <c r="S603" s="75"/>
      <c r="T603" s="75"/>
      <c r="U603" s="75"/>
      <c r="V603" s="75"/>
      <c r="W603" s="75"/>
    </row>
    <row r="604" spans="2:23">
      <c r="B604" s="75"/>
      <c r="C604" s="75"/>
      <c r="D604" s="75"/>
      <c r="E604" s="75"/>
      <c r="F604" s="75"/>
      <c r="G604" s="75"/>
      <c r="H604" s="75"/>
      <c r="I604" s="75"/>
      <c r="J604" s="75"/>
      <c r="K604" s="75"/>
      <c r="L604" s="75"/>
      <c r="M604" s="75"/>
      <c r="N604" s="75"/>
      <c r="O604" s="75"/>
      <c r="P604" s="75"/>
      <c r="Q604" s="75"/>
      <c r="R604" s="75"/>
      <c r="S604" s="75"/>
      <c r="T604" s="75"/>
      <c r="U604" s="75"/>
      <c r="V604" s="75"/>
      <c r="W604" s="75"/>
    </row>
    <row r="605" spans="2:23">
      <c r="B605" s="75"/>
      <c r="C605" s="75"/>
      <c r="D605" s="75"/>
      <c r="E605" s="75"/>
      <c r="F605" s="75"/>
      <c r="G605" s="75"/>
      <c r="H605" s="75"/>
      <c r="I605" s="75"/>
      <c r="J605" s="75"/>
      <c r="K605" s="75"/>
      <c r="L605" s="75"/>
      <c r="M605" s="75"/>
      <c r="N605" s="75"/>
      <c r="O605" s="75"/>
      <c r="P605" s="75"/>
      <c r="Q605" s="75"/>
      <c r="R605" s="75"/>
      <c r="S605" s="75"/>
      <c r="T605" s="75"/>
      <c r="U605" s="75"/>
      <c r="V605" s="75"/>
      <c r="W605" s="75"/>
    </row>
    <row r="606" spans="2:23">
      <c r="B606" s="75"/>
      <c r="C606" s="75"/>
      <c r="D606" s="75"/>
      <c r="E606" s="75"/>
      <c r="F606" s="75"/>
      <c r="G606" s="75"/>
      <c r="H606" s="75"/>
      <c r="I606" s="75"/>
      <c r="J606" s="75"/>
      <c r="K606" s="75"/>
      <c r="L606" s="75"/>
      <c r="M606" s="75"/>
      <c r="N606" s="75"/>
      <c r="O606" s="75"/>
      <c r="P606" s="75"/>
      <c r="Q606" s="75"/>
      <c r="R606" s="75"/>
      <c r="S606" s="75"/>
      <c r="T606" s="75"/>
      <c r="U606" s="75"/>
      <c r="V606" s="75"/>
      <c r="W606" s="75"/>
    </row>
    <row r="607" spans="2:23">
      <c r="B607" s="75"/>
      <c r="C607" s="75"/>
      <c r="D607" s="75"/>
      <c r="E607" s="75"/>
      <c r="F607" s="75"/>
      <c r="G607" s="75"/>
      <c r="H607" s="75"/>
      <c r="I607" s="75"/>
      <c r="J607" s="75"/>
      <c r="K607" s="75"/>
      <c r="L607" s="75"/>
      <c r="M607" s="75"/>
      <c r="N607" s="75"/>
      <c r="O607" s="75"/>
      <c r="P607" s="75"/>
      <c r="Q607" s="75"/>
      <c r="R607" s="75"/>
      <c r="S607" s="75"/>
      <c r="T607" s="75"/>
      <c r="U607" s="75"/>
      <c r="V607" s="75"/>
      <c r="W607" s="75"/>
    </row>
    <row r="608" spans="2:23">
      <c r="B608" s="75"/>
      <c r="C608" s="75"/>
      <c r="D608" s="75"/>
      <c r="E608" s="75"/>
      <c r="F608" s="75"/>
      <c r="G608" s="75"/>
      <c r="H608" s="75"/>
      <c r="I608" s="75"/>
      <c r="J608" s="75"/>
      <c r="K608" s="75"/>
      <c r="L608" s="75"/>
      <c r="M608" s="75"/>
      <c r="N608" s="75"/>
      <c r="O608" s="75"/>
      <c r="P608" s="75"/>
      <c r="Q608" s="75"/>
      <c r="R608" s="75"/>
      <c r="S608" s="75"/>
      <c r="T608" s="75"/>
      <c r="U608" s="75"/>
      <c r="V608" s="75"/>
      <c r="W608" s="75"/>
    </row>
    <row r="609" spans="2:23">
      <c r="B609" s="75"/>
      <c r="C609" s="75"/>
      <c r="D609" s="75"/>
      <c r="E609" s="75"/>
      <c r="F609" s="75"/>
      <c r="G609" s="75"/>
      <c r="H609" s="75"/>
      <c r="I609" s="75"/>
      <c r="J609" s="75"/>
      <c r="K609" s="75"/>
      <c r="L609" s="75"/>
      <c r="M609" s="75"/>
      <c r="N609" s="75"/>
      <c r="O609" s="75"/>
      <c r="P609" s="75"/>
      <c r="Q609" s="75"/>
      <c r="R609" s="75"/>
      <c r="S609" s="75"/>
      <c r="T609" s="75"/>
      <c r="U609" s="75"/>
      <c r="V609" s="75"/>
      <c r="W609" s="75"/>
    </row>
    <row r="610" spans="2:23">
      <c r="B610" s="75"/>
      <c r="C610" s="75"/>
      <c r="D610" s="75"/>
      <c r="E610" s="75"/>
      <c r="F610" s="75"/>
      <c r="G610" s="75"/>
      <c r="H610" s="75"/>
      <c r="I610" s="75"/>
      <c r="J610" s="75"/>
      <c r="K610" s="75"/>
      <c r="L610" s="75"/>
      <c r="M610" s="75"/>
      <c r="N610" s="75"/>
      <c r="O610" s="75"/>
      <c r="P610" s="75"/>
      <c r="Q610" s="75"/>
      <c r="R610" s="75"/>
      <c r="S610" s="75"/>
      <c r="T610" s="75"/>
      <c r="U610" s="75"/>
      <c r="V610" s="75"/>
      <c r="W610" s="75"/>
    </row>
    <row r="611" spans="2:23">
      <c r="B611" s="75"/>
      <c r="C611" s="75"/>
      <c r="D611" s="75"/>
      <c r="E611" s="75"/>
      <c r="F611" s="75"/>
      <c r="G611" s="75"/>
      <c r="H611" s="75"/>
      <c r="I611" s="75"/>
      <c r="J611" s="75"/>
      <c r="K611" s="75"/>
      <c r="L611" s="75"/>
      <c r="M611" s="75"/>
      <c r="N611" s="75"/>
      <c r="O611" s="75"/>
      <c r="P611" s="75"/>
      <c r="Q611" s="75"/>
      <c r="R611" s="75"/>
      <c r="S611" s="75"/>
      <c r="T611" s="75"/>
      <c r="U611" s="75"/>
      <c r="V611" s="75"/>
      <c r="W611" s="75"/>
    </row>
    <row r="612" spans="2:23">
      <c r="B612" s="75"/>
      <c r="C612" s="75"/>
      <c r="D612" s="75"/>
      <c r="E612" s="75"/>
      <c r="F612" s="75"/>
      <c r="G612" s="75"/>
      <c r="H612" s="75"/>
      <c r="I612" s="75"/>
      <c r="J612" s="75"/>
      <c r="K612" s="75"/>
      <c r="L612" s="75"/>
      <c r="M612" s="75"/>
      <c r="N612" s="75"/>
      <c r="O612" s="75"/>
      <c r="P612" s="75"/>
      <c r="Q612" s="75"/>
      <c r="R612" s="75"/>
      <c r="S612" s="75"/>
      <c r="T612" s="75"/>
      <c r="U612" s="75"/>
      <c r="V612" s="75"/>
      <c r="W612" s="75"/>
    </row>
    <row r="613" spans="2:23">
      <c r="B613" s="75"/>
      <c r="C613" s="75"/>
      <c r="D613" s="75"/>
      <c r="E613" s="75"/>
      <c r="F613" s="75"/>
      <c r="G613" s="75"/>
      <c r="H613" s="75"/>
      <c r="I613" s="75"/>
      <c r="J613" s="75"/>
      <c r="K613" s="75"/>
      <c r="L613" s="75"/>
      <c r="M613" s="75"/>
      <c r="N613" s="75"/>
      <c r="O613" s="75"/>
      <c r="P613" s="75"/>
      <c r="Q613" s="75"/>
      <c r="R613" s="75"/>
      <c r="S613" s="75"/>
      <c r="T613" s="75"/>
      <c r="U613" s="75"/>
      <c r="V613" s="75"/>
      <c r="W613" s="75"/>
    </row>
    <row r="614" spans="2:23">
      <c r="B614" s="75"/>
      <c r="C614" s="75"/>
      <c r="D614" s="75"/>
      <c r="E614" s="75"/>
      <c r="F614" s="75"/>
      <c r="G614" s="75"/>
      <c r="H614" s="75"/>
      <c r="I614" s="75"/>
      <c r="J614" s="75"/>
      <c r="K614" s="75"/>
      <c r="L614" s="75"/>
      <c r="M614" s="75"/>
      <c r="N614" s="75"/>
      <c r="O614" s="75"/>
      <c r="P614" s="75"/>
      <c r="Q614" s="75"/>
      <c r="R614" s="75"/>
      <c r="S614" s="75"/>
      <c r="T614" s="75"/>
      <c r="U614" s="75"/>
      <c r="V614" s="75"/>
      <c r="W614" s="75"/>
    </row>
    <row r="615" spans="2:23">
      <c r="B615" s="75"/>
      <c r="C615" s="75"/>
      <c r="D615" s="75"/>
      <c r="E615" s="75"/>
      <c r="F615" s="75"/>
      <c r="G615" s="75"/>
      <c r="H615" s="75"/>
      <c r="I615" s="75"/>
      <c r="J615" s="75"/>
      <c r="K615" s="75"/>
      <c r="L615" s="75"/>
      <c r="M615" s="75"/>
      <c r="N615" s="75"/>
      <c r="O615" s="75"/>
      <c r="P615" s="75"/>
      <c r="Q615" s="75"/>
      <c r="R615" s="75"/>
      <c r="S615" s="75"/>
      <c r="T615" s="75"/>
      <c r="U615" s="75"/>
      <c r="V615" s="75"/>
      <c r="W615" s="75"/>
    </row>
    <row r="616" spans="2:23">
      <c r="B616" s="75"/>
      <c r="C616" s="75"/>
      <c r="D616" s="75"/>
      <c r="E616" s="75"/>
      <c r="F616" s="75"/>
      <c r="G616" s="75"/>
      <c r="H616" s="75"/>
      <c r="I616" s="75"/>
      <c r="J616" s="75"/>
      <c r="K616" s="75"/>
      <c r="L616" s="75"/>
      <c r="M616" s="75"/>
      <c r="N616" s="75"/>
      <c r="O616" s="75"/>
      <c r="P616" s="75"/>
      <c r="Q616" s="75"/>
      <c r="R616" s="75"/>
      <c r="S616" s="75"/>
      <c r="T616" s="75"/>
      <c r="U616" s="75"/>
      <c r="V616" s="75"/>
      <c r="W616" s="75"/>
    </row>
    <row r="617" spans="2:23">
      <c r="B617" s="75"/>
      <c r="C617" s="75"/>
      <c r="D617" s="75"/>
      <c r="E617" s="75"/>
      <c r="F617" s="75"/>
      <c r="G617" s="75"/>
      <c r="H617" s="75"/>
      <c r="I617" s="75"/>
      <c r="J617" s="75"/>
      <c r="K617" s="75"/>
      <c r="L617" s="75"/>
      <c r="M617" s="75"/>
      <c r="N617" s="75"/>
      <c r="O617" s="75"/>
      <c r="P617" s="75"/>
      <c r="Q617" s="75"/>
      <c r="R617" s="75"/>
      <c r="S617" s="75"/>
      <c r="T617" s="75"/>
      <c r="U617" s="75"/>
      <c r="V617" s="75"/>
      <c r="W617" s="75"/>
    </row>
    <row r="618" spans="2:23">
      <c r="B618" s="75"/>
      <c r="C618" s="75"/>
      <c r="D618" s="75"/>
      <c r="E618" s="75"/>
      <c r="F618" s="75"/>
      <c r="G618" s="75"/>
      <c r="H618" s="75"/>
      <c r="I618" s="75"/>
      <c r="J618" s="75"/>
      <c r="K618" s="75"/>
      <c r="L618" s="75"/>
      <c r="M618" s="75"/>
      <c r="N618" s="75"/>
      <c r="O618" s="75"/>
      <c r="P618" s="75"/>
      <c r="Q618" s="75"/>
      <c r="R618" s="75"/>
      <c r="S618" s="75"/>
      <c r="T618" s="75"/>
      <c r="U618" s="75"/>
      <c r="V618" s="75"/>
      <c r="W618" s="75"/>
    </row>
    <row r="619" spans="2:23">
      <c r="B619" s="75"/>
      <c r="C619" s="75"/>
      <c r="D619" s="75"/>
      <c r="E619" s="75"/>
      <c r="F619" s="75"/>
      <c r="G619" s="75"/>
      <c r="H619" s="75"/>
      <c r="I619" s="75"/>
      <c r="J619" s="75"/>
      <c r="K619" s="75"/>
      <c r="L619" s="75"/>
      <c r="M619" s="75"/>
      <c r="N619" s="75"/>
      <c r="O619" s="75"/>
      <c r="P619" s="75"/>
      <c r="Q619" s="75"/>
      <c r="R619" s="75"/>
      <c r="S619" s="75"/>
      <c r="T619" s="75"/>
      <c r="U619" s="75"/>
      <c r="V619" s="75"/>
      <c r="W619" s="75"/>
    </row>
    <row r="620" spans="2:23">
      <c r="B620" s="75"/>
      <c r="C620" s="75"/>
      <c r="D620" s="75"/>
      <c r="E620" s="75"/>
      <c r="F620" s="75"/>
      <c r="G620" s="75"/>
      <c r="H620" s="75"/>
      <c r="I620" s="75"/>
      <c r="J620" s="75"/>
      <c r="K620" s="75"/>
      <c r="L620" s="75"/>
      <c r="M620" s="75"/>
      <c r="N620" s="75"/>
      <c r="O620" s="75"/>
      <c r="P620" s="75"/>
      <c r="Q620" s="75"/>
      <c r="R620" s="75"/>
      <c r="S620" s="75"/>
      <c r="T620" s="75"/>
      <c r="U620" s="75"/>
      <c r="V620" s="75"/>
      <c r="W620" s="75"/>
    </row>
    <row r="621" spans="2:23">
      <c r="B621" s="75"/>
      <c r="C621" s="75"/>
      <c r="D621" s="75"/>
      <c r="E621" s="75"/>
      <c r="F621" s="75"/>
      <c r="G621" s="75"/>
      <c r="H621" s="75"/>
      <c r="I621" s="75"/>
      <c r="J621" s="75"/>
      <c r="K621" s="75"/>
      <c r="L621" s="75"/>
      <c r="M621" s="75"/>
      <c r="N621" s="75"/>
      <c r="O621" s="75"/>
      <c r="P621" s="75"/>
      <c r="Q621" s="75"/>
      <c r="R621" s="75"/>
      <c r="S621" s="75"/>
      <c r="T621" s="75"/>
      <c r="U621" s="75"/>
      <c r="V621" s="75"/>
      <c r="W621" s="75"/>
    </row>
    <row r="622" spans="2:23">
      <c r="B622" s="75"/>
      <c r="C622" s="75"/>
      <c r="D622" s="75"/>
      <c r="E622" s="75"/>
      <c r="F622" s="75"/>
      <c r="G622" s="75"/>
      <c r="H622" s="75"/>
      <c r="I622" s="75"/>
      <c r="J622" s="75"/>
      <c r="K622" s="75"/>
      <c r="L622" s="75"/>
      <c r="M622" s="75"/>
      <c r="N622" s="75"/>
      <c r="O622" s="75"/>
      <c r="P622" s="75"/>
      <c r="Q622" s="75"/>
      <c r="R622" s="75"/>
      <c r="S622" s="75"/>
      <c r="T622" s="75"/>
      <c r="U622" s="75"/>
      <c r="V622" s="75"/>
      <c r="W622" s="75"/>
    </row>
    <row r="623" spans="2:23">
      <c r="B623" s="75"/>
      <c r="C623" s="75"/>
      <c r="D623" s="75"/>
      <c r="E623" s="75"/>
      <c r="F623" s="75"/>
      <c r="G623" s="75"/>
      <c r="H623" s="75"/>
      <c r="I623" s="75"/>
      <c r="J623" s="75"/>
      <c r="K623" s="75"/>
      <c r="L623" s="75"/>
      <c r="M623" s="75"/>
      <c r="N623" s="75"/>
      <c r="O623" s="75"/>
      <c r="P623" s="75"/>
      <c r="Q623" s="75"/>
      <c r="R623" s="75"/>
      <c r="S623" s="75"/>
      <c r="T623" s="75"/>
      <c r="U623" s="75"/>
      <c r="V623" s="75"/>
      <c r="W623" s="75"/>
    </row>
    <row r="624" spans="2:23">
      <c r="B624" s="75"/>
      <c r="C624" s="75"/>
      <c r="D624" s="75"/>
      <c r="E624" s="75"/>
      <c r="F624" s="75"/>
      <c r="G624" s="75"/>
      <c r="H624" s="75"/>
      <c r="I624" s="75"/>
      <c r="J624" s="75"/>
      <c r="K624" s="75"/>
      <c r="L624" s="75"/>
      <c r="M624" s="75"/>
      <c r="N624" s="75"/>
      <c r="O624" s="75"/>
      <c r="P624" s="75"/>
      <c r="Q624" s="75"/>
      <c r="R624" s="75"/>
      <c r="S624" s="75"/>
      <c r="T624" s="75"/>
      <c r="U624" s="75"/>
      <c r="V624" s="75"/>
      <c r="W624" s="75"/>
    </row>
    <row r="625" spans="2:23">
      <c r="B625" s="75"/>
      <c r="C625" s="75"/>
      <c r="D625" s="75"/>
      <c r="E625" s="75"/>
      <c r="F625" s="75"/>
      <c r="G625" s="75"/>
      <c r="H625" s="75"/>
      <c r="I625" s="75"/>
      <c r="J625" s="75"/>
      <c r="K625" s="75"/>
      <c r="L625" s="75"/>
      <c r="M625" s="75"/>
      <c r="N625" s="75"/>
      <c r="O625" s="75"/>
      <c r="P625" s="75"/>
      <c r="Q625" s="75"/>
      <c r="R625" s="75"/>
      <c r="S625" s="75"/>
      <c r="T625" s="75"/>
      <c r="U625" s="75"/>
      <c r="V625" s="75"/>
      <c r="W625" s="75"/>
    </row>
    <row r="626" spans="2:23">
      <c r="B626" s="75"/>
      <c r="C626" s="75"/>
      <c r="D626" s="75"/>
      <c r="E626" s="75"/>
      <c r="F626" s="75"/>
      <c r="G626" s="75"/>
      <c r="H626" s="75"/>
      <c r="I626" s="75"/>
      <c r="J626" s="75"/>
      <c r="K626" s="75"/>
      <c r="L626" s="75"/>
      <c r="M626" s="75"/>
      <c r="N626" s="75"/>
      <c r="O626" s="75"/>
      <c r="P626" s="75"/>
      <c r="Q626" s="75"/>
      <c r="R626" s="75"/>
      <c r="S626" s="75"/>
      <c r="T626" s="75"/>
      <c r="U626" s="75"/>
      <c r="V626" s="75"/>
      <c r="W626" s="75"/>
    </row>
    <row r="627" spans="2:23">
      <c r="B627" s="75"/>
      <c r="C627" s="75"/>
      <c r="D627" s="75"/>
      <c r="E627" s="75"/>
      <c r="F627" s="75"/>
      <c r="G627" s="75"/>
      <c r="H627" s="75"/>
      <c r="I627" s="75"/>
      <c r="J627" s="75"/>
      <c r="K627" s="75"/>
      <c r="L627" s="75"/>
      <c r="M627" s="75"/>
      <c r="N627" s="75"/>
      <c r="O627" s="75"/>
      <c r="P627" s="75"/>
      <c r="Q627" s="75"/>
      <c r="R627" s="75"/>
      <c r="S627" s="75"/>
      <c r="T627" s="75"/>
      <c r="U627" s="75"/>
      <c r="V627" s="75"/>
      <c r="W627" s="75"/>
    </row>
    <row r="628" spans="2:23">
      <c r="B628" s="75"/>
      <c r="C628" s="75"/>
      <c r="D628" s="75"/>
      <c r="E628" s="75"/>
      <c r="F628" s="75"/>
      <c r="G628" s="75"/>
      <c r="H628" s="75"/>
      <c r="I628" s="75"/>
      <c r="J628" s="75"/>
      <c r="K628" s="75"/>
      <c r="L628" s="75"/>
      <c r="M628" s="75"/>
      <c r="N628" s="75"/>
      <c r="O628" s="75"/>
      <c r="P628" s="75"/>
      <c r="Q628" s="75"/>
      <c r="R628" s="75"/>
      <c r="S628" s="75"/>
      <c r="T628" s="75"/>
      <c r="U628" s="75"/>
      <c r="V628" s="75"/>
      <c r="W628" s="75"/>
    </row>
    <row r="629" spans="2:23">
      <c r="B629" s="75"/>
      <c r="C629" s="75"/>
      <c r="D629" s="75"/>
      <c r="E629" s="75"/>
      <c r="F629" s="75"/>
      <c r="G629" s="75"/>
      <c r="H629" s="75"/>
      <c r="I629" s="75"/>
      <c r="J629" s="75"/>
      <c r="K629" s="75"/>
      <c r="L629" s="75"/>
      <c r="M629" s="75"/>
      <c r="N629" s="75"/>
      <c r="O629" s="75"/>
      <c r="P629" s="75"/>
      <c r="Q629" s="75"/>
      <c r="R629" s="75"/>
      <c r="S629" s="75"/>
      <c r="T629" s="75"/>
      <c r="U629" s="75"/>
      <c r="V629" s="75"/>
      <c r="W629" s="75"/>
    </row>
    <row r="630" spans="2:23">
      <c r="B630" s="75"/>
      <c r="C630" s="75"/>
      <c r="D630" s="75"/>
      <c r="E630" s="75"/>
      <c r="F630" s="75"/>
      <c r="G630" s="75"/>
      <c r="H630" s="75"/>
      <c r="I630" s="75"/>
      <c r="J630" s="75"/>
      <c r="K630" s="75"/>
      <c r="L630" s="75"/>
      <c r="M630" s="75"/>
      <c r="N630" s="75"/>
      <c r="O630" s="75"/>
      <c r="P630" s="75"/>
      <c r="Q630" s="75"/>
      <c r="R630" s="75"/>
      <c r="S630" s="75"/>
      <c r="T630" s="75"/>
      <c r="U630" s="75"/>
      <c r="V630" s="75"/>
      <c r="W630" s="75"/>
    </row>
    <row r="631" spans="2:23">
      <c r="B631" s="75"/>
      <c r="C631" s="75"/>
      <c r="D631" s="75"/>
      <c r="E631" s="75"/>
      <c r="F631" s="75"/>
      <c r="G631" s="75"/>
      <c r="H631" s="75"/>
      <c r="I631" s="75"/>
      <c r="J631" s="75"/>
      <c r="K631" s="75"/>
      <c r="L631" s="75"/>
      <c r="M631" s="75"/>
      <c r="N631" s="75"/>
      <c r="O631" s="75"/>
      <c r="P631" s="75"/>
      <c r="Q631" s="75"/>
      <c r="R631" s="75"/>
      <c r="S631" s="75"/>
      <c r="T631" s="75"/>
      <c r="U631" s="75"/>
      <c r="V631" s="75"/>
      <c r="W631" s="75"/>
    </row>
    <row r="632" spans="2:23">
      <c r="B632" s="75"/>
      <c r="C632" s="75"/>
      <c r="D632" s="75"/>
      <c r="E632" s="75"/>
      <c r="F632" s="75"/>
      <c r="G632" s="75"/>
      <c r="H632" s="75"/>
      <c r="I632" s="75"/>
      <c r="J632" s="75"/>
      <c r="K632" s="75"/>
      <c r="L632" s="75"/>
      <c r="M632" s="75"/>
      <c r="N632" s="75"/>
      <c r="O632" s="75"/>
      <c r="P632" s="75"/>
      <c r="Q632" s="75"/>
      <c r="R632" s="75"/>
      <c r="S632" s="75"/>
      <c r="T632" s="75"/>
      <c r="U632" s="75"/>
      <c r="V632" s="75"/>
      <c r="W632" s="75"/>
    </row>
    <row r="633" spans="2:23">
      <c r="B633" s="75"/>
      <c r="C633" s="75"/>
      <c r="D633" s="75"/>
      <c r="E633" s="75"/>
      <c r="F633" s="75"/>
      <c r="G633" s="75"/>
      <c r="H633" s="75"/>
      <c r="I633" s="75"/>
      <c r="J633" s="75"/>
      <c r="K633" s="75"/>
      <c r="L633" s="75"/>
      <c r="M633" s="75"/>
      <c r="N633" s="75"/>
      <c r="O633" s="75"/>
      <c r="P633" s="75"/>
      <c r="Q633" s="75"/>
      <c r="R633" s="75"/>
      <c r="S633" s="75"/>
      <c r="T633" s="75"/>
      <c r="U633" s="75"/>
      <c r="V633" s="75"/>
      <c r="W633" s="75"/>
    </row>
    <row r="634" spans="2:23">
      <c r="B634" s="75"/>
      <c r="C634" s="75"/>
      <c r="D634" s="75"/>
      <c r="E634" s="75"/>
      <c r="F634" s="75"/>
      <c r="G634" s="75"/>
      <c r="H634" s="75"/>
      <c r="I634" s="75"/>
      <c r="J634" s="75"/>
      <c r="K634" s="75"/>
      <c r="L634" s="75"/>
      <c r="M634" s="75"/>
      <c r="N634" s="75"/>
      <c r="O634" s="75"/>
      <c r="P634" s="75"/>
      <c r="Q634" s="75"/>
      <c r="R634" s="75"/>
      <c r="S634" s="75"/>
      <c r="T634" s="75"/>
      <c r="U634" s="75"/>
      <c r="V634" s="75"/>
      <c r="W634" s="75"/>
    </row>
    <row r="635" spans="2:23">
      <c r="B635" s="75"/>
      <c r="C635" s="75"/>
      <c r="D635" s="75"/>
      <c r="E635" s="75"/>
      <c r="F635" s="75"/>
      <c r="G635" s="75"/>
      <c r="H635" s="75"/>
      <c r="I635" s="75"/>
      <c r="J635" s="75"/>
      <c r="K635" s="75"/>
      <c r="L635" s="75"/>
      <c r="M635" s="75"/>
      <c r="N635" s="75"/>
      <c r="O635" s="75"/>
      <c r="P635" s="75"/>
      <c r="Q635" s="75"/>
      <c r="R635" s="75"/>
      <c r="S635" s="75"/>
      <c r="T635" s="75"/>
      <c r="U635" s="75"/>
      <c r="V635" s="75"/>
      <c r="W635" s="75"/>
    </row>
    <row r="636" spans="2:23">
      <c r="B636" s="75"/>
      <c r="C636" s="75"/>
      <c r="D636" s="75"/>
      <c r="E636" s="75"/>
      <c r="F636" s="75"/>
      <c r="G636" s="75"/>
      <c r="H636" s="75"/>
      <c r="I636" s="75"/>
      <c r="J636" s="75"/>
      <c r="K636" s="75"/>
      <c r="L636" s="75"/>
      <c r="M636" s="75"/>
      <c r="N636" s="75"/>
      <c r="O636" s="75"/>
      <c r="P636" s="75"/>
      <c r="Q636" s="75"/>
      <c r="R636" s="75"/>
      <c r="S636" s="75"/>
      <c r="T636" s="75"/>
      <c r="U636" s="75"/>
      <c r="V636" s="75"/>
      <c r="W636" s="75"/>
    </row>
    <row r="637" spans="2:23">
      <c r="B637" s="75"/>
      <c r="C637" s="75"/>
      <c r="D637" s="75"/>
      <c r="E637" s="75"/>
      <c r="F637" s="75"/>
      <c r="G637" s="75"/>
      <c r="H637" s="75"/>
      <c r="I637" s="75"/>
      <c r="J637" s="75"/>
      <c r="K637" s="75"/>
      <c r="L637" s="75"/>
      <c r="M637" s="75"/>
      <c r="N637" s="75"/>
      <c r="O637" s="75"/>
      <c r="P637" s="75"/>
      <c r="Q637" s="75"/>
      <c r="R637" s="75"/>
      <c r="S637" s="75"/>
      <c r="T637" s="75"/>
      <c r="U637" s="75"/>
      <c r="V637" s="75"/>
      <c r="W637" s="75"/>
    </row>
    <row r="638" spans="2:23">
      <c r="B638" s="75"/>
      <c r="C638" s="75"/>
      <c r="D638" s="75"/>
      <c r="E638" s="75"/>
      <c r="F638" s="75"/>
      <c r="G638" s="75"/>
      <c r="H638" s="75"/>
      <c r="I638" s="75"/>
      <c r="J638" s="75"/>
      <c r="K638" s="75"/>
      <c r="L638" s="75"/>
      <c r="M638" s="75"/>
      <c r="N638" s="75"/>
      <c r="O638" s="75"/>
      <c r="P638" s="75"/>
      <c r="Q638" s="75"/>
      <c r="R638" s="75"/>
      <c r="S638" s="75"/>
      <c r="T638" s="75"/>
      <c r="U638" s="75"/>
      <c r="V638" s="75"/>
      <c r="W638" s="75"/>
    </row>
    <row r="639" spans="2:23">
      <c r="B639" s="75"/>
      <c r="C639" s="75"/>
      <c r="D639" s="75"/>
      <c r="E639" s="75"/>
      <c r="F639" s="75"/>
      <c r="G639" s="75"/>
      <c r="H639" s="75"/>
      <c r="I639" s="75"/>
      <c r="J639" s="75"/>
      <c r="K639" s="75"/>
      <c r="L639" s="75"/>
      <c r="M639" s="75"/>
      <c r="N639" s="75"/>
      <c r="O639" s="75"/>
      <c r="P639" s="75"/>
      <c r="Q639" s="75"/>
      <c r="R639" s="75"/>
      <c r="S639" s="75"/>
      <c r="T639" s="75"/>
      <c r="U639" s="75"/>
      <c r="V639" s="75"/>
      <c r="W639" s="75"/>
    </row>
    <row r="640" spans="2:23">
      <c r="B640" s="75"/>
      <c r="C640" s="75"/>
      <c r="D640" s="75"/>
      <c r="E640" s="75"/>
      <c r="F640" s="75"/>
      <c r="G640" s="75"/>
      <c r="H640" s="75"/>
      <c r="I640" s="75"/>
      <c r="J640" s="75"/>
      <c r="K640" s="75"/>
      <c r="L640" s="75"/>
      <c r="M640" s="75"/>
      <c r="N640" s="75"/>
      <c r="O640" s="75"/>
      <c r="P640" s="75"/>
      <c r="Q640" s="75"/>
      <c r="R640" s="75"/>
      <c r="S640" s="75"/>
      <c r="T640" s="75"/>
      <c r="U640" s="75"/>
      <c r="V640" s="75"/>
      <c r="W640" s="75"/>
    </row>
    <row r="641" spans="2:23">
      <c r="B641" s="75"/>
      <c r="C641" s="75"/>
      <c r="D641" s="75"/>
      <c r="E641" s="75"/>
      <c r="F641" s="75"/>
      <c r="G641" s="75"/>
      <c r="H641" s="75"/>
      <c r="I641" s="75"/>
      <c r="J641" s="75"/>
      <c r="K641" s="75"/>
      <c r="L641" s="75"/>
      <c r="M641" s="75"/>
      <c r="N641" s="75"/>
      <c r="O641" s="75"/>
      <c r="P641" s="75"/>
      <c r="Q641" s="75"/>
      <c r="R641" s="75"/>
      <c r="S641" s="75"/>
      <c r="T641" s="75"/>
      <c r="U641" s="75"/>
      <c r="V641" s="75"/>
      <c r="W641" s="75"/>
    </row>
    <row r="642" spans="2:23">
      <c r="B642" s="75"/>
      <c r="C642" s="75"/>
      <c r="D642" s="75"/>
      <c r="E642" s="75"/>
      <c r="F642" s="75"/>
      <c r="G642" s="75"/>
      <c r="H642" s="75"/>
      <c r="I642" s="75"/>
      <c r="J642" s="75"/>
      <c r="K642" s="75"/>
      <c r="L642" s="75"/>
      <c r="M642" s="75"/>
      <c r="N642" s="75"/>
      <c r="O642" s="75"/>
      <c r="P642" s="75"/>
      <c r="Q642" s="75"/>
      <c r="R642" s="75"/>
      <c r="S642" s="75"/>
      <c r="T642" s="75"/>
      <c r="U642" s="75"/>
      <c r="V642" s="75"/>
      <c r="W642" s="75"/>
    </row>
    <row r="643" spans="2:23">
      <c r="B643" s="75"/>
      <c r="C643" s="75"/>
      <c r="D643" s="75"/>
      <c r="E643" s="75"/>
      <c r="F643" s="75"/>
      <c r="G643" s="75"/>
      <c r="H643" s="75"/>
      <c r="I643" s="75"/>
      <c r="J643" s="75"/>
      <c r="K643" s="75"/>
      <c r="L643" s="75"/>
      <c r="M643" s="75"/>
      <c r="N643" s="75"/>
      <c r="O643" s="75"/>
      <c r="P643" s="75"/>
      <c r="Q643" s="75"/>
      <c r="R643" s="75"/>
      <c r="S643" s="75"/>
      <c r="T643" s="75"/>
      <c r="U643" s="75"/>
      <c r="V643" s="75"/>
      <c r="W643" s="75"/>
    </row>
    <row r="644" spans="2:23">
      <c r="B644" s="75"/>
      <c r="C644" s="75"/>
      <c r="D644" s="75"/>
      <c r="E644" s="75"/>
      <c r="F644" s="75"/>
      <c r="G644" s="75"/>
      <c r="H644" s="75"/>
      <c r="I644" s="75"/>
      <c r="J644" s="75"/>
      <c r="K644" s="75"/>
      <c r="L644" s="75"/>
      <c r="M644" s="75"/>
      <c r="N644" s="75"/>
      <c r="O644" s="75"/>
      <c r="P644" s="75"/>
      <c r="Q644" s="75"/>
      <c r="R644" s="75"/>
      <c r="S644" s="75"/>
      <c r="T644" s="75"/>
      <c r="U644" s="75"/>
      <c r="V644" s="75"/>
      <c r="W644" s="75"/>
    </row>
    <row r="645" spans="2:23">
      <c r="B645" s="75"/>
      <c r="C645" s="75"/>
      <c r="D645" s="75"/>
      <c r="E645" s="75"/>
      <c r="F645" s="75"/>
      <c r="G645" s="75"/>
      <c r="H645" s="75"/>
      <c r="I645" s="75"/>
      <c r="J645" s="75"/>
      <c r="K645" s="75"/>
      <c r="L645" s="75"/>
      <c r="M645" s="75"/>
      <c r="N645" s="75"/>
      <c r="O645" s="75"/>
      <c r="P645" s="75"/>
      <c r="Q645" s="75"/>
      <c r="R645" s="75"/>
      <c r="S645" s="75"/>
      <c r="T645" s="75"/>
      <c r="U645" s="75"/>
      <c r="V645" s="75"/>
      <c r="W645" s="75"/>
    </row>
    <row r="646" spans="2:23">
      <c r="B646" s="75"/>
      <c r="C646" s="75"/>
      <c r="D646" s="75"/>
      <c r="E646" s="75"/>
      <c r="F646" s="75"/>
      <c r="G646" s="75"/>
      <c r="H646" s="75"/>
      <c r="I646" s="75"/>
      <c r="J646" s="75"/>
      <c r="K646" s="75"/>
      <c r="L646" s="75"/>
      <c r="M646" s="75"/>
      <c r="N646" s="75"/>
      <c r="O646" s="75"/>
      <c r="P646" s="75"/>
      <c r="Q646" s="75"/>
      <c r="R646" s="75"/>
      <c r="S646" s="75"/>
      <c r="T646" s="75"/>
      <c r="U646" s="75"/>
      <c r="V646" s="75"/>
      <c r="W646" s="75"/>
    </row>
    <row r="647" spans="2:23">
      <c r="B647" s="75"/>
      <c r="C647" s="75"/>
      <c r="D647" s="75"/>
      <c r="E647" s="75"/>
      <c r="F647" s="75"/>
      <c r="G647" s="75"/>
      <c r="H647" s="75"/>
      <c r="I647" s="75"/>
      <c r="J647" s="75"/>
      <c r="K647" s="75"/>
      <c r="L647" s="75"/>
      <c r="M647" s="75"/>
      <c r="N647" s="75"/>
      <c r="O647" s="75"/>
      <c r="P647" s="75"/>
      <c r="Q647" s="75"/>
      <c r="R647" s="75"/>
      <c r="S647" s="75"/>
      <c r="T647" s="75"/>
      <c r="U647" s="75"/>
      <c r="V647" s="75"/>
      <c r="W647" s="75"/>
    </row>
    <row r="648" spans="2:23">
      <c r="B648" s="75"/>
      <c r="C648" s="75"/>
      <c r="D648" s="75"/>
      <c r="E648" s="75"/>
      <c r="F648" s="75"/>
      <c r="G648" s="75"/>
      <c r="H648" s="75"/>
      <c r="I648" s="75"/>
      <c r="J648" s="75"/>
      <c r="K648" s="75"/>
      <c r="L648" s="75"/>
      <c r="M648" s="75"/>
      <c r="N648" s="75"/>
      <c r="O648" s="75"/>
      <c r="P648" s="75"/>
      <c r="Q648" s="75"/>
      <c r="R648" s="75"/>
      <c r="S648" s="75"/>
      <c r="T648" s="75"/>
      <c r="U648" s="75"/>
      <c r="V648" s="75"/>
      <c r="W648" s="75"/>
    </row>
    <row r="649" spans="2:23">
      <c r="B649" s="75"/>
      <c r="C649" s="75"/>
      <c r="D649" s="75"/>
      <c r="E649" s="75"/>
      <c r="F649" s="75"/>
      <c r="G649" s="75"/>
      <c r="H649" s="75"/>
      <c r="I649" s="75"/>
      <c r="J649" s="75"/>
      <c r="K649" s="75"/>
      <c r="L649" s="75"/>
      <c r="M649" s="75"/>
      <c r="N649" s="75"/>
      <c r="O649" s="75"/>
      <c r="P649" s="75"/>
      <c r="Q649" s="75"/>
      <c r="R649" s="75"/>
      <c r="S649" s="75"/>
      <c r="T649" s="75"/>
      <c r="U649" s="75"/>
      <c r="V649" s="75"/>
      <c r="W649" s="75"/>
    </row>
    <row r="650" spans="2:23">
      <c r="B650" s="75"/>
      <c r="C650" s="75"/>
      <c r="D650" s="75"/>
      <c r="E650" s="75"/>
      <c r="F650" s="75"/>
      <c r="G650" s="75"/>
      <c r="H650" s="75"/>
      <c r="I650" s="75"/>
      <c r="J650" s="75"/>
      <c r="K650" s="75"/>
      <c r="L650" s="75"/>
      <c r="M650" s="75"/>
      <c r="N650" s="75"/>
      <c r="O650" s="75"/>
      <c r="P650" s="75"/>
      <c r="Q650" s="75"/>
      <c r="R650" s="75"/>
      <c r="S650" s="75"/>
      <c r="T650" s="75"/>
      <c r="U650" s="75"/>
      <c r="V650" s="75"/>
      <c r="W650" s="75"/>
    </row>
    <row r="651" spans="2:23">
      <c r="B651" s="75"/>
      <c r="C651" s="75"/>
      <c r="D651" s="75"/>
      <c r="E651" s="75"/>
      <c r="F651" s="75"/>
      <c r="G651" s="75"/>
      <c r="H651" s="75"/>
      <c r="I651" s="75"/>
      <c r="J651" s="75"/>
      <c r="K651" s="75"/>
      <c r="L651" s="75"/>
      <c r="M651" s="75"/>
      <c r="N651" s="75"/>
      <c r="O651" s="75"/>
      <c r="P651" s="75"/>
      <c r="Q651" s="75"/>
      <c r="R651" s="75"/>
      <c r="S651" s="75"/>
      <c r="T651" s="75"/>
      <c r="U651" s="75"/>
      <c r="V651" s="75"/>
      <c r="W651" s="75"/>
    </row>
    <row r="652" spans="2:23">
      <c r="B652" s="75"/>
      <c r="C652" s="75"/>
      <c r="D652" s="75"/>
      <c r="E652" s="75"/>
      <c r="F652" s="75"/>
      <c r="G652" s="75"/>
      <c r="H652" s="75"/>
      <c r="I652" s="75"/>
      <c r="J652" s="75"/>
      <c r="K652" s="75"/>
      <c r="L652" s="75"/>
      <c r="M652" s="75"/>
      <c r="N652" s="75"/>
      <c r="O652" s="75"/>
      <c r="P652" s="75"/>
      <c r="Q652" s="75"/>
      <c r="R652" s="75"/>
      <c r="S652" s="75"/>
      <c r="T652" s="75"/>
      <c r="U652" s="75"/>
      <c r="V652" s="75"/>
      <c r="W652" s="75"/>
    </row>
    <row r="653" spans="2:23">
      <c r="B653" s="75"/>
      <c r="C653" s="75"/>
      <c r="D653" s="75"/>
      <c r="E653" s="75"/>
      <c r="F653" s="75"/>
      <c r="G653" s="75"/>
      <c r="H653" s="75"/>
      <c r="I653" s="75"/>
      <c r="J653" s="75"/>
      <c r="K653" s="75"/>
      <c r="L653" s="75"/>
      <c r="M653" s="75"/>
      <c r="N653" s="75"/>
      <c r="O653" s="75"/>
      <c r="P653" s="75"/>
      <c r="Q653" s="75"/>
      <c r="R653" s="75"/>
      <c r="S653" s="75"/>
      <c r="T653" s="75"/>
      <c r="U653" s="75"/>
      <c r="V653" s="75"/>
      <c r="W653" s="75"/>
    </row>
    <row r="654" spans="2:23">
      <c r="B654" s="75"/>
      <c r="C654" s="75"/>
      <c r="D654" s="75"/>
      <c r="E654" s="75"/>
      <c r="F654" s="75"/>
      <c r="G654" s="75"/>
      <c r="H654" s="75"/>
      <c r="I654" s="75"/>
      <c r="J654" s="75"/>
      <c r="K654" s="75"/>
      <c r="L654" s="75"/>
      <c r="M654" s="75"/>
      <c r="N654" s="75"/>
      <c r="O654" s="75"/>
      <c r="P654" s="75"/>
      <c r="Q654" s="75"/>
      <c r="R654" s="75"/>
      <c r="S654" s="75"/>
      <c r="T654" s="75"/>
      <c r="U654" s="75"/>
      <c r="V654" s="75"/>
      <c r="W654" s="75"/>
    </row>
    <row r="655" spans="2:23">
      <c r="B655" s="75"/>
      <c r="C655" s="75"/>
      <c r="D655" s="75"/>
      <c r="E655" s="75"/>
      <c r="F655" s="75"/>
      <c r="G655" s="75"/>
      <c r="H655" s="75"/>
      <c r="I655" s="75"/>
      <c r="J655" s="75"/>
      <c r="K655" s="75"/>
      <c r="L655" s="75"/>
      <c r="M655" s="75"/>
      <c r="N655" s="75"/>
      <c r="O655" s="75"/>
      <c r="P655" s="75"/>
      <c r="Q655" s="75"/>
      <c r="R655" s="75"/>
      <c r="S655" s="75"/>
      <c r="T655" s="75"/>
      <c r="U655" s="75"/>
      <c r="V655" s="75"/>
      <c r="W655" s="75"/>
    </row>
    <row r="656" spans="2:23">
      <c r="B656" s="75"/>
      <c r="C656" s="75"/>
      <c r="D656" s="75"/>
      <c r="E656" s="75"/>
      <c r="F656" s="75"/>
      <c r="G656" s="75"/>
      <c r="H656" s="75"/>
      <c r="I656" s="75"/>
      <c r="J656" s="75"/>
      <c r="K656" s="75"/>
      <c r="L656" s="75"/>
      <c r="M656" s="75"/>
      <c r="N656" s="75"/>
      <c r="O656" s="75"/>
      <c r="P656" s="75"/>
      <c r="Q656" s="75"/>
      <c r="R656" s="75"/>
      <c r="S656" s="75"/>
      <c r="T656" s="75"/>
      <c r="U656" s="75"/>
      <c r="V656" s="75"/>
      <c r="W656" s="75"/>
    </row>
    <row r="657" spans="2:23">
      <c r="B657" s="75"/>
      <c r="C657" s="75"/>
      <c r="D657" s="75"/>
      <c r="E657" s="75"/>
      <c r="F657" s="75"/>
      <c r="G657" s="75"/>
      <c r="H657" s="75"/>
      <c r="I657" s="75"/>
      <c r="J657" s="75"/>
      <c r="K657" s="75"/>
      <c r="L657" s="75"/>
      <c r="M657" s="75"/>
      <c r="N657" s="75"/>
      <c r="O657" s="75"/>
      <c r="P657" s="75"/>
      <c r="Q657" s="75"/>
      <c r="R657" s="75"/>
      <c r="S657" s="75"/>
      <c r="T657" s="75"/>
      <c r="U657" s="75"/>
      <c r="V657" s="75"/>
      <c r="W657" s="75"/>
    </row>
    <row r="658" spans="2:23">
      <c r="B658" s="75"/>
      <c r="C658" s="75"/>
      <c r="D658" s="75"/>
      <c r="E658" s="75"/>
      <c r="F658" s="75"/>
      <c r="G658" s="75"/>
      <c r="H658" s="75"/>
      <c r="I658" s="75"/>
      <c r="J658" s="75"/>
      <c r="K658" s="75"/>
      <c r="L658" s="75"/>
      <c r="M658" s="75"/>
      <c r="N658" s="75"/>
      <c r="O658" s="75"/>
      <c r="P658" s="75"/>
      <c r="Q658" s="75"/>
      <c r="R658" s="75"/>
      <c r="S658" s="75"/>
      <c r="T658" s="75"/>
      <c r="U658" s="75"/>
      <c r="V658" s="75"/>
      <c r="W658" s="75"/>
    </row>
    <row r="659" spans="2:23">
      <c r="B659" s="75"/>
      <c r="C659" s="75"/>
      <c r="D659" s="75"/>
      <c r="E659" s="75"/>
      <c r="F659" s="75"/>
      <c r="G659" s="75"/>
      <c r="H659" s="75"/>
      <c r="I659" s="75"/>
      <c r="J659" s="75"/>
      <c r="K659" s="75"/>
      <c r="L659" s="75"/>
      <c r="M659" s="75"/>
      <c r="N659" s="75"/>
      <c r="O659" s="75"/>
      <c r="P659" s="75"/>
      <c r="Q659" s="75"/>
      <c r="R659" s="75"/>
      <c r="S659" s="75"/>
      <c r="T659" s="75"/>
      <c r="U659" s="75"/>
      <c r="V659" s="75"/>
      <c r="W659" s="75"/>
    </row>
    <row r="660" spans="2:23">
      <c r="B660" s="75"/>
      <c r="C660" s="75"/>
      <c r="D660" s="75"/>
      <c r="E660" s="75"/>
      <c r="F660" s="75"/>
      <c r="G660" s="75"/>
      <c r="H660" s="75"/>
      <c r="I660" s="75"/>
      <c r="J660" s="75"/>
      <c r="K660" s="75"/>
      <c r="L660" s="75"/>
      <c r="M660" s="75"/>
      <c r="N660" s="75"/>
      <c r="O660" s="75"/>
      <c r="P660" s="75"/>
      <c r="Q660" s="75"/>
      <c r="R660" s="75"/>
      <c r="S660" s="75"/>
      <c r="T660" s="75"/>
      <c r="U660" s="75"/>
      <c r="V660" s="75"/>
      <c r="W660" s="75"/>
    </row>
    <row r="661" spans="2:23">
      <c r="B661" s="75"/>
      <c r="C661" s="75"/>
      <c r="D661" s="75"/>
      <c r="E661" s="75"/>
      <c r="F661" s="75"/>
      <c r="G661" s="75"/>
      <c r="H661" s="75"/>
      <c r="I661" s="75"/>
      <c r="J661" s="75"/>
      <c r="K661" s="75"/>
      <c r="L661" s="75"/>
      <c r="M661" s="75"/>
      <c r="N661" s="75"/>
      <c r="O661" s="75"/>
      <c r="P661" s="75"/>
      <c r="Q661" s="75"/>
      <c r="R661" s="75"/>
      <c r="S661" s="75"/>
      <c r="T661" s="75"/>
      <c r="U661" s="75"/>
      <c r="V661" s="75"/>
      <c r="W661" s="75"/>
    </row>
    <row r="662" spans="2:23">
      <c r="B662" s="75"/>
      <c r="C662" s="75"/>
      <c r="D662" s="75"/>
      <c r="E662" s="75"/>
      <c r="F662" s="75"/>
      <c r="G662" s="75"/>
      <c r="H662" s="75"/>
      <c r="I662" s="75"/>
      <c r="J662" s="75"/>
      <c r="K662" s="75"/>
      <c r="L662" s="75"/>
      <c r="M662" s="75"/>
      <c r="N662" s="75"/>
      <c r="O662" s="75"/>
      <c r="P662" s="75"/>
      <c r="Q662" s="75"/>
      <c r="R662" s="75"/>
      <c r="S662" s="75"/>
      <c r="T662" s="75"/>
      <c r="U662" s="75"/>
      <c r="V662" s="75"/>
      <c r="W662" s="75"/>
    </row>
    <row r="663" spans="2:23">
      <c r="B663" s="75"/>
      <c r="C663" s="75"/>
      <c r="D663" s="75"/>
      <c r="E663" s="75"/>
      <c r="F663" s="75"/>
      <c r="G663" s="75"/>
      <c r="H663" s="75"/>
      <c r="I663" s="75"/>
      <c r="J663" s="75"/>
      <c r="K663" s="75"/>
      <c r="L663" s="75"/>
      <c r="M663" s="75"/>
      <c r="N663" s="75"/>
      <c r="O663" s="75"/>
      <c r="P663" s="75"/>
      <c r="Q663" s="75"/>
      <c r="R663" s="75"/>
      <c r="S663" s="75"/>
      <c r="T663" s="75"/>
      <c r="U663" s="75"/>
      <c r="V663" s="75"/>
      <c r="W663" s="75"/>
    </row>
    <row r="664" spans="2:23">
      <c r="B664" s="75"/>
      <c r="C664" s="75"/>
      <c r="D664" s="75"/>
      <c r="E664" s="75"/>
      <c r="F664" s="75"/>
      <c r="G664" s="75"/>
      <c r="H664" s="75"/>
      <c r="I664" s="75"/>
      <c r="J664" s="75"/>
      <c r="K664" s="75"/>
      <c r="L664" s="75"/>
      <c r="M664" s="75"/>
      <c r="N664" s="75"/>
      <c r="O664" s="75"/>
      <c r="P664" s="75"/>
      <c r="Q664" s="75"/>
      <c r="R664" s="75"/>
      <c r="S664" s="75"/>
      <c r="T664" s="75"/>
      <c r="U664" s="75"/>
      <c r="V664" s="75"/>
      <c r="W664" s="75"/>
    </row>
    <row r="665" spans="2:23">
      <c r="B665" s="75"/>
      <c r="C665" s="75"/>
      <c r="D665" s="75"/>
      <c r="E665" s="75"/>
      <c r="F665" s="75"/>
      <c r="G665" s="75"/>
      <c r="H665" s="75"/>
      <c r="I665" s="75"/>
      <c r="J665" s="75"/>
      <c r="K665" s="75"/>
      <c r="L665" s="75"/>
      <c r="M665" s="75"/>
      <c r="N665" s="75"/>
      <c r="O665" s="75"/>
      <c r="P665" s="75"/>
      <c r="Q665" s="75"/>
      <c r="R665" s="75"/>
      <c r="S665" s="75"/>
      <c r="T665" s="75"/>
      <c r="U665" s="75"/>
      <c r="V665" s="75"/>
      <c r="W665" s="75"/>
    </row>
    <row r="666" spans="2:23">
      <c r="B666" s="75"/>
      <c r="C666" s="75"/>
      <c r="D666" s="75"/>
      <c r="E666" s="75"/>
      <c r="F666" s="75"/>
      <c r="G666" s="75"/>
      <c r="H666" s="75"/>
      <c r="I666" s="75"/>
      <c r="J666" s="75"/>
      <c r="K666" s="75"/>
      <c r="L666" s="75"/>
      <c r="M666" s="75"/>
      <c r="N666" s="75"/>
      <c r="O666" s="75"/>
      <c r="P666" s="75"/>
      <c r="Q666" s="75"/>
      <c r="R666" s="75"/>
      <c r="S666" s="75"/>
      <c r="T666" s="75"/>
      <c r="U666" s="75"/>
      <c r="V666" s="75"/>
      <c r="W666" s="75"/>
    </row>
    <row r="667" spans="2:23">
      <c r="B667" s="75"/>
      <c r="C667" s="75"/>
      <c r="D667" s="75"/>
      <c r="E667" s="75"/>
      <c r="F667" s="75"/>
      <c r="G667" s="75"/>
      <c r="H667" s="75"/>
      <c r="I667" s="75"/>
      <c r="J667" s="75"/>
      <c r="K667" s="75"/>
      <c r="L667" s="75"/>
      <c r="M667" s="75"/>
      <c r="N667" s="75"/>
      <c r="O667" s="75"/>
      <c r="P667" s="75"/>
      <c r="Q667" s="75"/>
      <c r="R667" s="75"/>
      <c r="S667" s="75"/>
      <c r="T667" s="75"/>
      <c r="U667" s="75"/>
      <c r="V667" s="75"/>
      <c r="W667" s="75"/>
    </row>
    <row r="668" spans="2:23">
      <c r="B668" s="75"/>
      <c r="C668" s="75"/>
      <c r="D668" s="75"/>
      <c r="E668" s="75"/>
      <c r="F668" s="75"/>
      <c r="G668" s="75"/>
      <c r="H668" s="75"/>
      <c r="I668" s="75"/>
      <c r="J668" s="75"/>
      <c r="K668" s="75"/>
      <c r="L668" s="75"/>
      <c r="M668" s="75"/>
      <c r="N668" s="75"/>
      <c r="O668" s="75"/>
      <c r="P668" s="75"/>
      <c r="Q668" s="75"/>
      <c r="R668" s="75"/>
      <c r="S668" s="75"/>
      <c r="T668" s="75"/>
      <c r="U668" s="75"/>
      <c r="V668" s="75"/>
      <c r="W668" s="75"/>
    </row>
    <row r="669" spans="2:23">
      <c r="B669" s="75"/>
      <c r="C669" s="75"/>
      <c r="D669" s="75"/>
      <c r="E669" s="75"/>
      <c r="F669" s="75"/>
      <c r="G669" s="75"/>
      <c r="H669" s="75"/>
      <c r="I669" s="75"/>
      <c r="J669" s="75"/>
      <c r="K669" s="75"/>
      <c r="L669" s="75"/>
      <c r="M669" s="75"/>
      <c r="N669" s="75"/>
      <c r="O669" s="75"/>
      <c r="P669" s="75"/>
      <c r="Q669" s="75"/>
      <c r="R669" s="75"/>
      <c r="S669" s="75"/>
      <c r="T669" s="75"/>
      <c r="U669" s="75"/>
      <c r="V669" s="75"/>
      <c r="W669" s="75"/>
    </row>
    <row r="670" spans="2:23">
      <c r="B670" s="75"/>
      <c r="C670" s="75"/>
      <c r="D670" s="75"/>
      <c r="E670" s="75"/>
      <c r="F670" s="75"/>
      <c r="G670" s="75"/>
      <c r="H670" s="75"/>
      <c r="I670" s="75"/>
      <c r="J670" s="75"/>
      <c r="K670" s="75"/>
      <c r="L670" s="75"/>
      <c r="M670" s="75"/>
      <c r="N670" s="75"/>
      <c r="O670" s="75"/>
      <c r="P670" s="75"/>
      <c r="Q670" s="75"/>
      <c r="R670" s="75"/>
      <c r="S670" s="75"/>
      <c r="T670" s="75"/>
      <c r="U670" s="75"/>
      <c r="V670" s="75"/>
      <c r="W670" s="75"/>
    </row>
    <row r="671" spans="2:23">
      <c r="B671" s="75"/>
      <c r="C671" s="75"/>
      <c r="D671" s="75"/>
      <c r="E671" s="75"/>
      <c r="F671" s="75"/>
      <c r="G671" s="75"/>
      <c r="H671" s="75"/>
      <c r="I671" s="75"/>
      <c r="J671" s="75"/>
      <c r="K671" s="75"/>
      <c r="L671" s="75"/>
      <c r="M671" s="75"/>
      <c r="N671" s="75"/>
      <c r="O671" s="75"/>
      <c r="P671" s="75"/>
      <c r="Q671" s="75"/>
      <c r="R671" s="75"/>
      <c r="S671" s="75"/>
      <c r="T671" s="75"/>
      <c r="U671" s="75"/>
      <c r="V671" s="75"/>
      <c r="W671" s="75"/>
    </row>
    <row r="672" spans="2:23">
      <c r="B672" s="75"/>
      <c r="C672" s="75"/>
      <c r="D672" s="75"/>
      <c r="E672" s="75"/>
      <c r="F672" s="75"/>
      <c r="G672" s="75"/>
      <c r="H672" s="75"/>
      <c r="I672" s="75"/>
      <c r="J672" s="75"/>
      <c r="K672" s="75"/>
      <c r="L672" s="75"/>
      <c r="M672" s="75"/>
      <c r="N672" s="75"/>
      <c r="O672" s="75"/>
      <c r="P672" s="75"/>
      <c r="Q672" s="75"/>
      <c r="R672" s="75"/>
      <c r="S672" s="75"/>
      <c r="T672" s="75"/>
      <c r="U672" s="75"/>
      <c r="V672" s="75"/>
      <c r="W672" s="75"/>
    </row>
    <row r="673" spans="2:23">
      <c r="B673" s="75"/>
      <c r="C673" s="75"/>
      <c r="D673" s="75"/>
      <c r="E673" s="75"/>
      <c r="F673" s="75"/>
      <c r="G673" s="75"/>
      <c r="H673" s="75"/>
      <c r="I673" s="75"/>
      <c r="J673" s="75"/>
      <c r="K673" s="75"/>
      <c r="L673" s="75"/>
      <c r="M673" s="75"/>
      <c r="N673" s="75"/>
      <c r="O673" s="75"/>
      <c r="P673" s="75"/>
      <c r="Q673" s="75"/>
      <c r="R673" s="75"/>
      <c r="S673" s="75"/>
      <c r="T673" s="75"/>
      <c r="U673" s="75"/>
      <c r="V673" s="75"/>
      <c r="W673" s="75"/>
    </row>
    <row r="674" spans="2:23">
      <c r="B674" s="75"/>
      <c r="C674" s="75"/>
      <c r="D674" s="75"/>
      <c r="E674" s="75"/>
      <c r="F674" s="75"/>
      <c r="G674" s="75"/>
      <c r="H674" s="75"/>
      <c r="I674" s="75"/>
      <c r="J674" s="75"/>
      <c r="K674" s="75"/>
      <c r="L674" s="75"/>
      <c r="M674" s="75"/>
      <c r="N674" s="75"/>
      <c r="O674" s="75"/>
      <c r="P674" s="75"/>
      <c r="Q674" s="75"/>
      <c r="R674" s="75"/>
      <c r="S674" s="75"/>
      <c r="T674" s="75"/>
      <c r="U674" s="75"/>
      <c r="V674" s="75"/>
      <c r="W674" s="75"/>
    </row>
    <row r="675" spans="2:23">
      <c r="B675" s="75"/>
      <c r="C675" s="75"/>
      <c r="D675" s="75"/>
      <c r="E675" s="75"/>
      <c r="F675" s="75"/>
      <c r="G675" s="75"/>
      <c r="H675" s="75"/>
      <c r="I675" s="75"/>
      <c r="J675" s="75"/>
      <c r="K675" s="75"/>
      <c r="L675" s="75"/>
      <c r="M675" s="75"/>
      <c r="N675" s="75"/>
      <c r="O675" s="75"/>
      <c r="P675" s="75"/>
      <c r="Q675" s="75"/>
      <c r="R675" s="75"/>
      <c r="S675" s="75"/>
      <c r="T675" s="75"/>
      <c r="U675" s="75"/>
      <c r="V675" s="75"/>
      <c r="W675" s="75"/>
    </row>
    <row r="676" spans="2:23">
      <c r="B676" s="75"/>
      <c r="C676" s="75"/>
      <c r="D676" s="75"/>
      <c r="E676" s="75"/>
      <c r="F676" s="75"/>
      <c r="G676" s="75"/>
      <c r="H676" s="75"/>
      <c r="I676" s="75"/>
      <c r="J676" s="75"/>
      <c r="K676" s="75"/>
      <c r="L676" s="75"/>
      <c r="M676" s="75"/>
      <c r="N676" s="75"/>
      <c r="O676" s="75"/>
      <c r="P676" s="75"/>
      <c r="Q676" s="75"/>
      <c r="R676" s="75"/>
      <c r="S676" s="75"/>
      <c r="T676" s="75"/>
      <c r="U676" s="75"/>
      <c r="V676" s="75"/>
      <c r="W676" s="75"/>
    </row>
    <row r="677" spans="2:23">
      <c r="B677" s="75"/>
      <c r="C677" s="75"/>
      <c r="D677" s="75"/>
      <c r="E677" s="75"/>
      <c r="F677" s="75"/>
      <c r="G677" s="75"/>
      <c r="H677" s="75"/>
      <c r="I677" s="75"/>
      <c r="J677" s="75"/>
      <c r="K677" s="75"/>
      <c r="L677" s="75"/>
      <c r="M677" s="75"/>
      <c r="N677" s="75"/>
      <c r="O677" s="75"/>
      <c r="P677" s="75"/>
      <c r="Q677" s="75"/>
      <c r="R677" s="75"/>
      <c r="S677" s="75"/>
      <c r="T677" s="75"/>
      <c r="U677" s="75"/>
      <c r="V677" s="75"/>
      <c r="W677" s="75"/>
    </row>
    <row r="678" spans="2:23">
      <c r="B678" s="75"/>
      <c r="C678" s="75"/>
      <c r="D678" s="75"/>
      <c r="E678" s="75"/>
      <c r="F678" s="75"/>
      <c r="G678" s="75"/>
      <c r="H678" s="75"/>
      <c r="I678" s="75"/>
      <c r="J678" s="75"/>
      <c r="K678" s="75"/>
      <c r="L678" s="75"/>
      <c r="M678" s="75"/>
      <c r="N678" s="75"/>
      <c r="O678" s="75"/>
      <c r="P678" s="75"/>
      <c r="Q678" s="75"/>
      <c r="R678" s="75"/>
      <c r="S678" s="75"/>
      <c r="T678" s="75"/>
      <c r="U678" s="75"/>
      <c r="V678" s="75"/>
      <c r="W678" s="75"/>
    </row>
    <row r="679" spans="2:23">
      <c r="B679" s="75"/>
      <c r="C679" s="75"/>
      <c r="D679" s="75"/>
      <c r="E679" s="75"/>
      <c r="F679" s="75"/>
      <c r="G679" s="75"/>
      <c r="H679" s="75"/>
      <c r="I679" s="75"/>
      <c r="J679" s="75"/>
      <c r="K679" s="75"/>
      <c r="L679" s="75"/>
      <c r="M679" s="75"/>
      <c r="N679" s="75"/>
      <c r="O679" s="75"/>
      <c r="P679" s="75"/>
      <c r="Q679" s="75"/>
      <c r="R679" s="75"/>
      <c r="S679" s="75"/>
      <c r="T679" s="75"/>
      <c r="U679" s="75"/>
      <c r="V679" s="75"/>
      <c r="W679" s="75"/>
    </row>
    <row r="680" spans="2:23">
      <c r="B680" s="75"/>
      <c r="C680" s="75"/>
      <c r="D680" s="75"/>
      <c r="E680" s="75"/>
      <c r="F680" s="75"/>
      <c r="G680" s="75"/>
      <c r="H680" s="75"/>
      <c r="I680" s="75"/>
      <c r="J680" s="75"/>
      <c r="K680" s="75"/>
      <c r="L680" s="75"/>
      <c r="M680" s="75"/>
      <c r="N680" s="75"/>
      <c r="O680" s="75"/>
      <c r="P680" s="75"/>
      <c r="Q680" s="75"/>
      <c r="R680" s="75"/>
      <c r="S680" s="75"/>
      <c r="T680" s="75"/>
      <c r="U680" s="75"/>
      <c r="V680" s="75"/>
      <c r="W680" s="75"/>
    </row>
    <row r="681" spans="2:23">
      <c r="B681" s="75"/>
      <c r="C681" s="75"/>
      <c r="D681" s="75"/>
      <c r="E681" s="75"/>
      <c r="F681" s="75"/>
      <c r="G681" s="75"/>
      <c r="H681" s="75"/>
      <c r="I681" s="75"/>
      <c r="J681" s="75"/>
      <c r="K681" s="75"/>
      <c r="L681" s="75"/>
      <c r="M681" s="75"/>
      <c r="N681" s="75"/>
      <c r="O681" s="75"/>
      <c r="P681" s="75"/>
      <c r="Q681" s="75"/>
      <c r="R681" s="75"/>
      <c r="S681" s="75"/>
      <c r="T681" s="75"/>
      <c r="U681" s="75"/>
      <c r="V681" s="75"/>
      <c r="W681" s="75"/>
    </row>
    <row r="682" spans="2:23">
      <c r="B682" s="75"/>
      <c r="C682" s="75"/>
      <c r="D682" s="75"/>
      <c r="E682" s="75"/>
      <c r="F682" s="75"/>
      <c r="G682" s="75"/>
      <c r="H682" s="75"/>
      <c r="I682" s="75"/>
      <c r="J682" s="75"/>
      <c r="K682" s="75"/>
      <c r="L682" s="75"/>
      <c r="M682" s="75"/>
      <c r="N682" s="75"/>
      <c r="O682" s="75"/>
      <c r="P682" s="75"/>
      <c r="Q682" s="75"/>
      <c r="R682" s="75"/>
      <c r="S682" s="75"/>
      <c r="T682" s="75"/>
      <c r="U682" s="75"/>
      <c r="V682" s="75"/>
      <c r="W682" s="75"/>
    </row>
    <row r="683" spans="2:23">
      <c r="B683" s="75"/>
      <c r="C683" s="75"/>
      <c r="D683" s="75"/>
      <c r="E683" s="75"/>
      <c r="F683" s="75"/>
      <c r="G683" s="75"/>
      <c r="H683" s="75"/>
      <c r="I683" s="75"/>
      <c r="J683" s="75"/>
      <c r="K683" s="75"/>
      <c r="L683" s="75"/>
      <c r="M683" s="75"/>
      <c r="N683" s="75"/>
      <c r="O683" s="75"/>
      <c r="P683" s="75"/>
      <c r="Q683" s="75"/>
      <c r="R683" s="75"/>
      <c r="S683" s="75"/>
      <c r="T683" s="75"/>
      <c r="U683" s="75"/>
      <c r="V683" s="75"/>
      <c r="W683" s="75"/>
    </row>
    <row r="684" spans="2:23">
      <c r="B684" s="75"/>
      <c r="C684" s="75"/>
      <c r="D684" s="75"/>
      <c r="E684" s="75"/>
      <c r="F684" s="75"/>
      <c r="G684" s="75"/>
      <c r="H684" s="75"/>
      <c r="I684" s="75"/>
      <c r="J684" s="75"/>
      <c r="K684" s="75"/>
      <c r="L684" s="75"/>
      <c r="M684" s="75"/>
      <c r="N684" s="75"/>
      <c r="O684" s="75"/>
      <c r="P684" s="75"/>
      <c r="Q684" s="75"/>
      <c r="R684" s="75"/>
      <c r="S684" s="75"/>
      <c r="T684" s="75"/>
      <c r="U684" s="75"/>
      <c r="V684" s="75"/>
      <c r="W684" s="75"/>
    </row>
    <row r="685" spans="2:23">
      <c r="B685" s="75"/>
      <c r="C685" s="75"/>
      <c r="D685" s="75"/>
      <c r="E685" s="75"/>
      <c r="F685" s="75"/>
      <c r="G685" s="75"/>
      <c r="H685" s="75"/>
      <c r="I685" s="75"/>
      <c r="J685" s="75"/>
      <c r="K685" s="75"/>
      <c r="L685" s="75"/>
      <c r="M685" s="75"/>
      <c r="N685" s="75"/>
      <c r="O685" s="75"/>
      <c r="P685" s="75"/>
      <c r="Q685" s="75"/>
      <c r="R685" s="75"/>
      <c r="S685" s="75"/>
      <c r="T685" s="75"/>
      <c r="U685" s="75"/>
      <c r="V685" s="75"/>
      <c r="W685" s="75"/>
    </row>
    <row r="686" spans="2:23">
      <c r="B686" s="75"/>
      <c r="C686" s="75"/>
      <c r="D686" s="75"/>
      <c r="E686" s="75"/>
      <c r="F686" s="75"/>
      <c r="G686" s="75"/>
      <c r="H686" s="75"/>
      <c r="I686" s="75"/>
      <c r="J686" s="75"/>
      <c r="K686" s="75"/>
      <c r="L686" s="75"/>
      <c r="M686" s="75"/>
      <c r="N686" s="75"/>
      <c r="O686" s="75"/>
      <c r="P686" s="75"/>
      <c r="Q686" s="75"/>
      <c r="R686" s="75"/>
      <c r="S686" s="75"/>
      <c r="T686" s="75"/>
      <c r="U686" s="75"/>
      <c r="V686" s="75"/>
      <c r="W686" s="75"/>
    </row>
    <row r="687" spans="2:23">
      <c r="B687" s="75"/>
      <c r="C687" s="75"/>
      <c r="D687" s="75"/>
      <c r="E687" s="75"/>
      <c r="F687" s="75"/>
      <c r="G687" s="75"/>
      <c r="H687" s="75"/>
      <c r="I687" s="75"/>
      <c r="J687" s="75"/>
      <c r="K687" s="75"/>
      <c r="L687" s="75"/>
      <c r="M687" s="75"/>
      <c r="N687" s="75"/>
      <c r="O687" s="75"/>
      <c r="P687" s="75"/>
      <c r="Q687" s="75"/>
      <c r="R687" s="75"/>
      <c r="S687" s="75"/>
      <c r="T687" s="75"/>
      <c r="U687" s="75"/>
      <c r="V687" s="75"/>
      <c r="W687" s="75"/>
    </row>
    <row r="688" spans="2:23">
      <c r="B688" s="75"/>
      <c r="C688" s="75"/>
      <c r="D688" s="75"/>
      <c r="E688" s="75"/>
      <c r="F688" s="75"/>
      <c r="G688" s="75"/>
      <c r="H688" s="75"/>
      <c r="I688" s="75"/>
      <c r="J688" s="75"/>
      <c r="K688" s="75"/>
      <c r="L688" s="75"/>
      <c r="M688" s="75"/>
      <c r="N688" s="75"/>
      <c r="O688" s="75"/>
      <c r="P688" s="75"/>
      <c r="Q688" s="75"/>
      <c r="R688" s="75"/>
      <c r="S688" s="75"/>
      <c r="T688" s="75"/>
      <c r="U688" s="75"/>
      <c r="V688" s="75"/>
      <c r="W688" s="75"/>
    </row>
    <row r="689" spans="2:23">
      <c r="B689" s="75"/>
      <c r="C689" s="75"/>
      <c r="D689" s="75"/>
      <c r="E689" s="75"/>
      <c r="F689" s="75"/>
      <c r="G689" s="75"/>
      <c r="H689" s="75"/>
      <c r="I689" s="75"/>
      <c r="J689" s="75"/>
      <c r="K689" s="75"/>
      <c r="L689" s="75"/>
      <c r="M689" s="75"/>
      <c r="N689" s="75"/>
      <c r="O689" s="75"/>
      <c r="P689" s="75"/>
      <c r="Q689" s="75"/>
      <c r="R689" s="75"/>
      <c r="S689" s="75"/>
      <c r="T689" s="75"/>
      <c r="U689" s="75"/>
      <c r="V689" s="75"/>
      <c r="W689" s="75"/>
    </row>
    <row r="690" spans="2:23">
      <c r="B690" s="75"/>
      <c r="C690" s="75"/>
      <c r="D690" s="75"/>
      <c r="E690" s="75"/>
      <c r="F690" s="75"/>
      <c r="G690" s="75"/>
      <c r="H690" s="75"/>
      <c r="I690" s="75"/>
      <c r="J690" s="75"/>
      <c r="K690" s="75"/>
      <c r="L690" s="75"/>
      <c r="M690" s="75"/>
      <c r="N690" s="75"/>
      <c r="O690" s="75"/>
      <c r="P690" s="75"/>
      <c r="Q690" s="75"/>
      <c r="R690" s="75"/>
      <c r="S690" s="75"/>
      <c r="T690" s="75"/>
      <c r="U690" s="75"/>
      <c r="V690" s="75"/>
      <c r="W690" s="75"/>
    </row>
    <row r="691" spans="2:23">
      <c r="B691" s="75"/>
      <c r="C691" s="75"/>
      <c r="D691" s="75"/>
      <c r="E691" s="75"/>
      <c r="F691" s="75"/>
      <c r="G691" s="75"/>
      <c r="H691" s="75"/>
      <c r="I691" s="75"/>
      <c r="J691" s="75"/>
      <c r="K691" s="75"/>
      <c r="L691" s="75"/>
      <c r="M691" s="75"/>
      <c r="N691" s="75"/>
      <c r="O691" s="75"/>
      <c r="P691" s="75"/>
      <c r="Q691" s="75"/>
      <c r="R691" s="75"/>
      <c r="S691" s="75"/>
      <c r="T691" s="75"/>
      <c r="U691" s="75"/>
      <c r="V691" s="75"/>
      <c r="W691" s="75"/>
    </row>
    <row r="692" spans="2:23">
      <c r="B692" s="75"/>
      <c r="C692" s="75"/>
      <c r="D692" s="75"/>
      <c r="E692" s="75"/>
      <c r="F692" s="75"/>
      <c r="G692" s="75"/>
      <c r="H692" s="75"/>
      <c r="I692" s="75"/>
      <c r="J692" s="75"/>
      <c r="K692" s="75"/>
      <c r="L692" s="75"/>
      <c r="M692" s="75"/>
      <c r="N692" s="75"/>
      <c r="O692" s="75"/>
      <c r="P692" s="75"/>
      <c r="Q692" s="75"/>
      <c r="R692" s="75"/>
      <c r="S692" s="75"/>
      <c r="T692" s="75"/>
      <c r="U692" s="75"/>
      <c r="V692" s="75"/>
      <c r="W692" s="75"/>
    </row>
    <row r="693" spans="2:23">
      <c r="B693" s="75"/>
      <c r="C693" s="75"/>
      <c r="D693" s="75"/>
      <c r="E693" s="75"/>
      <c r="F693" s="75"/>
      <c r="G693" s="75"/>
      <c r="H693" s="75"/>
      <c r="I693" s="75"/>
      <c r="J693" s="75"/>
      <c r="K693" s="75"/>
      <c r="L693" s="75"/>
      <c r="M693" s="75"/>
      <c r="N693" s="75"/>
      <c r="O693" s="75"/>
      <c r="P693" s="75"/>
      <c r="Q693" s="75"/>
      <c r="R693" s="75"/>
      <c r="S693" s="75"/>
      <c r="T693" s="75"/>
      <c r="U693" s="75"/>
      <c r="V693" s="75"/>
      <c r="W693" s="75"/>
    </row>
    <row r="694" spans="2:23">
      <c r="B694" s="75"/>
      <c r="C694" s="75"/>
      <c r="D694" s="75"/>
      <c r="E694" s="75"/>
      <c r="F694" s="75"/>
      <c r="G694" s="75"/>
      <c r="H694" s="75"/>
      <c r="I694" s="75"/>
      <c r="J694" s="75"/>
      <c r="K694" s="75"/>
      <c r="L694" s="75"/>
      <c r="M694" s="75"/>
      <c r="N694" s="75"/>
      <c r="O694" s="75"/>
      <c r="P694" s="75"/>
      <c r="Q694" s="75"/>
      <c r="R694" s="75"/>
      <c r="S694" s="75"/>
      <c r="T694" s="75"/>
      <c r="U694" s="75"/>
      <c r="V694" s="75"/>
      <c r="W694" s="75"/>
    </row>
    <row r="695" spans="2:23">
      <c r="B695" s="75"/>
      <c r="C695" s="75"/>
      <c r="D695" s="75"/>
      <c r="E695" s="75"/>
      <c r="F695" s="75"/>
      <c r="G695" s="75"/>
      <c r="H695" s="75"/>
      <c r="I695" s="75"/>
      <c r="J695" s="75"/>
      <c r="K695" s="75"/>
      <c r="L695" s="75"/>
      <c r="M695" s="75"/>
      <c r="N695" s="75"/>
      <c r="O695" s="75"/>
      <c r="P695" s="75"/>
      <c r="Q695" s="75"/>
      <c r="R695" s="75"/>
      <c r="S695" s="75"/>
      <c r="T695" s="75"/>
      <c r="U695" s="75"/>
      <c r="V695" s="75"/>
      <c r="W695" s="75"/>
    </row>
    <row r="696" spans="2:23">
      <c r="B696" s="75"/>
      <c r="C696" s="75"/>
      <c r="D696" s="75"/>
      <c r="E696" s="75"/>
      <c r="F696" s="75"/>
      <c r="G696" s="75"/>
      <c r="H696" s="75"/>
      <c r="I696" s="75"/>
      <c r="J696" s="75"/>
      <c r="K696" s="75"/>
      <c r="L696" s="75"/>
      <c r="M696" s="75"/>
      <c r="N696" s="75"/>
      <c r="O696" s="75"/>
      <c r="P696" s="75"/>
      <c r="Q696" s="75"/>
      <c r="R696" s="75"/>
      <c r="S696" s="75"/>
      <c r="T696" s="75"/>
      <c r="U696" s="75"/>
      <c r="V696" s="75"/>
      <c r="W696" s="75"/>
    </row>
    <row r="697" spans="2:23">
      <c r="B697" s="75"/>
      <c r="C697" s="75"/>
      <c r="D697" s="75"/>
      <c r="E697" s="75"/>
      <c r="F697" s="75"/>
      <c r="G697" s="75"/>
      <c r="H697" s="75"/>
      <c r="I697" s="75"/>
      <c r="J697" s="75"/>
      <c r="K697" s="75"/>
      <c r="L697" s="75"/>
      <c r="M697" s="75"/>
      <c r="N697" s="75"/>
      <c r="O697" s="75"/>
      <c r="P697" s="75"/>
      <c r="Q697" s="75"/>
      <c r="R697" s="75"/>
      <c r="S697" s="75"/>
      <c r="T697" s="75"/>
      <c r="U697" s="75"/>
      <c r="V697" s="75"/>
      <c r="W697" s="75"/>
    </row>
    <row r="698" spans="2:23">
      <c r="B698" s="75"/>
      <c r="C698" s="75"/>
      <c r="D698" s="75"/>
      <c r="E698" s="75"/>
      <c r="F698" s="75"/>
      <c r="G698" s="75"/>
      <c r="H698" s="75"/>
      <c r="I698" s="75"/>
      <c r="J698" s="75"/>
      <c r="K698" s="75"/>
      <c r="L698" s="75"/>
      <c r="M698" s="75"/>
      <c r="N698" s="75"/>
      <c r="O698" s="75"/>
      <c r="P698" s="75"/>
      <c r="Q698" s="75"/>
      <c r="R698" s="75"/>
      <c r="S698" s="75"/>
      <c r="T698" s="75"/>
      <c r="U698" s="75"/>
      <c r="V698" s="75"/>
      <c r="W698" s="75"/>
    </row>
    <row r="699" spans="2:23">
      <c r="B699" s="75"/>
      <c r="C699" s="75"/>
      <c r="D699" s="75"/>
      <c r="E699" s="75"/>
      <c r="F699" s="75"/>
      <c r="G699" s="75"/>
      <c r="H699" s="75"/>
      <c r="I699" s="75"/>
      <c r="J699" s="75"/>
      <c r="K699" s="75"/>
      <c r="L699" s="75"/>
      <c r="M699" s="75"/>
      <c r="N699" s="75"/>
      <c r="O699" s="75"/>
      <c r="P699" s="75"/>
      <c r="Q699" s="75"/>
      <c r="R699" s="75"/>
      <c r="S699" s="75"/>
      <c r="T699" s="75"/>
      <c r="U699" s="75"/>
      <c r="V699" s="75"/>
      <c r="W699" s="75"/>
    </row>
    <row r="700" spans="2:23">
      <c r="B700" s="75"/>
      <c r="C700" s="75"/>
      <c r="D700" s="75"/>
      <c r="E700" s="75"/>
      <c r="F700" s="75"/>
      <c r="G700" s="75"/>
      <c r="H700" s="75"/>
      <c r="I700" s="75"/>
      <c r="J700" s="75"/>
      <c r="K700" s="75"/>
      <c r="L700" s="75"/>
      <c r="M700" s="75"/>
      <c r="N700" s="75"/>
      <c r="O700" s="75"/>
      <c r="P700" s="75"/>
      <c r="Q700" s="75"/>
      <c r="R700" s="75"/>
      <c r="S700" s="75"/>
      <c r="T700" s="75"/>
      <c r="U700" s="75"/>
      <c r="V700" s="75"/>
      <c r="W700" s="75"/>
    </row>
    <row r="701" spans="2:23">
      <c r="B701" s="75"/>
      <c r="C701" s="75"/>
      <c r="D701" s="75"/>
      <c r="E701" s="75"/>
      <c r="F701" s="75"/>
      <c r="G701" s="75"/>
      <c r="H701" s="75"/>
      <c r="I701" s="75"/>
      <c r="J701" s="75"/>
      <c r="K701" s="75"/>
      <c r="L701" s="75"/>
      <c r="M701" s="75"/>
      <c r="N701" s="75"/>
      <c r="O701" s="75"/>
      <c r="P701" s="75"/>
      <c r="Q701" s="75"/>
      <c r="R701" s="75"/>
      <c r="S701" s="75"/>
      <c r="T701" s="75"/>
      <c r="U701" s="75"/>
      <c r="V701" s="75"/>
      <c r="W701" s="75"/>
    </row>
    <row r="702" spans="2:23">
      <c r="B702" s="75"/>
      <c r="C702" s="75"/>
      <c r="D702" s="75"/>
      <c r="E702" s="75"/>
      <c r="F702" s="75"/>
      <c r="G702" s="75"/>
      <c r="H702" s="75"/>
      <c r="I702" s="75"/>
      <c r="J702" s="75"/>
      <c r="K702" s="75"/>
      <c r="L702" s="75"/>
      <c r="M702" s="75"/>
      <c r="N702" s="75"/>
      <c r="O702" s="75"/>
      <c r="P702" s="75"/>
      <c r="Q702" s="75"/>
      <c r="R702" s="75"/>
      <c r="S702" s="75"/>
      <c r="T702" s="75"/>
      <c r="U702" s="75"/>
      <c r="V702" s="75"/>
      <c r="W702" s="75"/>
    </row>
    <row r="703" spans="2:23">
      <c r="B703" s="75"/>
      <c r="C703" s="75"/>
      <c r="D703" s="75"/>
      <c r="E703" s="75"/>
      <c r="F703" s="75"/>
      <c r="G703" s="75"/>
      <c r="H703" s="75"/>
      <c r="I703" s="75"/>
      <c r="J703" s="75"/>
      <c r="K703" s="75"/>
      <c r="L703" s="75"/>
      <c r="M703" s="75"/>
      <c r="N703" s="75"/>
      <c r="O703" s="75"/>
      <c r="P703" s="75"/>
      <c r="Q703" s="75"/>
      <c r="R703" s="75"/>
      <c r="S703" s="75"/>
      <c r="T703" s="75"/>
      <c r="U703" s="75"/>
      <c r="V703" s="75"/>
      <c r="W703" s="75"/>
    </row>
    <row r="704" spans="2:23">
      <c r="B704" s="75"/>
      <c r="C704" s="75"/>
      <c r="D704" s="75"/>
      <c r="E704" s="75"/>
      <c r="F704" s="75"/>
      <c r="G704" s="75"/>
      <c r="H704" s="75"/>
      <c r="I704" s="75"/>
      <c r="J704" s="75"/>
      <c r="K704" s="75"/>
      <c r="L704" s="75"/>
      <c r="M704" s="75"/>
      <c r="N704" s="75"/>
      <c r="O704" s="75"/>
      <c r="P704" s="75"/>
      <c r="Q704" s="75"/>
      <c r="R704" s="75"/>
      <c r="S704" s="75"/>
      <c r="T704" s="75"/>
      <c r="U704" s="75"/>
      <c r="V704" s="75"/>
      <c r="W704" s="75"/>
    </row>
    <row r="705" spans="2:23">
      <c r="B705" s="75"/>
      <c r="C705" s="75"/>
      <c r="D705" s="75"/>
      <c r="E705" s="75"/>
      <c r="F705" s="75"/>
      <c r="G705" s="75"/>
      <c r="H705" s="75"/>
      <c r="I705" s="75"/>
      <c r="J705" s="75"/>
      <c r="K705" s="75"/>
      <c r="L705" s="75"/>
      <c r="M705" s="75"/>
      <c r="N705" s="75"/>
      <c r="O705" s="75"/>
      <c r="P705" s="75"/>
      <c r="Q705" s="75"/>
      <c r="R705" s="75"/>
      <c r="S705" s="75"/>
      <c r="T705" s="75"/>
      <c r="U705" s="75"/>
      <c r="V705" s="75"/>
      <c r="W705" s="75"/>
    </row>
    <row r="706" spans="2:23">
      <c r="B706" s="75"/>
      <c r="C706" s="75"/>
      <c r="D706" s="75"/>
      <c r="E706" s="75"/>
      <c r="F706" s="75"/>
      <c r="G706" s="75"/>
      <c r="H706" s="75"/>
      <c r="I706" s="75"/>
      <c r="J706" s="75"/>
      <c r="K706" s="75"/>
      <c r="L706" s="75"/>
      <c r="M706" s="75"/>
      <c r="N706" s="75"/>
      <c r="O706" s="75"/>
      <c r="P706" s="75"/>
      <c r="Q706" s="75"/>
      <c r="R706" s="75"/>
      <c r="S706" s="75"/>
      <c r="T706" s="75"/>
      <c r="U706" s="75"/>
      <c r="V706" s="75"/>
      <c r="W706" s="75"/>
    </row>
    <row r="707" spans="2:23">
      <c r="B707" s="75"/>
      <c r="C707" s="75"/>
      <c r="D707" s="75"/>
      <c r="E707" s="75"/>
      <c r="F707" s="75"/>
      <c r="G707" s="75"/>
      <c r="H707" s="75"/>
      <c r="I707" s="75"/>
      <c r="J707" s="75"/>
      <c r="K707" s="75"/>
      <c r="L707" s="75"/>
      <c r="M707" s="75"/>
      <c r="N707" s="75"/>
      <c r="O707" s="75"/>
      <c r="P707" s="75"/>
      <c r="Q707" s="75"/>
      <c r="R707" s="75"/>
      <c r="S707" s="75"/>
      <c r="T707" s="75"/>
      <c r="U707" s="75"/>
      <c r="V707" s="75"/>
      <c r="W707" s="75"/>
    </row>
    <row r="708" spans="2:23">
      <c r="B708" s="75"/>
      <c r="C708" s="75"/>
      <c r="D708" s="75"/>
      <c r="E708" s="75"/>
      <c r="F708" s="75"/>
      <c r="G708" s="75"/>
      <c r="H708" s="75"/>
      <c r="I708" s="75"/>
      <c r="J708" s="75"/>
      <c r="K708" s="75"/>
      <c r="L708" s="75"/>
      <c r="M708" s="75"/>
      <c r="N708" s="75"/>
      <c r="O708" s="75"/>
      <c r="P708" s="75"/>
      <c r="Q708" s="75"/>
      <c r="R708" s="75"/>
      <c r="S708" s="75"/>
      <c r="T708" s="75"/>
      <c r="U708" s="75"/>
      <c r="V708" s="75"/>
      <c r="W708" s="75"/>
    </row>
    <row r="709" spans="2:23">
      <c r="B709" s="75"/>
      <c r="C709" s="75"/>
      <c r="D709" s="75"/>
      <c r="E709" s="75"/>
      <c r="F709" s="75"/>
      <c r="G709" s="75"/>
      <c r="H709" s="75"/>
      <c r="I709" s="75"/>
      <c r="J709" s="75"/>
      <c r="K709" s="75"/>
      <c r="L709" s="75"/>
      <c r="M709" s="75"/>
      <c r="N709" s="75"/>
      <c r="O709" s="75"/>
      <c r="P709" s="75"/>
      <c r="Q709" s="75"/>
      <c r="R709" s="75"/>
      <c r="S709" s="75"/>
      <c r="T709" s="75"/>
      <c r="U709" s="75"/>
      <c r="V709" s="75"/>
      <c r="W709" s="75"/>
    </row>
    <row r="710" spans="2:23">
      <c r="B710" s="75"/>
      <c r="C710" s="75"/>
      <c r="D710" s="75"/>
      <c r="E710" s="75"/>
      <c r="F710" s="75"/>
      <c r="G710" s="75"/>
      <c r="H710" s="75"/>
      <c r="I710" s="75"/>
      <c r="J710" s="75"/>
      <c r="K710" s="75"/>
      <c r="L710" s="75"/>
      <c r="M710" s="75"/>
      <c r="N710" s="75"/>
      <c r="O710" s="75"/>
      <c r="P710" s="75"/>
      <c r="Q710" s="75"/>
      <c r="R710" s="75"/>
      <c r="S710" s="75"/>
      <c r="T710" s="75"/>
      <c r="U710" s="75"/>
      <c r="V710" s="75"/>
      <c r="W710" s="75"/>
    </row>
    <row r="711" spans="2:23">
      <c r="B711" s="75"/>
      <c r="C711" s="75"/>
      <c r="D711" s="75"/>
      <c r="E711" s="75"/>
      <c r="F711" s="75"/>
      <c r="G711" s="75"/>
      <c r="H711" s="75"/>
      <c r="I711" s="75"/>
      <c r="J711" s="75"/>
      <c r="K711" s="75"/>
      <c r="L711" s="75"/>
      <c r="M711" s="75"/>
      <c r="N711" s="75"/>
      <c r="O711" s="75"/>
      <c r="P711" s="75"/>
      <c r="Q711" s="75"/>
      <c r="R711" s="75"/>
      <c r="S711" s="75"/>
      <c r="T711" s="75"/>
      <c r="U711" s="75"/>
      <c r="V711" s="75"/>
      <c r="W711" s="75"/>
    </row>
    <row r="712" spans="2:23">
      <c r="B712" s="75"/>
      <c r="C712" s="75"/>
      <c r="D712" s="75"/>
      <c r="E712" s="75"/>
      <c r="F712" s="75"/>
      <c r="G712" s="75"/>
      <c r="H712" s="75"/>
      <c r="I712" s="75"/>
      <c r="J712" s="75"/>
      <c r="K712" s="75"/>
      <c r="L712" s="75"/>
      <c r="M712" s="75"/>
      <c r="N712" s="75"/>
      <c r="O712" s="75"/>
      <c r="P712" s="75"/>
      <c r="Q712" s="75"/>
      <c r="R712" s="75"/>
      <c r="S712" s="75"/>
      <c r="T712" s="75"/>
      <c r="U712" s="75"/>
      <c r="V712" s="75"/>
      <c r="W712" s="75"/>
    </row>
    <row r="713" spans="2:23">
      <c r="B713" s="75"/>
      <c r="C713" s="75"/>
      <c r="D713" s="75"/>
      <c r="E713" s="75"/>
      <c r="F713" s="75"/>
      <c r="G713" s="75"/>
      <c r="H713" s="75"/>
      <c r="I713" s="75"/>
      <c r="J713" s="75"/>
      <c r="K713" s="75"/>
      <c r="L713" s="75"/>
      <c r="M713" s="75"/>
      <c r="N713" s="75"/>
      <c r="O713" s="75"/>
      <c r="P713" s="75"/>
      <c r="Q713" s="75"/>
      <c r="R713" s="75"/>
      <c r="S713" s="75"/>
      <c r="T713" s="75"/>
      <c r="U713" s="75"/>
      <c r="V713" s="75"/>
      <c r="W713" s="75"/>
    </row>
    <row r="714" spans="2:23">
      <c r="B714" s="75"/>
      <c r="C714" s="75"/>
      <c r="D714" s="75"/>
      <c r="E714" s="75"/>
      <c r="F714" s="75"/>
      <c r="G714" s="75"/>
      <c r="H714" s="75"/>
      <c r="I714" s="75"/>
      <c r="J714" s="75"/>
      <c r="K714" s="75"/>
      <c r="L714" s="75"/>
      <c r="M714" s="75"/>
      <c r="N714" s="75"/>
      <c r="O714" s="75"/>
      <c r="P714" s="75"/>
      <c r="Q714" s="75"/>
      <c r="R714" s="75"/>
      <c r="S714" s="75"/>
      <c r="T714" s="75"/>
      <c r="U714" s="75"/>
      <c r="V714" s="75"/>
      <c r="W714" s="75"/>
    </row>
    <row r="715" spans="2:23">
      <c r="B715" s="75"/>
      <c r="C715" s="75"/>
      <c r="D715" s="75"/>
      <c r="E715" s="75"/>
      <c r="F715" s="75"/>
      <c r="G715" s="75"/>
      <c r="H715" s="75"/>
      <c r="I715" s="75"/>
      <c r="J715" s="75"/>
      <c r="K715" s="75"/>
      <c r="L715" s="75"/>
      <c r="M715" s="75"/>
      <c r="N715" s="75"/>
      <c r="O715" s="75"/>
      <c r="P715" s="75"/>
      <c r="Q715" s="75"/>
      <c r="R715" s="75"/>
      <c r="S715" s="75"/>
      <c r="T715" s="75"/>
      <c r="U715" s="75"/>
      <c r="V715" s="75"/>
      <c r="W715" s="75"/>
    </row>
    <row r="716" spans="2:23">
      <c r="B716" s="75"/>
      <c r="C716" s="75"/>
      <c r="D716" s="75"/>
      <c r="E716" s="75"/>
      <c r="F716" s="75"/>
      <c r="G716" s="75"/>
      <c r="H716" s="75"/>
      <c r="I716" s="75"/>
      <c r="J716" s="75"/>
      <c r="K716" s="75"/>
      <c r="L716" s="75"/>
      <c r="M716" s="75"/>
      <c r="N716" s="75"/>
      <c r="O716" s="75"/>
      <c r="P716" s="75"/>
      <c r="Q716" s="75"/>
      <c r="R716" s="75"/>
      <c r="S716" s="75"/>
      <c r="T716" s="75"/>
      <c r="U716" s="75"/>
      <c r="V716" s="75"/>
      <c r="W716" s="75"/>
    </row>
    <row r="717" spans="2:23">
      <c r="B717" s="75"/>
      <c r="C717" s="75"/>
      <c r="D717" s="75"/>
      <c r="E717" s="75"/>
      <c r="F717" s="75"/>
      <c r="G717" s="75"/>
      <c r="H717" s="75"/>
      <c r="I717" s="75"/>
      <c r="J717" s="75"/>
      <c r="K717" s="75"/>
      <c r="L717" s="75"/>
      <c r="M717" s="75"/>
      <c r="N717" s="75"/>
      <c r="O717" s="75"/>
      <c r="P717" s="75"/>
      <c r="Q717" s="75"/>
      <c r="R717" s="75"/>
      <c r="S717" s="75"/>
      <c r="T717" s="75"/>
      <c r="U717" s="75"/>
      <c r="V717" s="75"/>
      <c r="W717" s="75"/>
    </row>
    <row r="718" spans="2:23">
      <c r="B718" s="75"/>
      <c r="C718" s="75"/>
      <c r="D718" s="75"/>
      <c r="E718" s="75"/>
      <c r="F718" s="75"/>
      <c r="G718" s="75"/>
      <c r="H718" s="75"/>
      <c r="I718" s="75"/>
      <c r="J718" s="75"/>
      <c r="K718" s="75"/>
      <c r="L718" s="75"/>
      <c r="M718" s="75"/>
      <c r="N718" s="75"/>
      <c r="O718" s="75"/>
      <c r="P718" s="75"/>
      <c r="Q718" s="75"/>
      <c r="R718" s="75"/>
      <c r="S718" s="75"/>
      <c r="T718" s="75"/>
      <c r="U718" s="75"/>
      <c r="V718" s="75"/>
      <c r="W718" s="75"/>
    </row>
    <row r="719" spans="2:23">
      <c r="B719" s="75"/>
      <c r="C719" s="75"/>
      <c r="D719" s="75"/>
      <c r="E719" s="75"/>
      <c r="F719" s="75"/>
      <c r="G719" s="75"/>
      <c r="H719" s="75"/>
      <c r="I719" s="75"/>
      <c r="J719" s="75"/>
      <c r="K719" s="75"/>
      <c r="L719" s="75"/>
      <c r="M719" s="75"/>
      <c r="N719" s="75"/>
      <c r="O719" s="75"/>
      <c r="P719" s="75"/>
      <c r="Q719" s="75"/>
      <c r="R719" s="75"/>
      <c r="S719" s="75"/>
      <c r="T719" s="75"/>
      <c r="U719" s="75"/>
      <c r="V719" s="75"/>
      <c r="W719" s="75"/>
    </row>
    <row r="720" spans="2:23">
      <c r="B720" s="75"/>
      <c r="C720" s="75"/>
      <c r="D720" s="75"/>
      <c r="E720" s="75"/>
      <c r="F720" s="75"/>
      <c r="G720" s="75"/>
      <c r="H720" s="75"/>
      <c r="I720" s="75"/>
      <c r="J720" s="75"/>
      <c r="K720" s="75"/>
      <c r="L720" s="75"/>
      <c r="M720" s="75"/>
      <c r="N720" s="75"/>
      <c r="O720" s="75"/>
      <c r="P720" s="75"/>
      <c r="Q720" s="75"/>
      <c r="R720" s="75"/>
      <c r="S720" s="75"/>
      <c r="T720" s="75"/>
      <c r="U720" s="75"/>
      <c r="V720" s="75"/>
      <c r="W720" s="75"/>
    </row>
    <row r="721" spans="2:23">
      <c r="B721" s="75"/>
      <c r="C721" s="75"/>
      <c r="D721" s="75"/>
      <c r="E721" s="75"/>
      <c r="F721" s="75"/>
      <c r="G721" s="75"/>
      <c r="H721" s="75"/>
      <c r="I721" s="75"/>
      <c r="J721" s="75"/>
      <c r="K721" s="75"/>
      <c r="L721" s="75"/>
      <c r="M721" s="75"/>
      <c r="N721" s="75"/>
      <c r="O721" s="75"/>
      <c r="P721" s="75"/>
      <c r="Q721" s="75"/>
      <c r="R721" s="75"/>
      <c r="S721" s="75"/>
      <c r="T721" s="75"/>
      <c r="U721" s="75"/>
      <c r="V721" s="75"/>
      <c r="W721" s="75"/>
    </row>
    <row r="722" spans="2:23">
      <c r="B722" s="75"/>
      <c r="C722" s="75"/>
      <c r="D722" s="75"/>
      <c r="E722" s="75"/>
      <c r="F722" s="75"/>
      <c r="G722" s="75"/>
      <c r="H722" s="75"/>
      <c r="I722" s="75"/>
      <c r="J722" s="75"/>
      <c r="K722" s="75"/>
      <c r="L722" s="75"/>
      <c r="M722" s="75"/>
      <c r="N722" s="75"/>
      <c r="O722" s="75"/>
      <c r="P722" s="75"/>
      <c r="Q722" s="75"/>
      <c r="R722" s="75"/>
      <c r="S722" s="75"/>
      <c r="T722" s="75"/>
      <c r="U722" s="75"/>
      <c r="V722" s="75"/>
      <c r="W722" s="75"/>
    </row>
    <row r="723" spans="2:23">
      <c r="B723" s="75"/>
      <c r="C723" s="75"/>
      <c r="D723" s="75"/>
      <c r="E723" s="75"/>
      <c r="F723" s="75"/>
      <c r="G723" s="75"/>
      <c r="H723" s="75"/>
      <c r="I723" s="75"/>
      <c r="J723" s="75"/>
      <c r="K723" s="75"/>
      <c r="L723" s="75"/>
      <c r="M723" s="75"/>
      <c r="N723" s="75"/>
      <c r="O723" s="75"/>
      <c r="P723" s="75"/>
      <c r="Q723" s="75"/>
      <c r="R723" s="75"/>
      <c r="S723" s="75"/>
      <c r="T723" s="75"/>
      <c r="U723" s="75"/>
      <c r="V723" s="75"/>
      <c r="W723" s="75"/>
    </row>
    <row r="724" spans="2:23">
      <c r="B724" s="75"/>
      <c r="C724" s="75"/>
      <c r="D724" s="75"/>
      <c r="E724" s="75"/>
      <c r="F724" s="75"/>
      <c r="G724" s="75"/>
      <c r="H724" s="75"/>
      <c r="I724" s="75"/>
      <c r="J724" s="75"/>
      <c r="K724" s="75"/>
      <c r="L724" s="75"/>
      <c r="M724" s="75"/>
      <c r="N724" s="75"/>
      <c r="O724" s="75"/>
      <c r="P724" s="75"/>
      <c r="Q724" s="75"/>
      <c r="R724" s="75"/>
      <c r="S724" s="75"/>
      <c r="T724" s="75"/>
      <c r="U724" s="75"/>
      <c r="V724" s="75"/>
      <c r="W724" s="75"/>
    </row>
    <row r="725" spans="2:23">
      <c r="B725" s="75"/>
      <c r="C725" s="75"/>
      <c r="D725" s="75"/>
      <c r="E725" s="75"/>
      <c r="F725" s="75"/>
      <c r="G725" s="75"/>
      <c r="H725" s="75"/>
      <c r="I725" s="75"/>
      <c r="J725" s="75"/>
      <c r="K725" s="75"/>
      <c r="L725" s="75"/>
      <c r="M725" s="75"/>
      <c r="N725" s="75"/>
      <c r="O725" s="75"/>
      <c r="P725" s="75"/>
      <c r="Q725" s="75"/>
      <c r="R725" s="75"/>
      <c r="S725" s="75"/>
      <c r="T725" s="75"/>
      <c r="U725" s="75"/>
      <c r="V725" s="75"/>
      <c r="W725" s="75"/>
    </row>
    <row r="726" spans="2:23">
      <c r="B726" s="75"/>
      <c r="C726" s="75"/>
      <c r="D726" s="75"/>
      <c r="E726" s="75"/>
      <c r="F726" s="75"/>
      <c r="G726" s="75"/>
      <c r="H726" s="75"/>
      <c r="I726" s="75"/>
      <c r="J726" s="75"/>
      <c r="K726" s="75"/>
      <c r="L726" s="75"/>
      <c r="M726" s="75"/>
      <c r="N726" s="75"/>
      <c r="O726" s="75"/>
      <c r="P726" s="75"/>
      <c r="Q726" s="75"/>
      <c r="R726" s="75"/>
      <c r="S726" s="75"/>
      <c r="T726" s="75"/>
      <c r="U726" s="75"/>
      <c r="V726" s="75"/>
      <c r="W726" s="75"/>
    </row>
    <row r="727" spans="2:23">
      <c r="B727" s="75"/>
      <c r="C727" s="75"/>
      <c r="D727" s="75"/>
      <c r="E727" s="75"/>
      <c r="F727" s="75"/>
      <c r="G727" s="75"/>
      <c r="H727" s="75"/>
      <c r="I727" s="75"/>
      <c r="J727" s="75"/>
      <c r="K727" s="75"/>
      <c r="L727" s="75"/>
      <c r="M727" s="75"/>
      <c r="N727" s="75"/>
      <c r="O727" s="75"/>
      <c r="P727" s="75"/>
      <c r="Q727" s="75"/>
      <c r="R727" s="75"/>
      <c r="S727" s="75"/>
      <c r="T727" s="75"/>
      <c r="U727" s="75"/>
      <c r="V727" s="75"/>
      <c r="W727" s="75"/>
    </row>
    <row r="728" spans="2:23">
      <c r="B728" s="75"/>
      <c r="C728" s="75"/>
      <c r="D728" s="75"/>
      <c r="E728" s="75"/>
      <c r="F728" s="75"/>
      <c r="G728" s="75"/>
      <c r="H728" s="75"/>
      <c r="I728" s="75"/>
      <c r="J728" s="75"/>
      <c r="K728" s="75"/>
      <c r="L728" s="75"/>
      <c r="M728" s="75"/>
      <c r="N728" s="75"/>
      <c r="O728" s="75"/>
      <c r="P728" s="75"/>
      <c r="Q728" s="75"/>
      <c r="R728" s="75"/>
      <c r="S728" s="75"/>
      <c r="T728" s="75"/>
      <c r="U728" s="75"/>
      <c r="V728" s="75"/>
      <c r="W728" s="75"/>
    </row>
    <row r="729" spans="2:23">
      <c r="B729" s="75"/>
      <c r="C729" s="75"/>
      <c r="D729" s="75"/>
      <c r="E729" s="75"/>
      <c r="F729" s="75"/>
      <c r="G729" s="75"/>
      <c r="H729" s="75"/>
      <c r="I729" s="75"/>
      <c r="J729" s="75"/>
      <c r="K729" s="75"/>
      <c r="L729" s="75"/>
      <c r="M729" s="75"/>
      <c r="N729" s="75"/>
      <c r="O729" s="75"/>
      <c r="P729" s="75"/>
      <c r="Q729" s="75"/>
      <c r="R729" s="75"/>
      <c r="S729" s="75"/>
      <c r="T729" s="75"/>
      <c r="U729" s="75"/>
      <c r="V729" s="75"/>
      <c r="W729" s="75"/>
    </row>
    <row r="730" spans="2:23">
      <c r="B730" s="75"/>
      <c r="C730" s="75"/>
      <c r="D730" s="75"/>
      <c r="E730" s="75"/>
      <c r="F730" s="75"/>
      <c r="G730" s="75"/>
      <c r="H730" s="75"/>
      <c r="I730" s="75"/>
      <c r="J730" s="75"/>
      <c r="K730" s="75"/>
      <c r="L730" s="75"/>
      <c r="M730" s="75"/>
      <c r="N730" s="75"/>
      <c r="O730" s="75"/>
      <c r="P730" s="75"/>
      <c r="Q730" s="75"/>
      <c r="R730" s="75"/>
      <c r="S730" s="75"/>
      <c r="T730" s="75"/>
      <c r="U730" s="75"/>
      <c r="V730" s="75"/>
      <c r="W730" s="75"/>
    </row>
    <row r="731" spans="2:23">
      <c r="B731" s="75"/>
      <c r="C731" s="75"/>
      <c r="D731" s="75"/>
      <c r="E731" s="75"/>
      <c r="F731" s="75"/>
      <c r="G731" s="75"/>
      <c r="H731" s="75"/>
      <c r="I731" s="75"/>
      <c r="J731" s="75"/>
      <c r="K731" s="75"/>
      <c r="L731" s="75"/>
      <c r="M731" s="75"/>
      <c r="N731" s="75"/>
      <c r="O731" s="75"/>
      <c r="P731" s="75"/>
      <c r="Q731" s="75"/>
      <c r="R731" s="75"/>
      <c r="S731" s="75"/>
      <c r="T731" s="75"/>
      <c r="U731" s="75"/>
      <c r="V731" s="75"/>
      <c r="W731" s="75"/>
    </row>
    <row r="732" spans="2:23">
      <c r="B732" s="75"/>
      <c r="C732" s="75"/>
      <c r="D732" s="75"/>
      <c r="E732" s="75"/>
      <c r="F732" s="75"/>
      <c r="G732" s="75"/>
      <c r="H732" s="75"/>
      <c r="I732" s="75"/>
      <c r="J732" s="75"/>
      <c r="K732" s="75"/>
      <c r="L732" s="75"/>
      <c r="M732" s="75"/>
      <c r="N732" s="75"/>
      <c r="O732" s="75"/>
      <c r="P732" s="75"/>
      <c r="Q732" s="75"/>
      <c r="R732" s="75"/>
      <c r="S732" s="75"/>
      <c r="T732" s="75"/>
      <c r="U732" s="75"/>
      <c r="V732" s="75"/>
      <c r="W732" s="75"/>
    </row>
    <row r="733" spans="2:23">
      <c r="B733" s="75"/>
      <c r="C733" s="75"/>
      <c r="D733" s="75"/>
      <c r="E733" s="75"/>
      <c r="F733" s="75"/>
      <c r="G733" s="75"/>
      <c r="H733" s="75"/>
      <c r="I733" s="75"/>
      <c r="J733" s="75"/>
      <c r="K733" s="75"/>
      <c r="L733" s="75"/>
      <c r="M733" s="75"/>
      <c r="N733" s="75"/>
      <c r="O733" s="75"/>
      <c r="P733" s="75"/>
      <c r="Q733" s="75"/>
      <c r="R733" s="75"/>
      <c r="S733" s="75"/>
      <c r="T733" s="75"/>
      <c r="U733" s="75"/>
      <c r="V733" s="75"/>
      <c r="W733" s="75"/>
    </row>
    <row r="734" spans="2:23">
      <c r="B734" s="75"/>
      <c r="C734" s="75"/>
      <c r="D734" s="75"/>
      <c r="E734" s="75"/>
      <c r="F734" s="75"/>
      <c r="G734" s="75"/>
      <c r="H734" s="75"/>
      <c r="I734" s="75"/>
      <c r="J734" s="75"/>
      <c r="K734" s="75"/>
      <c r="L734" s="75"/>
      <c r="M734" s="75"/>
      <c r="N734" s="75"/>
      <c r="O734" s="75"/>
      <c r="P734" s="75"/>
      <c r="Q734" s="75"/>
      <c r="R734" s="75"/>
      <c r="S734" s="75"/>
      <c r="T734" s="75"/>
      <c r="U734" s="75"/>
      <c r="V734" s="75"/>
      <c r="W734" s="75"/>
    </row>
    <row r="735" spans="2:23">
      <c r="B735" s="75"/>
      <c r="C735" s="75"/>
      <c r="D735" s="75"/>
      <c r="E735" s="75"/>
      <c r="F735" s="75"/>
      <c r="G735" s="75"/>
      <c r="H735" s="75"/>
      <c r="I735" s="75"/>
      <c r="J735" s="75"/>
      <c r="K735" s="75"/>
      <c r="L735" s="75"/>
      <c r="M735" s="75"/>
      <c r="N735" s="75"/>
      <c r="O735" s="75"/>
      <c r="P735" s="75"/>
      <c r="Q735" s="75"/>
      <c r="R735" s="75"/>
      <c r="S735" s="75"/>
      <c r="T735" s="75"/>
      <c r="U735" s="75"/>
      <c r="V735" s="75"/>
      <c r="W735" s="75"/>
    </row>
    <row r="736" spans="2:23">
      <c r="B736" s="75"/>
      <c r="C736" s="75"/>
      <c r="D736" s="75"/>
      <c r="E736" s="75"/>
      <c r="F736" s="75"/>
      <c r="G736" s="75"/>
      <c r="H736" s="75"/>
      <c r="I736" s="75"/>
      <c r="J736" s="75"/>
      <c r="K736" s="75"/>
      <c r="L736" s="75"/>
      <c r="M736" s="75"/>
      <c r="N736" s="75"/>
      <c r="O736" s="75"/>
      <c r="P736" s="75"/>
      <c r="Q736" s="75"/>
      <c r="R736" s="75"/>
      <c r="S736" s="75"/>
      <c r="T736" s="75"/>
      <c r="U736" s="75"/>
      <c r="V736" s="75"/>
      <c r="W736" s="75"/>
    </row>
    <row r="737" spans="2:23">
      <c r="B737" s="75"/>
      <c r="C737" s="75"/>
      <c r="D737" s="75"/>
      <c r="E737" s="75"/>
      <c r="F737" s="75"/>
      <c r="G737" s="75"/>
      <c r="H737" s="75"/>
      <c r="I737" s="75"/>
      <c r="J737" s="75"/>
      <c r="K737" s="75"/>
      <c r="L737" s="75"/>
      <c r="M737" s="75"/>
      <c r="N737" s="75"/>
      <c r="O737" s="75"/>
      <c r="P737" s="75"/>
      <c r="Q737" s="75"/>
      <c r="R737" s="75"/>
      <c r="S737" s="75"/>
      <c r="T737" s="75"/>
      <c r="U737" s="75"/>
      <c r="V737" s="75"/>
      <c r="W737" s="75"/>
    </row>
    <row r="738" spans="2:23">
      <c r="B738" s="75"/>
      <c r="C738" s="75"/>
      <c r="D738" s="75"/>
      <c r="E738" s="75"/>
      <c r="F738" s="75"/>
      <c r="G738" s="75"/>
      <c r="H738" s="75"/>
      <c r="I738" s="75"/>
      <c r="J738" s="75"/>
      <c r="K738" s="75"/>
      <c r="L738" s="75"/>
      <c r="M738" s="75"/>
      <c r="N738" s="75"/>
      <c r="O738" s="75"/>
      <c r="P738" s="75"/>
      <c r="Q738" s="75"/>
      <c r="R738" s="75"/>
      <c r="S738" s="75"/>
      <c r="T738" s="75"/>
      <c r="U738" s="75"/>
      <c r="V738" s="75"/>
      <c r="W738" s="75"/>
    </row>
    <row r="739" spans="2:23">
      <c r="B739" s="75"/>
      <c r="C739" s="75"/>
      <c r="D739" s="75"/>
      <c r="E739" s="75"/>
      <c r="F739" s="75"/>
      <c r="G739" s="75"/>
      <c r="H739" s="75"/>
      <c r="I739" s="75"/>
      <c r="J739" s="75"/>
      <c r="K739" s="75"/>
      <c r="L739" s="75"/>
      <c r="M739" s="75"/>
      <c r="N739" s="75"/>
      <c r="O739" s="75"/>
      <c r="P739" s="75"/>
      <c r="Q739" s="75"/>
      <c r="R739" s="75"/>
      <c r="S739" s="75"/>
      <c r="T739" s="75"/>
      <c r="U739" s="75"/>
      <c r="V739" s="75"/>
      <c r="W739" s="75"/>
    </row>
    <row r="740" spans="2:23">
      <c r="B740" s="75"/>
      <c r="C740" s="75"/>
      <c r="D740" s="75"/>
      <c r="E740" s="75"/>
      <c r="F740" s="75"/>
      <c r="G740" s="75"/>
      <c r="H740" s="75"/>
      <c r="I740" s="75"/>
      <c r="J740" s="75"/>
      <c r="K740" s="75"/>
      <c r="L740" s="75"/>
      <c r="M740" s="75"/>
      <c r="N740" s="75"/>
      <c r="O740" s="75"/>
      <c r="P740" s="75"/>
      <c r="Q740" s="75"/>
      <c r="R740" s="75"/>
      <c r="S740" s="75"/>
      <c r="T740" s="75"/>
      <c r="U740" s="75"/>
      <c r="V740" s="75"/>
      <c r="W740" s="75"/>
    </row>
    <row r="741" spans="2:23">
      <c r="B741" s="75"/>
      <c r="C741" s="75"/>
      <c r="D741" s="75"/>
      <c r="E741" s="75"/>
      <c r="F741" s="75"/>
      <c r="G741" s="75"/>
      <c r="H741" s="75"/>
      <c r="I741" s="75"/>
      <c r="J741" s="75"/>
      <c r="K741" s="75"/>
      <c r="L741" s="75"/>
      <c r="M741" s="75"/>
      <c r="N741" s="75"/>
      <c r="O741" s="75"/>
      <c r="P741" s="75"/>
      <c r="Q741" s="75"/>
      <c r="R741" s="75"/>
      <c r="S741" s="75"/>
      <c r="T741" s="75"/>
      <c r="U741" s="75"/>
      <c r="V741" s="75"/>
      <c r="W741" s="75"/>
    </row>
    <row r="742" spans="2:23">
      <c r="B742" s="75"/>
      <c r="C742" s="75"/>
      <c r="D742" s="75"/>
      <c r="E742" s="75"/>
      <c r="F742" s="75"/>
      <c r="G742" s="75"/>
      <c r="H742" s="75"/>
      <c r="I742" s="75"/>
      <c r="J742" s="75"/>
      <c r="K742" s="75"/>
      <c r="L742" s="75"/>
      <c r="M742" s="75"/>
      <c r="N742" s="75"/>
      <c r="O742" s="75"/>
      <c r="P742" s="75"/>
      <c r="Q742" s="75"/>
      <c r="R742" s="75"/>
      <c r="S742" s="75"/>
      <c r="T742" s="75"/>
      <c r="U742" s="75"/>
      <c r="V742" s="75"/>
      <c r="W742" s="75"/>
    </row>
    <row r="743" spans="2:23">
      <c r="B743" s="75"/>
      <c r="C743" s="75"/>
      <c r="D743" s="75"/>
      <c r="E743" s="75"/>
      <c r="F743" s="75"/>
      <c r="G743" s="75"/>
      <c r="H743" s="75"/>
      <c r="I743" s="75"/>
      <c r="J743" s="75"/>
      <c r="K743" s="75"/>
      <c r="L743" s="75"/>
      <c r="M743" s="75"/>
      <c r="N743" s="75"/>
      <c r="O743" s="75"/>
      <c r="P743" s="75"/>
      <c r="Q743" s="75"/>
      <c r="R743" s="75"/>
      <c r="S743" s="75"/>
      <c r="T743" s="75"/>
      <c r="U743" s="75"/>
      <c r="V743" s="75"/>
      <c r="W743" s="75"/>
    </row>
    <row r="744" spans="2:23">
      <c r="B744" s="75"/>
      <c r="C744" s="75"/>
      <c r="D744" s="75"/>
      <c r="E744" s="75"/>
      <c r="F744" s="75"/>
      <c r="G744" s="75"/>
      <c r="H744" s="75"/>
      <c r="I744" s="75"/>
      <c r="J744" s="75"/>
      <c r="K744" s="75"/>
      <c r="L744" s="75"/>
      <c r="M744" s="75"/>
      <c r="N744" s="75"/>
      <c r="O744" s="75"/>
      <c r="P744" s="75"/>
      <c r="Q744" s="75"/>
      <c r="R744" s="75"/>
      <c r="S744" s="75"/>
      <c r="T744" s="75"/>
      <c r="U744" s="75"/>
      <c r="V744" s="75"/>
      <c r="W744" s="75"/>
    </row>
    <row r="745" spans="2:23">
      <c r="B745" s="75"/>
      <c r="C745" s="75"/>
      <c r="D745" s="75"/>
      <c r="E745" s="75"/>
      <c r="F745" s="75"/>
      <c r="G745" s="75"/>
      <c r="H745" s="75"/>
      <c r="I745" s="75"/>
      <c r="J745" s="75"/>
      <c r="K745" s="75"/>
      <c r="L745" s="75"/>
      <c r="M745" s="75"/>
      <c r="N745" s="75"/>
      <c r="O745" s="75"/>
      <c r="P745" s="75"/>
      <c r="Q745" s="75"/>
      <c r="R745" s="75"/>
      <c r="S745" s="75"/>
      <c r="T745" s="75"/>
      <c r="U745" s="75"/>
      <c r="V745" s="75"/>
      <c r="W745" s="75"/>
    </row>
    <row r="746" spans="2:23">
      <c r="B746" s="75"/>
      <c r="C746" s="75"/>
      <c r="D746" s="75"/>
      <c r="E746" s="75"/>
      <c r="F746" s="75"/>
      <c r="G746" s="75"/>
      <c r="H746" s="75"/>
      <c r="I746" s="75"/>
      <c r="J746" s="75"/>
      <c r="K746" s="75"/>
      <c r="L746" s="75"/>
      <c r="M746" s="75"/>
      <c r="N746" s="75"/>
      <c r="O746" s="75"/>
      <c r="P746" s="75"/>
      <c r="Q746" s="75"/>
      <c r="R746" s="75"/>
      <c r="S746" s="75"/>
      <c r="T746" s="75"/>
      <c r="U746" s="75"/>
      <c r="V746" s="75"/>
      <c r="W746" s="75"/>
    </row>
    <row r="747" spans="2:23">
      <c r="B747" s="75"/>
      <c r="C747" s="75"/>
      <c r="D747" s="75"/>
      <c r="E747" s="75"/>
      <c r="F747" s="75"/>
      <c r="G747" s="75"/>
      <c r="H747" s="75"/>
      <c r="I747" s="75"/>
      <c r="J747" s="75"/>
      <c r="K747" s="75"/>
      <c r="L747" s="75"/>
      <c r="M747" s="75"/>
      <c r="N747" s="75"/>
      <c r="O747" s="75"/>
      <c r="P747" s="75"/>
      <c r="Q747" s="75"/>
      <c r="R747" s="75"/>
      <c r="S747" s="75"/>
      <c r="T747" s="75"/>
      <c r="U747" s="75"/>
      <c r="V747" s="75"/>
      <c r="W747" s="75"/>
    </row>
    <row r="748" spans="2:23">
      <c r="B748" s="75"/>
      <c r="C748" s="75"/>
      <c r="D748" s="75"/>
      <c r="E748" s="75"/>
      <c r="F748" s="75"/>
      <c r="G748" s="75"/>
      <c r="H748" s="75"/>
      <c r="I748" s="75"/>
      <c r="J748" s="75"/>
      <c r="K748" s="75"/>
      <c r="L748" s="75"/>
      <c r="M748" s="75"/>
      <c r="N748" s="75"/>
      <c r="O748" s="75"/>
      <c r="P748" s="75"/>
      <c r="Q748" s="75"/>
      <c r="R748" s="75"/>
      <c r="S748" s="75"/>
      <c r="T748" s="75"/>
      <c r="U748" s="75"/>
      <c r="V748" s="75"/>
      <c r="W748" s="75"/>
    </row>
    <row r="749" spans="2:23">
      <c r="B749" s="75"/>
      <c r="C749" s="75"/>
      <c r="D749" s="75"/>
      <c r="E749" s="75"/>
      <c r="F749" s="75"/>
      <c r="G749" s="75"/>
      <c r="H749" s="75"/>
      <c r="I749" s="75"/>
      <c r="J749" s="75"/>
      <c r="K749" s="75"/>
      <c r="L749" s="75"/>
      <c r="M749" s="75"/>
      <c r="N749" s="75"/>
      <c r="O749" s="75"/>
      <c r="P749" s="75"/>
      <c r="Q749" s="75"/>
      <c r="R749" s="75"/>
      <c r="S749" s="75"/>
      <c r="T749" s="75"/>
      <c r="U749" s="75"/>
      <c r="V749" s="75"/>
      <c r="W749" s="75"/>
    </row>
    <row r="750" spans="2:23">
      <c r="B750" s="75"/>
      <c r="C750" s="75"/>
      <c r="D750" s="75"/>
      <c r="E750" s="75"/>
      <c r="F750" s="75"/>
      <c r="G750" s="75"/>
      <c r="H750" s="75"/>
      <c r="I750" s="75"/>
      <c r="J750" s="75"/>
      <c r="K750" s="75"/>
      <c r="L750" s="75"/>
      <c r="M750" s="75"/>
      <c r="N750" s="75"/>
      <c r="O750" s="75"/>
      <c r="P750" s="75"/>
      <c r="Q750" s="75"/>
      <c r="R750" s="75"/>
      <c r="S750" s="75"/>
      <c r="T750" s="75"/>
      <c r="U750" s="75"/>
      <c r="V750" s="75"/>
      <c r="W750" s="75"/>
    </row>
    <row r="751" spans="2:23">
      <c r="B751" s="75"/>
      <c r="C751" s="75"/>
      <c r="D751" s="75"/>
      <c r="E751" s="75"/>
      <c r="F751" s="75"/>
      <c r="G751" s="75"/>
      <c r="H751" s="75"/>
      <c r="I751" s="75"/>
      <c r="J751" s="75"/>
      <c r="K751" s="75"/>
      <c r="L751" s="75"/>
      <c r="M751" s="75"/>
      <c r="N751" s="75"/>
      <c r="O751" s="75"/>
      <c r="P751" s="75"/>
      <c r="Q751" s="75"/>
      <c r="R751" s="75"/>
      <c r="S751" s="75"/>
      <c r="T751" s="75"/>
      <c r="U751" s="75"/>
      <c r="V751" s="75"/>
      <c r="W751" s="75"/>
    </row>
    <row r="752" spans="2:23">
      <c r="B752" s="75"/>
      <c r="C752" s="75"/>
      <c r="D752" s="75"/>
      <c r="E752" s="75"/>
      <c r="F752" s="75"/>
      <c r="G752" s="75"/>
      <c r="H752" s="75"/>
      <c r="I752" s="75"/>
      <c r="J752" s="75"/>
      <c r="K752" s="75"/>
      <c r="L752" s="75"/>
      <c r="M752" s="75"/>
      <c r="N752" s="75"/>
      <c r="O752" s="75"/>
      <c r="P752" s="75"/>
      <c r="Q752" s="75"/>
      <c r="R752" s="75"/>
      <c r="S752" s="75"/>
      <c r="T752" s="75"/>
      <c r="U752" s="75"/>
      <c r="V752" s="75"/>
      <c r="W752" s="75"/>
    </row>
    <row r="753" spans="2:23">
      <c r="B753" s="75"/>
      <c r="C753" s="75"/>
      <c r="D753" s="75"/>
      <c r="E753" s="75"/>
      <c r="F753" s="75"/>
      <c r="G753" s="75"/>
      <c r="H753" s="75"/>
      <c r="I753" s="75"/>
      <c r="J753" s="75"/>
      <c r="K753" s="75"/>
      <c r="L753" s="75"/>
      <c r="M753" s="75"/>
      <c r="N753" s="75"/>
      <c r="O753" s="75"/>
      <c r="P753" s="75"/>
      <c r="Q753" s="75"/>
      <c r="R753" s="75"/>
      <c r="S753" s="75"/>
      <c r="T753" s="75"/>
      <c r="U753" s="75"/>
      <c r="V753" s="75"/>
      <c r="W753" s="75"/>
    </row>
    <row r="754" spans="2:23">
      <c r="B754" s="75"/>
      <c r="C754" s="75"/>
      <c r="D754" s="75"/>
      <c r="E754" s="75"/>
      <c r="F754" s="75"/>
      <c r="G754" s="75"/>
      <c r="H754" s="75"/>
      <c r="I754" s="75"/>
      <c r="J754" s="75"/>
      <c r="K754" s="75"/>
      <c r="L754" s="75"/>
      <c r="M754" s="75"/>
      <c r="N754" s="75"/>
      <c r="O754" s="75"/>
      <c r="P754" s="75"/>
      <c r="Q754" s="75"/>
      <c r="R754" s="75"/>
      <c r="S754" s="75"/>
      <c r="T754" s="75"/>
      <c r="U754" s="75"/>
      <c r="V754" s="75"/>
      <c r="W754" s="75"/>
    </row>
    <row r="755" spans="2:23">
      <c r="B755" s="75"/>
      <c r="C755" s="75"/>
      <c r="D755" s="75"/>
      <c r="E755" s="75"/>
      <c r="F755" s="75"/>
      <c r="G755" s="75"/>
      <c r="H755" s="75"/>
      <c r="I755" s="75"/>
      <c r="J755" s="75"/>
      <c r="K755" s="75"/>
      <c r="L755" s="75"/>
      <c r="M755" s="75"/>
      <c r="N755" s="75"/>
      <c r="O755" s="75"/>
      <c r="P755" s="75"/>
      <c r="Q755" s="75"/>
      <c r="R755" s="75"/>
      <c r="S755" s="75"/>
      <c r="T755" s="75"/>
      <c r="U755" s="75"/>
      <c r="V755" s="75"/>
      <c r="W755" s="75"/>
    </row>
    <row r="756" spans="2:23">
      <c r="B756" s="75"/>
      <c r="C756" s="75"/>
      <c r="D756" s="75"/>
      <c r="E756" s="75"/>
      <c r="F756" s="75"/>
      <c r="G756" s="75"/>
      <c r="H756" s="75"/>
      <c r="I756" s="75"/>
      <c r="J756" s="75"/>
      <c r="K756" s="75"/>
      <c r="L756" s="75"/>
      <c r="M756" s="75"/>
      <c r="N756" s="75"/>
      <c r="O756" s="75"/>
      <c r="P756" s="75"/>
      <c r="Q756" s="75"/>
      <c r="R756" s="75"/>
      <c r="S756" s="75"/>
      <c r="T756" s="75"/>
      <c r="U756" s="75"/>
      <c r="V756" s="75"/>
      <c r="W756" s="75"/>
    </row>
    <row r="757" spans="2:23">
      <c r="B757" s="75"/>
      <c r="C757" s="75"/>
      <c r="D757" s="75"/>
      <c r="E757" s="75"/>
      <c r="F757" s="75"/>
      <c r="G757" s="75"/>
      <c r="H757" s="75"/>
      <c r="I757" s="75"/>
      <c r="J757" s="75"/>
      <c r="K757" s="75"/>
      <c r="L757" s="75"/>
      <c r="M757" s="75"/>
      <c r="N757" s="75"/>
      <c r="O757" s="75"/>
      <c r="P757" s="75"/>
      <c r="Q757" s="75"/>
      <c r="R757" s="75"/>
      <c r="S757" s="75"/>
      <c r="T757" s="75"/>
      <c r="U757" s="75"/>
      <c r="V757" s="75"/>
      <c r="W757" s="75"/>
    </row>
    <row r="758" spans="2:23">
      <c r="B758" s="75"/>
      <c r="C758" s="75"/>
      <c r="D758" s="75"/>
      <c r="E758" s="75"/>
      <c r="F758" s="75"/>
      <c r="G758" s="75"/>
      <c r="H758" s="75"/>
      <c r="I758" s="75"/>
      <c r="J758" s="75"/>
      <c r="K758" s="75"/>
      <c r="L758" s="75"/>
      <c r="M758" s="75"/>
      <c r="N758" s="75"/>
      <c r="O758" s="75"/>
      <c r="P758" s="75"/>
      <c r="Q758" s="75"/>
      <c r="R758" s="75"/>
      <c r="S758" s="75"/>
      <c r="T758" s="75"/>
      <c r="U758" s="75"/>
      <c r="V758" s="75"/>
      <c r="W758" s="75"/>
    </row>
    <row r="759" spans="2:23">
      <c r="B759" s="75"/>
      <c r="C759" s="75"/>
      <c r="D759" s="75"/>
      <c r="E759" s="75"/>
      <c r="F759" s="75"/>
      <c r="G759" s="75"/>
      <c r="H759" s="75"/>
      <c r="I759" s="75"/>
      <c r="J759" s="75"/>
      <c r="K759" s="75"/>
      <c r="L759" s="75"/>
      <c r="M759" s="75"/>
      <c r="N759" s="75"/>
      <c r="O759" s="75"/>
      <c r="P759" s="75"/>
      <c r="Q759" s="75"/>
      <c r="R759" s="75"/>
      <c r="S759" s="75"/>
      <c r="T759" s="75"/>
      <c r="U759" s="75"/>
      <c r="V759" s="75"/>
      <c r="W759" s="75"/>
    </row>
    <row r="760" spans="2:23">
      <c r="B760" s="75"/>
      <c r="C760" s="75"/>
      <c r="D760" s="75"/>
      <c r="E760" s="75"/>
      <c r="F760" s="75"/>
      <c r="G760" s="75"/>
      <c r="H760" s="75"/>
      <c r="I760" s="75"/>
      <c r="J760" s="75"/>
      <c r="K760" s="75"/>
      <c r="L760" s="75"/>
      <c r="M760" s="75"/>
      <c r="N760" s="75"/>
      <c r="O760" s="75"/>
      <c r="P760" s="75"/>
      <c r="Q760" s="75"/>
      <c r="R760" s="75"/>
      <c r="S760" s="75"/>
      <c r="T760" s="75"/>
      <c r="U760" s="75"/>
      <c r="V760" s="75"/>
      <c r="W760" s="75"/>
    </row>
    <row r="761" spans="2:23">
      <c r="B761" s="75"/>
      <c r="C761" s="75"/>
      <c r="D761" s="75"/>
      <c r="E761" s="75"/>
      <c r="F761" s="75"/>
      <c r="G761" s="75"/>
      <c r="H761" s="75"/>
      <c r="I761" s="75"/>
      <c r="J761" s="75"/>
      <c r="K761" s="75"/>
      <c r="L761" s="75"/>
      <c r="M761" s="75"/>
      <c r="N761" s="75"/>
      <c r="O761" s="75"/>
      <c r="P761" s="75"/>
      <c r="Q761" s="75"/>
      <c r="R761" s="75"/>
      <c r="S761" s="75"/>
      <c r="T761" s="75"/>
      <c r="U761" s="75"/>
      <c r="V761" s="75"/>
      <c r="W761" s="75"/>
    </row>
    <row r="762" spans="2:23">
      <c r="B762" s="75"/>
      <c r="C762" s="75"/>
      <c r="D762" s="75"/>
      <c r="E762" s="75"/>
      <c r="F762" s="75"/>
      <c r="G762" s="75"/>
      <c r="H762" s="75"/>
      <c r="I762" s="75"/>
      <c r="J762" s="75"/>
      <c r="K762" s="75"/>
      <c r="L762" s="75"/>
      <c r="M762" s="75"/>
      <c r="N762" s="75"/>
      <c r="O762" s="75"/>
      <c r="P762" s="75"/>
      <c r="Q762" s="75"/>
      <c r="R762" s="75"/>
      <c r="S762" s="75"/>
      <c r="T762" s="75"/>
      <c r="U762" s="75"/>
      <c r="V762" s="75"/>
      <c r="W762" s="75"/>
    </row>
    <row r="763" spans="2:23">
      <c r="B763" s="75"/>
      <c r="C763" s="75"/>
      <c r="D763" s="75"/>
      <c r="E763" s="75"/>
      <c r="F763" s="75"/>
      <c r="G763" s="75"/>
      <c r="H763" s="75"/>
      <c r="I763" s="75"/>
      <c r="J763" s="75"/>
      <c r="K763" s="75"/>
      <c r="L763" s="75"/>
      <c r="M763" s="75"/>
      <c r="N763" s="75"/>
      <c r="O763" s="75"/>
      <c r="P763" s="75"/>
      <c r="Q763" s="75"/>
      <c r="R763" s="75"/>
      <c r="S763" s="75"/>
      <c r="T763" s="75"/>
      <c r="U763" s="75"/>
      <c r="V763" s="75"/>
      <c r="W763" s="75"/>
    </row>
    <row r="764" spans="2:23">
      <c r="B764" s="75"/>
      <c r="C764" s="75"/>
      <c r="D764" s="75"/>
      <c r="E764" s="75"/>
      <c r="F764" s="75"/>
      <c r="G764" s="75"/>
      <c r="H764" s="75"/>
      <c r="I764" s="75"/>
      <c r="J764" s="75"/>
      <c r="K764" s="75"/>
      <c r="L764" s="75"/>
      <c r="M764" s="75"/>
      <c r="N764" s="75"/>
      <c r="O764" s="75"/>
      <c r="P764" s="75"/>
      <c r="Q764" s="75"/>
      <c r="R764" s="75"/>
      <c r="S764" s="75"/>
      <c r="T764" s="75"/>
      <c r="U764" s="75"/>
      <c r="V764" s="75"/>
      <c r="W764" s="75"/>
    </row>
    <row r="765" spans="2:23">
      <c r="B765" s="75"/>
      <c r="C765" s="75"/>
      <c r="D765" s="75"/>
      <c r="E765" s="75"/>
      <c r="F765" s="75"/>
      <c r="G765" s="75"/>
      <c r="H765" s="75"/>
      <c r="I765" s="75"/>
      <c r="J765" s="75"/>
      <c r="K765" s="75"/>
      <c r="L765" s="75"/>
      <c r="M765" s="75"/>
      <c r="N765" s="75"/>
      <c r="O765" s="75"/>
      <c r="P765" s="75"/>
      <c r="Q765" s="75"/>
      <c r="R765" s="75"/>
      <c r="S765" s="75"/>
      <c r="T765" s="75"/>
      <c r="U765" s="75"/>
      <c r="V765" s="75"/>
      <c r="W765" s="75"/>
    </row>
    <row r="766" spans="2:23">
      <c r="B766" s="75"/>
      <c r="C766" s="75"/>
      <c r="D766" s="75"/>
      <c r="E766" s="75"/>
      <c r="F766" s="75"/>
      <c r="G766" s="75"/>
      <c r="H766" s="75"/>
      <c r="I766" s="75"/>
      <c r="J766" s="75"/>
      <c r="K766" s="75"/>
      <c r="L766" s="75"/>
      <c r="M766" s="75"/>
      <c r="N766" s="75"/>
      <c r="O766" s="75"/>
      <c r="P766" s="75"/>
      <c r="Q766" s="75"/>
      <c r="R766" s="75"/>
      <c r="S766" s="75"/>
      <c r="T766" s="75"/>
      <c r="U766" s="75"/>
      <c r="V766" s="75"/>
      <c r="W766" s="75"/>
    </row>
    <row r="767" spans="2:23">
      <c r="B767" s="75"/>
      <c r="C767" s="75"/>
      <c r="D767" s="75"/>
      <c r="E767" s="75"/>
      <c r="F767" s="75"/>
      <c r="G767" s="75"/>
      <c r="H767" s="75"/>
      <c r="I767" s="75"/>
      <c r="J767" s="75"/>
      <c r="K767" s="75"/>
      <c r="L767" s="75"/>
      <c r="M767" s="75"/>
      <c r="N767" s="75"/>
      <c r="O767" s="75"/>
      <c r="P767" s="75"/>
      <c r="Q767" s="75"/>
      <c r="R767" s="75"/>
      <c r="S767" s="75"/>
      <c r="T767" s="75"/>
      <c r="U767" s="75"/>
      <c r="V767" s="75"/>
      <c r="W767" s="75"/>
    </row>
    <row r="768" spans="2:23">
      <c r="B768" s="75"/>
      <c r="C768" s="75"/>
      <c r="D768" s="75"/>
      <c r="E768" s="75"/>
      <c r="F768" s="75"/>
      <c r="G768" s="75"/>
      <c r="H768" s="75"/>
      <c r="I768" s="75"/>
      <c r="J768" s="75"/>
      <c r="K768" s="75"/>
      <c r="L768" s="75"/>
      <c r="M768" s="75"/>
      <c r="N768" s="75"/>
      <c r="O768" s="75"/>
      <c r="P768" s="75"/>
      <c r="Q768" s="75"/>
      <c r="R768" s="75"/>
      <c r="S768" s="75"/>
      <c r="T768" s="75"/>
      <c r="U768" s="75"/>
      <c r="V768" s="75"/>
      <c r="W768" s="75"/>
    </row>
    <row r="769" spans="2:23">
      <c r="B769" s="75"/>
      <c r="C769" s="75"/>
      <c r="D769" s="75"/>
      <c r="E769" s="75"/>
      <c r="F769" s="75"/>
      <c r="G769" s="75"/>
      <c r="H769" s="75"/>
      <c r="I769" s="75"/>
      <c r="J769" s="75"/>
      <c r="K769" s="75"/>
      <c r="L769" s="75"/>
      <c r="M769" s="75"/>
      <c r="N769" s="75"/>
      <c r="O769" s="75"/>
      <c r="P769" s="75"/>
      <c r="Q769" s="75"/>
      <c r="R769" s="75"/>
      <c r="S769" s="75"/>
      <c r="T769" s="75"/>
      <c r="U769" s="75"/>
      <c r="V769" s="75"/>
      <c r="W769" s="75"/>
    </row>
    <row r="770" spans="2:23">
      <c r="B770" s="75"/>
      <c r="C770" s="75"/>
      <c r="D770" s="75"/>
      <c r="E770" s="75"/>
      <c r="F770" s="75"/>
      <c r="G770" s="75"/>
      <c r="H770" s="75"/>
      <c r="I770" s="75"/>
      <c r="J770" s="75"/>
      <c r="K770" s="75"/>
      <c r="L770" s="75"/>
      <c r="M770" s="75"/>
      <c r="N770" s="75"/>
      <c r="O770" s="75"/>
      <c r="P770" s="75"/>
      <c r="Q770" s="75"/>
      <c r="R770" s="75"/>
      <c r="S770" s="75"/>
      <c r="T770" s="75"/>
      <c r="U770" s="75"/>
      <c r="V770" s="75"/>
      <c r="W770" s="75"/>
    </row>
    <row r="771" spans="2:23">
      <c r="B771" s="75"/>
      <c r="C771" s="75"/>
      <c r="D771" s="75"/>
      <c r="E771" s="75"/>
      <c r="F771" s="75"/>
      <c r="G771" s="75"/>
      <c r="H771" s="75"/>
      <c r="I771" s="75"/>
      <c r="J771" s="75"/>
      <c r="K771" s="75"/>
      <c r="L771" s="75"/>
      <c r="M771" s="75"/>
      <c r="N771" s="75"/>
      <c r="O771" s="75"/>
      <c r="P771" s="75"/>
      <c r="Q771" s="75"/>
      <c r="R771" s="75"/>
      <c r="S771" s="75"/>
      <c r="T771" s="75"/>
      <c r="U771" s="75"/>
      <c r="V771" s="75"/>
      <c r="W771" s="75"/>
    </row>
    <row r="772" spans="2:23">
      <c r="B772" s="75"/>
      <c r="C772" s="75"/>
      <c r="D772" s="75"/>
      <c r="E772" s="75"/>
      <c r="F772" s="75"/>
      <c r="G772" s="75"/>
      <c r="H772" s="75"/>
      <c r="I772" s="75"/>
      <c r="J772" s="75"/>
      <c r="K772" s="75"/>
      <c r="L772" s="75"/>
      <c r="M772" s="75"/>
      <c r="N772" s="75"/>
      <c r="O772" s="75"/>
      <c r="P772" s="75"/>
      <c r="Q772" s="75"/>
      <c r="R772" s="75"/>
      <c r="S772" s="75"/>
      <c r="T772" s="75"/>
      <c r="U772" s="75"/>
      <c r="V772" s="75"/>
      <c r="W772" s="75"/>
    </row>
    <row r="773" spans="2:23">
      <c r="B773" s="75"/>
      <c r="C773" s="75"/>
      <c r="D773" s="75"/>
      <c r="E773" s="75"/>
      <c r="F773" s="75"/>
      <c r="G773" s="75"/>
      <c r="H773" s="75"/>
      <c r="I773" s="75"/>
      <c r="J773" s="75"/>
      <c r="K773" s="75"/>
      <c r="L773" s="75"/>
      <c r="M773" s="75"/>
      <c r="N773" s="75"/>
      <c r="O773" s="75"/>
      <c r="P773" s="75"/>
      <c r="Q773" s="75"/>
      <c r="R773" s="75"/>
      <c r="S773" s="75"/>
      <c r="T773" s="75"/>
      <c r="U773" s="75"/>
      <c r="V773" s="75"/>
      <c r="W773" s="75"/>
    </row>
    <row r="774" spans="2:23">
      <c r="B774" s="75"/>
      <c r="C774" s="75"/>
      <c r="D774" s="75"/>
      <c r="E774" s="75"/>
      <c r="F774" s="75"/>
      <c r="G774" s="75"/>
      <c r="H774" s="75"/>
      <c r="I774" s="75"/>
      <c r="J774" s="75"/>
      <c r="K774" s="75"/>
      <c r="L774" s="75"/>
      <c r="M774" s="75"/>
      <c r="N774" s="75"/>
      <c r="O774" s="75"/>
      <c r="P774" s="75"/>
      <c r="Q774" s="75"/>
      <c r="R774" s="75"/>
      <c r="S774" s="75"/>
      <c r="T774" s="75"/>
      <c r="U774" s="75"/>
      <c r="V774" s="75"/>
      <c r="W774" s="75"/>
    </row>
    <row r="775" spans="2:23">
      <c r="B775" s="75"/>
      <c r="C775" s="75"/>
      <c r="D775" s="75"/>
      <c r="E775" s="75"/>
      <c r="F775" s="75"/>
      <c r="G775" s="75"/>
      <c r="H775" s="75"/>
      <c r="I775" s="75"/>
      <c r="J775" s="75"/>
      <c r="K775" s="75"/>
      <c r="L775" s="75"/>
      <c r="M775" s="75"/>
      <c r="N775" s="75"/>
      <c r="O775" s="75"/>
      <c r="P775" s="75"/>
      <c r="Q775" s="75"/>
      <c r="R775" s="75"/>
      <c r="S775" s="75"/>
      <c r="T775" s="75"/>
      <c r="U775" s="75"/>
      <c r="V775" s="75"/>
      <c r="W775" s="75"/>
    </row>
    <row r="776" spans="2:23">
      <c r="B776" s="75"/>
      <c r="C776" s="75"/>
      <c r="D776" s="75"/>
      <c r="E776" s="75"/>
      <c r="F776" s="75"/>
      <c r="G776" s="75"/>
      <c r="H776" s="75"/>
      <c r="I776" s="75"/>
      <c r="J776" s="75"/>
      <c r="K776" s="75"/>
      <c r="L776" s="75"/>
      <c r="M776" s="75"/>
      <c r="N776" s="75"/>
      <c r="O776" s="75"/>
      <c r="P776" s="75"/>
      <c r="Q776" s="75"/>
      <c r="R776" s="75"/>
      <c r="S776" s="75"/>
      <c r="T776" s="75"/>
      <c r="U776" s="75"/>
      <c r="V776" s="75"/>
      <c r="W776" s="75"/>
    </row>
    <row r="777" spans="2:23">
      <c r="B777" s="75"/>
      <c r="C777" s="75"/>
      <c r="D777" s="75"/>
      <c r="E777" s="75"/>
      <c r="F777" s="75"/>
      <c r="G777" s="75"/>
      <c r="H777" s="75"/>
      <c r="I777" s="75"/>
      <c r="J777" s="75"/>
      <c r="K777" s="75"/>
      <c r="L777" s="75"/>
      <c r="M777" s="75"/>
      <c r="N777" s="75"/>
      <c r="O777" s="75"/>
      <c r="P777" s="75"/>
      <c r="Q777" s="75"/>
      <c r="R777" s="75"/>
      <c r="S777" s="75"/>
      <c r="T777" s="75"/>
      <c r="U777" s="75"/>
      <c r="V777" s="75"/>
      <c r="W777" s="75"/>
    </row>
    <row r="778" spans="2:23">
      <c r="B778" s="75"/>
      <c r="C778" s="75"/>
      <c r="D778" s="75"/>
      <c r="E778" s="75"/>
      <c r="F778" s="75"/>
      <c r="G778" s="75"/>
      <c r="H778" s="75"/>
      <c r="I778" s="75"/>
      <c r="J778" s="75"/>
      <c r="K778" s="75"/>
      <c r="L778" s="75"/>
      <c r="M778" s="75"/>
      <c r="N778" s="75"/>
      <c r="O778" s="75"/>
      <c r="P778" s="75"/>
      <c r="Q778" s="75"/>
      <c r="R778" s="75"/>
      <c r="S778" s="75"/>
      <c r="T778" s="75"/>
      <c r="U778" s="75"/>
      <c r="V778" s="75"/>
      <c r="W778" s="75"/>
    </row>
    <row r="779" spans="2:23">
      <c r="B779" s="75"/>
      <c r="C779" s="75"/>
      <c r="D779" s="75"/>
      <c r="E779" s="75"/>
      <c r="F779" s="75"/>
      <c r="G779" s="75"/>
      <c r="H779" s="75"/>
      <c r="I779" s="75"/>
      <c r="J779" s="75"/>
      <c r="K779" s="75"/>
      <c r="L779" s="75"/>
      <c r="M779" s="75"/>
      <c r="N779" s="75"/>
      <c r="O779" s="75"/>
      <c r="P779" s="75"/>
      <c r="Q779" s="75"/>
      <c r="R779" s="75"/>
      <c r="S779" s="75"/>
      <c r="T779" s="75"/>
      <c r="U779" s="75"/>
      <c r="V779" s="75"/>
      <c r="W779" s="75"/>
    </row>
    <row r="780" spans="2:23">
      <c r="B780" s="75"/>
      <c r="C780" s="75"/>
      <c r="D780" s="75"/>
      <c r="E780" s="75"/>
      <c r="F780" s="75"/>
      <c r="G780" s="75"/>
      <c r="H780" s="75"/>
      <c r="I780" s="75"/>
      <c r="J780" s="75"/>
      <c r="K780" s="75"/>
      <c r="L780" s="75"/>
      <c r="M780" s="75"/>
      <c r="N780" s="75"/>
      <c r="O780" s="75"/>
      <c r="P780" s="75"/>
      <c r="Q780" s="75"/>
      <c r="R780" s="75"/>
      <c r="S780" s="75"/>
      <c r="T780" s="75"/>
      <c r="U780" s="75"/>
      <c r="V780" s="75"/>
      <c r="W780" s="75"/>
    </row>
    <row r="781" spans="2:23">
      <c r="B781" s="75"/>
      <c r="C781" s="75"/>
      <c r="D781" s="75"/>
      <c r="E781" s="75"/>
      <c r="F781" s="75"/>
      <c r="G781" s="75"/>
      <c r="H781" s="75"/>
      <c r="I781" s="75"/>
      <c r="J781" s="75"/>
      <c r="K781" s="75"/>
      <c r="L781" s="75"/>
      <c r="M781" s="75"/>
      <c r="N781" s="75"/>
      <c r="O781" s="75"/>
      <c r="P781" s="75"/>
      <c r="Q781" s="75"/>
      <c r="R781" s="75"/>
      <c r="S781" s="75"/>
      <c r="T781" s="75"/>
      <c r="U781" s="75"/>
      <c r="V781" s="75"/>
      <c r="W781" s="75"/>
    </row>
    <row r="782" spans="2:23">
      <c r="B782" s="75"/>
      <c r="C782" s="75"/>
      <c r="D782" s="75"/>
      <c r="E782" s="75"/>
      <c r="F782" s="75"/>
      <c r="G782" s="75"/>
      <c r="H782" s="75"/>
      <c r="I782" s="75"/>
      <c r="J782" s="75"/>
      <c r="K782" s="75"/>
      <c r="L782" s="75"/>
      <c r="M782" s="75"/>
      <c r="N782" s="75"/>
      <c r="O782" s="75"/>
      <c r="P782" s="75"/>
      <c r="Q782" s="75"/>
      <c r="R782" s="75"/>
      <c r="S782" s="75"/>
      <c r="T782" s="75"/>
      <c r="U782" s="75"/>
      <c r="V782" s="75"/>
      <c r="W782" s="75"/>
    </row>
    <row r="783" spans="2:23">
      <c r="B783" s="75"/>
      <c r="C783" s="75"/>
      <c r="D783" s="75"/>
      <c r="E783" s="75"/>
      <c r="F783" s="75"/>
      <c r="G783" s="75"/>
      <c r="H783" s="75"/>
      <c r="I783" s="75"/>
      <c r="J783" s="75"/>
      <c r="K783" s="75"/>
      <c r="L783" s="75"/>
      <c r="M783" s="75"/>
      <c r="N783" s="75"/>
      <c r="O783" s="75"/>
      <c r="P783" s="75"/>
      <c r="Q783" s="75"/>
      <c r="R783" s="75"/>
      <c r="S783" s="75"/>
      <c r="T783" s="75"/>
      <c r="U783" s="75"/>
      <c r="V783" s="75"/>
      <c r="W783" s="75"/>
    </row>
    <row r="784" spans="2:23">
      <c r="B784" s="75"/>
      <c r="C784" s="75"/>
      <c r="D784" s="75"/>
      <c r="E784" s="75"/>
      <c r="F784" s="75"/>
      <c r="G784" s="75"/>
      <c r="H784" s="75"/>
      <c r="I784" s="75"/>
      <c r="J784" s="75"/>
      <c r="K784" s="75"/>
      <c r="L784" s="75"/>
      <c r="M784" s="75"/>
      <c r="N784" s="75"/>
      <c r="O784" s="75"/>
      <c r="P784" s="75"/>
      <c r="Q784" s="75"/>
      <c r="R784" s="75"/>
      <c r="S784" s="75"/>
      <c r="T784" s="75"/>
      <c r="U784" s="75"/>
      <c r="V784" s="75"/>
      <c r="W784" s="75"/>
    </row>
    <row r="785" spans="2:23">
      <c r="B785" s="75"/>
      <c r="C785" s="75"/>
      <c r="D785" s="75"/>
      <c r="E785" s="75"/>
      <c r="F785" s="75"/>
      <c r="G785" s="75"/>
      <c r="H785" s="75"/>
      <c r="I785" s="75"/>
      <c r="J785" s="75"/>
      <c r="K785" s="75"/>
      <c r="L785" s="75"/>
      <c r="M785" s="75"/>
      <c r="N785" s="75"/>
      <c r="O785" s="75"/>
      <c r="P785" s="75"/>
      <c r="Q785" s="75"/>
      <c r="R785" s="75"/>
      <c r="S785" s="75"/>
      <c r="T785" s="75"/>
      <c r="U785" s="75"/>
      <c r="V785" s="75"/>
      <c r="W785" s="75"/>
    </row>
    <row r="786" spans="2:23">
      <c r="B786" s="75"/>
      <c r="C786" s="75"/>
      <c r="D786" s="75"/>
      <c r="E786" s="75"/>
      <c r="F786" s="75"/>
      <c r="G786" s="75"/>
      <c r="H786" s="75"/>
      <c r="I786" s="75"/>
      <c r="J786" s="75"/>
      <c r="K786" s="75"/>
      <c r="L786" s="75"/>
      <c r="M786" s="75"/>
      <c r="N786" s="75"/>
      <c r="O786" s="75"/>
      <c r="P786" s="75"/>
      <c r="Q786" s="75"/>
      <c r="R786" s="75"/>
      <c r="S786" s="75"/>
      <c r="T786" s="75"/>
      <c r="U786" s="75"/>
      <c r="V786" s="75"/>
      <c r="W786" s="75"/>
    </row>
    <row r="787" spans="2:23">
      <c r="B787" s="75"/>
      <c r="C787" s="75"/>
      <c r="D787" s="75"/>
      <c r="E787" s="75"/>
      <c r="F787" s="75"/>
      <c r="G787" s="75"/>
      <c r="H787" s="75"/>
      <c r="I787" s="75"/>
      <c r="J787" s="75"/>
      <c r="K787" s="75"/>
      <c r="L787" s="75"/>
      <c r="M787" s="75"/>
      <c r="N787" s="75"/>
      <c r="O787" s="75"/>
      <c r="P787" s="75"/>
      <c r="Q787" s="75"/>
      <c r="R787" s="75"/>
      <c r="S787" s="75"/>
      <c r="T787" s="75"/>
      <c r="U787" s="75"/>
      <c r="V787" s="75"/>
      <c r="W787" s="75"/>
    </row>
    <row r="788" spans="2:23">
      <c r="B788" s="75"/>
      <c r="C788" s="75"/>
      <c r="D788" s="75"/>
      <c r="E788" s="75"/>
      <c r="F788" s="75"/>
      <c r="G788" s="75"/>
      <c r="H788" s="75"/>
      <c r="I788" s="75"/>
      <c r="J788" s="75"/>
      <c r="K788" s="75"/>
      <c r="L788" s="75"/>
      <c r="M788" s="75"/>
      <c r="N788" s="75"/>
      <c r="O788" s="75"/>
      <c r="P788" s="75"/>
      <c r="Q788" s="75"/>
      <c r="R788" s="75"/>
      <c r="S788" s="75"/>
      <c r="T788" s="75"/>
      <c r="U788" s="75"/>
      <c r="V788" s="75"/>
      <c r="W788" s="75"/>
    </row>
    <row r="789" spans="2:23">
      <c r="B789" s="75"/>
      <c r="C789" s="75"/>
      <c r="D789" s="75"/>
      <c r="E789" s="75"/>
      <c r="F789" s="75"/>
      <c r="G789" s="75"/>
      <c r="H789" s="75"/>
      <c r="I789" s="75"/>
      <c r="J789" s="75"/>
      <c r="K789" s="75"/>
      <c r="L789" s="75"/>
      <c r="M789" s="75"/>
      <c r="N789" s="75"/>
      <c r="O789" s="75"/>
      <c r="P789" s="75"/>
      <c r="Q789" s="75"/>
      <c r="R789" s="75"/>
      <c r="S789" s="75"/>
      <c r="T789" s="75"/>
      <c r="U789" s="75"/>
      <c r="V789" s="75"/>
      <c r="W789" s="75"/>
    </row>
    <row r="790" spans="2:23">
      <c r="B790" s="75"/>
      <c r="C790" s="75"/>
      <c r="D790" s="75"/>
      <c r="E790" s="75"/>
      <c r="F790" s="75"/>
      <c r="G790" s="75"/>
      <c r="H790" s="75"/>
      <c r="I790" s="75"/>
      <c r="J790" s="75"/>
      <c r="K790" s="75"/>
      <c r="L790" s="75"/>
      <c r="M790" s="75"/>
      <c r="N790" s="75"/>
      <c r="O790" s="75"/>
      <c r="P790" s="75"/>
      <c r="Q790" s="75"/>
      <c r="R790" s="75"/>
      <c r="S790" s="75"/>
      <c r="T790" s="75"/>
      <c r="U790" s="75"/>
      <c r="V790" s="75"/>
      <c r="W790" s="75"/>
    </row>
    <row r="791" spans="2:23">
      <c r="B791" s="75"/>
      <c r="C791" s="75"/>
      <c r="D791" s="75"/>
      <c r="E791" s="75"/>
      <c r="F791" s="75"/>
      <c r="G791" s="75"/>
      <c r="H791" s="75"/>
      <c r="I791" s="75"/>
      <c r="J791" s="75"/>
      <c r="K791" s="75"/>
      <c r="L791" s="75"/>
      <c r="M791" s="75"/>
      <c r="N791" s="75"/>
      <c r="O791" s="75"/>
      <c r="P791" s="75"/>
      <c r="Q791" s="75"/>
      <c r="R791" s="75"/>
      <c r="S791" s="75"/>
      <c r="T791" s="75"/>
      <c r="U791" s="75"/>
      <c r="V791" s="75"/>
      <c r="W791" s="75"/>
    </row>
    <row r="792" spans="2:23">
      <c r="B792" s="75"/>
      <c r="C792" s="75"/>
      <c r="D792" s="75"/>
      <c r="E792" s="75"/>
      <c r="F792" s="75"/>
      <c r="G792" s="75"/>
      <c r="H792" s="75"/>
      <c r="I792" s="75"/>
      <c r="J792" s="75"/>
      <c r="K792" s="75"/>
      <c r="L792" s="75"/>
      <c r="M792" s="75"/>
      <c r="N792" s="75"/>
      <c r="O792" s="75"/>
      <c r="P792" s="75"/>
      <c r="Q792" s="75"/>
      <c r="R792" s="75"/>
      <c r="S792" s="75"/>
      <c r="T792" s="75"/>
      <c r="U792" s="75"/>
      <c r="V792" s="75"/>
      <c r="W792" s="75"/>
    </row>
    <row r="793" spans="2:23">
      <c r="B793" s="75"/>
      <c r="C793" s="75"/>
      <c r="D793" s="75"/>
      <c r="E793" s="75"/>
      <c r="F793" s="75"/>
      <c r="G793" s="75"/>
      <c r="H793" s="75"/>
      <c r="I793" s="75"/>
      <c r="J793" s="75"/>
      <c r="K793" s="75"/>
      <c r="L793" s="75"/>
      <c r="M793" s="75"/>
      <c r="N793" s="75"/>
      <c r="O793" s="75"/>
      <c r="P793" s="75"/>
      <c r="Q793" s="75"/>
      <c r="R793" s="75"/>
      <c r="S793" s="75"/>
      <c r="T793" s="75"/>
      <c r="U793" s="75"/>
      <c r="V793" s="75"/>
      <c r="W793" s="75"/>
    </row>
    <row r="794" spans="2:23">
      <c r="B794" s="75"/>
      <c r="C794" s="75"/>
      <c r="D794" s="75"/>
      <c r="E794" s="75"/>
      <c r="F794" s="75"/>
      <c r="G794" s="75"/>
      <c r="H794" s="75"/>
      <c r="I794" s="75"/>
      <c r="J794" s="75"/>
      <c r="K794" s="75"/>
      <c r="L794" s="75"/>
      <c r="M794" s="75"/>
      <c r="N794" s="75"/>
      <c r="O794" s="75"/>
      <c r="P794" s="75"/>
      <c r="Q794" s="75"/>
      <c r="R794" s="75"/>
      <c r="S794" s="75"/>
      <c r="T794" s="75"/>
      <c r="U794" s="75"/>
      <c r="V794" s="75"/>
      <c r="W794" s="75"/>
    </row>
    <row r="795" spans="2:23">
      <c r="B795" s="75"/>
      <c r="C795" s="75"/>
      <c r="D795" s="75"/>
      <c r="E795" s="75"/>
      <c r="F795" s="75"/>
      <c r="G795" s="75"/>
      <c r="H795" s="75"/>
      <c r="I795" s="75"/>
      <c r="J795" s="75"/>
      <c r="K795" s="75"/>
      <c r="L795" s="75"/>
      <c r="M795" s="75"/>
      <c r="N795" s="75"/>
      <c r="O795" s="75"/>
      <c r="P795" s="75"/>
      <c r="Q795" s="75"/>
      <c r="R795" s="75"/>
      <c r="S795" s="75"/>
      <c r="T795" s="75"/>
      <c r="U795" s="75"/>
      <c r="V795" s="75"/>
      <c r="W795" s="75"/>
    </row>
    <row r="796" spans="2:23">
      <c r="B796" s="75"/>
      <c r="C796" s="75"/>
      <c r="D796" s="75"/>
      <c r="E796" s="75"/>
      <c r="F796" s="75"/>
      <c r="G796" s="75"/>
      <c r="H796" s="75"/>
      <c r="I796" s="75"/>
      <c r="J796" s="75"/>
      <c r="K796" s="75"/>
      <c r="L796" s="75"/>
      <c r="M796" s="75"/>
      <c r="N796" s="75"/>
      <c r="O796" s="75"/>
      <c r="P796" s="75"/>
      <c r="Q796" s="75"/>
      <c r="R796" s="75"/>
      <c r="S796" s="75"/>
      <c r="T796" s="75"/>
      <c r="U796" s="75"/>
      <c r="V796" s="75"/>
      <c r="W796" s="75"/>
    </row>
    <row r="797" spans="2:23">
      <c r="B797" s="75"/>
      <c r="C797" s="75"/>
      <c r="D797" s="75"/>
      <c r="E797" s="75"/>
      <c r="F797" s="75"/>
      <c r="G797" s="75"/>
      <c r="H797" s="75"/>
      <c r="I797" s="75"/>
      <c r="J797" s="75"/>
      <c r="K797" s="75"/>
      <c r="L797" s="75"/>
      <c r="M797" s="75"/>
      <c r="N797" s="75"/>
      <c r="O797" s="75"/>
      <c r="P797" s="75"/>
      <c r="Q797" s="75"/>
      <c r="R797" s="75"/>
      <c r="S797" s="75"/>
      <c r="T797" s="75"/>
      <c r="U797" s="75"/>
      <c r="V797" s="75"/>
      <c r="W797" s="75"/>
    </row>
    <row r="798" spans="2:23">
      <c r="B798" s="75"/>
      <c r="C798" s="75"/>
      <c r="D798" s="75"/>
      <c r="E798" s="75"/>
      <c r="F798" s="75"/>
      <c r="G798" s="75"/>
      <c r="H798" s="75"/>
      <c r="I798" s="75"/>
      <c r="J798" s="75"/>
      <c r="K798" s="75"/>
      <c r="L798" s="75"/>
      <c r="M798" s="75"/>
      <c r="N798" s="75"/>
      <c r="O798" s="75"/>
      <c r="P798" s="75"/>
      <c r="Q798" s="75"/>
      <c r="R798" s="75"/>
      <c r="S798" s="75"/>
      <c r="T798" s="75"/>
      <c r="U798" s="75"/>
      <c r="V798" s="75"/>
      <c r="W798" s="75"/>
    </row>
    <row r="799" spans="2:23">
      <c r="B799" s="75"/>
      <c r="C799" s="75"/>
      <c r="D799" s="75"/>
      <c r="E799" s="75"/>
      <c r="F799" s="75"/>
      <c r="G799" s="75"/>
      <c r="H799" s="75"/>
      <c r="I799" s="75"/>
      <c r="J799" s="75"/>
      <c r="K799" s="75"/>
      <c r="L799" s="75"/>
      <c r="M799" s="75"/>
      <c r="N799" s="75"/>
      <c r="O799" s="75"/>
      <c r="P799" s="75"/>
      <c r="Q799" s="75"/>
      <c r="R799" s="75"/>
      <c r="S799" s="75"/>
      <c r="T799" s="75"/>
      <c r="U799" s="75"/>
      <c r="V799" s="75"/>
      <c r="W799" s="75"/>
    </row>
    <row r="800" spans="2:23">
      <c r="B800" s="75"/>
      <c r="C800" s="75"/>
      <c r="D800" s="75"/>
      <c r="E800" s="75"/>
      <c r="F800" s="75"/>
      <c r="G800" s="75"/>
      <c r="H800" s="75"/>
      <c r="I800" s="75"/>
      <c r="J800" s="75"/>
      <c r="K800" s="75"/>
      <c r="L800" s="75"/>
      <c r="M800" s="75"/>
      <c r="N800" s="75"/>
      <c r="O800" s="75"/>
      <c r="P800" s="75"/>
      <c r="Q800" s="75"/>
      <c r="R800" s="75"/>
      <c r="S800" s="75"/>
      <c r="T800" s="75"/>
      <c r="U800" s="75"/>
      <c r="V800" s="75"/>
      <c r="W800" s="75"/>
    </row>
    <row r="801" spans="2:23">
      <c r="B801" s="75"/>
      <c r="C801" s="75"/>
      <c r="D801" s="75"/>
      <c r="E801" s="75"/>
      <c r="F801" s="75"/>
      <c r="G801" s="75"/>
      <c r="H801" s="75"/>
      <c r="I801" s="75"/>
      <c r="J801" s="75"/>
      <c r="K801" s="75"/>
      <c r="L801" s="75"/>
      <c r="M801" s="75"/>
      <c r="N801" s="75"/>
      <c r="O801" s="75"/>
      <c r="P801" s="75"/>
      <c r="Q801" s="75"/>
      <c r="R801" s="75"/>
      <c r="S801" s="75"/>
      <c r="T801" s="75"/>
      <c r="U801" s="75"/>
      <c r="V801" s="75"/>
      <c r="W801" s="75"/>
    </row>
    <row r="802" spans="2:23">
      <c r="B802" s="75"/>
      <c r="C802" s="75"/>
      <c r="D802" s="75"/>
      <c r="E802" s="75"/>
      <c r="F802" s="75"/>
      <c r="G802" s="75"/>
      <c r="H802" s="75"/>
      <c r="I802" s="75"/>
      <c r="J802" s="75"/>
      <c r="K802" s="75"/>
      <c r="L802" s="75"/>
      <c r="M802" s="75"/>
      <c r="N802" s="75"/>
      <c r="O802" s="75"/>
      <c r="P802" s="75"/>
      <c r="Q802" s="75"/>
      <c r="R802" s="75"/>
      <c r="S802" s="75"/>
      <c r="T802" s="75"/>
      <c r="U802" s="75"/>
      <c r="V802" s="75"/>
      <c r="W802" s="75"/>
    </row>
    <row r="803" spans="2:23">
      <c r="B803" s="75"/>
      <c r="C803" s="75"/>
      <c r="D803" s="75"/>
      <c r="E803" s="75"/>
      <c r="F803" s="75"/>
      <c r="G803" s="75"/>
      <c r="H803" s="75"/>
      <c r="I803" s="75"/>
      <c r="J803" s="75"/>
      <c r="K803" s="75"/>
      <c r="L803" s="75"/>
      <c r="M803" s="75"/>
      <c r="N803" s="75"/>
      <c r="O803" s="75"/>
      <c r="P803" s="75"/>
      <c r="Q803" s="75"/>
      <c r="R803" s="75"/>
      <c r="S803" s="75"/>
      <c r="T803" s="75"/>
      <c r="U803" s="75"/>
      <c r="V803" s="75"/>
      <c r="W803" s="75"/>
    </row>
    <row r="804" spans="2:23">
      <c r="B804" s="75"/>
      <c r="C804" s="75"/>
      <c r="D804" s="75"/>
      <c r="E804" s="75"/>
      <c r="F804" s="75"/>
      <c r="G804" s="75"/>
      <c r="H804" s="75"/>
      <c r="I804" s="75"/>
      <c r="J804" s="75"/>
      <c r="K804" s="75"/>
      <c r="L804" s="75"/>
      <c r="M804" s="75"/>
      <c r="N804" s="75"/>
      <c r="O804" s="75"/>
      <c r="P804" s="75"/>
      <c r="Q804" s="75"/>
      <c r="R804" s="75"/>
      <c r="S804" s="75"/>
      <c r="T804" s="75"/>
      <c r="U804" s="75"/>
      <c r="V804" s="75"/>
      <c r="W804" s="75"/>
    </row>
    <row r="805" spans="2:23">
      <c r="B805" s="75"/>
      <c r="C805" s="75"/>
      <c r="D805" s="75"/>
      <c r="E805" s="75"/>
      <c r="F805" s="75"/>
      <c r="G805" s="75"/>
      <c r="H805" s="75"/>
      <c r="I805" s="75"/>
      <c r="J805" s="75"/>
      <c r="K805" s="75"/>
      <c r="L805" s="75"/>
      <c r="M805" s="75"/>
      <c r="N805" s="75"/>
      <c r="O805" s="75"/>
      <c r="P805" s="75"/>
      <c r="Q805" s="75"/>
      <c r="R805" s="75"/>
      <c r="S805" s="75"/>
      <c r="T805" s="75"/>
      <c r="U805" s="75"/>
      <c r="V805" s="75"/>
      <c r="W805" s="75"/>
    </row>
    <row r="806" spans="2:23">
      <c r="B806" s="75"/>
      <c r="C806" s="75"/>
      <c r="D806" s="75"/>
      <c r="E806" s="75"/>
      <c r="F806" s="75"/>
      <c r="G806" s="75"/>
      <c r="H806" s="75"/>
      <c r="I806" s="75"/>
      <c r="J806" s="75"/>
      <c r="K806" s="75"/>
      <c r="L806" s="75"/>
      <c r="M806" s="75"/>
      <c r="N806" s="75"/>
      <c r="O806" s="75"/>
      <c r="P806" s="75"/>
      <c r="Q806" s="75"/>
      <c r="R806" s="75"/>
      <c r="S806" s="75"/>
      <c r="T806" s="75"/>
      <c r="U806" s="75"/>
      <c r="V806" s="75"/>
      <c r="W806" s="75"/>
    </row>
    <row r="807" spans="2:23">
      <c r="B807" s="75"/>
      <c r="C807" s="75"/>
      <c r="D807" s="75"/>
      <c r="E807" s="75"/>
      <c r="F807" s="75"/>
      <c r="G807" s="75"/>
      <c r="H807" s="75"/>
      <c r="I807" s="75"/>
      <c r="J807" s="75"/>
      <c r="K807" s="75"/>
      <c r="L807" s="75"/>
      <c r="M807" s="75"/>
      <c r="N807" s="75"/>
      <c r="O807" s="75"/>
      <c r="P807" s="75"/>
      <c r="Q807" s="75"/>
      <c r="R807" s="75"/>
      <c r="S807" s="75"/>
      <c r="T807" s="75"/>
      <c r="U807" s="75"/>
      <c r="V807" s="75"/>
      <c r="W807" s="75"/>
    </row>
    <row r="808" spans="2:23">
      <c r="B808" s="75"/>
      <c r="C808" s="75"/>
      <c r="D808" s="75"/>
      <c r="E808" s="75"/>
      <c r="F808" s="75"/>
      <c r="G808" s="75"/>
      <c r="H808" s="75"/>
      <c r="I808" s="75"/>
      <c r="J808" s="75"/>
      <c r="K808" s="75"/>
      <c r="L808" s="75"/>
      <c r="M808" s="75"/>
      <c r="N808" s="75"/>
      <c r="O808" s="75"/>
      <c r="P808" s="75"/>
      <c r="Q808" s="75"/>
      <c r="R808" s="75"/>
      <c r="S808" s="75"/>
      <c r="T808" s="75"/>
      <c r="U808" s="75"/>
      <c r="V808" s="75"/>
      <c r="W808" s="75"/>
    </row>
    <row r="809" spans="2:23">
      <c r="B809" s="75"/>
      <c r="C809" s="75"/>
      <c r="D809" s="75"/>
      <c r="E809" s="75"/>
      <c r="F809" s="75"/>
      <c r="G809" s="75"/>
      <c r="H809" s="75"/>
      <c r="I809" s="75"/>
      <c r="J809" s="75"/>
      <c r="K809" s="75"/>
      <c r="L809" s="75"/>
      <c r="M809" s="75"/>
      <c r="N809" s="75"/>
      <c r="O809" s="75"/>
      <c r="P809" s="75"/>
      <c r="Q809" s="75"/>
      <c r="R809" s="75"/>
      <c r="S809" s="75"/>
      <c r="T809" s="75"/>
      <c r="U809" s="75"/>
      <c r="V809" s="75"/>
      <c r="W809" s="75"/>
    </row>
    <row r="810" spans="2:23">
      <c r="B810" s="75"/>
      <c r="C810" s="75"/>
      <c r="D810" s="75"/>
      <c r="E810" s="75"/>
      <c r="F810" s="75"/>
      <c r="G810" s="75"/>
      <c r="H810" s="75"/>
      <c r="I810" s="75"/>
      <c r="J810" s="75"/>
      <c r="K810" s="75"/>
      <c r="L810" s="75"/>
      <c r="M810" s="75"/>
      <c r="N810" s="75"/>
      <c r="O810" s="75"/>
      <c r="P810" s="75"/>
      <c r="Q810" s="75"/>
      <c r="R810" s="75"/>
      <c r="S810" s="75"/>
      <c r="T810" s="75"/>
      <c r="U810" s="75"/>
      <c r="V810" s="75"/>
      <c r="W810" s="75"/>
    </row>
    <row r="811" spans="2:23">
      <c r="B811" s="75"/>
      <c r="C811" s="75"/>
      <c r="D811" s="75"/>
      <c r="E811" s="75"/>
      <c r="F811" s="75"/>
      <c r="G811" s="75"/>
      <c r="H811" s="75"/>
      <c r="I811" s="75"/>
      <c r="J811" s="75"/>
      <c r="K811" s="75"/>
      <c r="L811" s="75"/>
      <c r="M811" s="75"/>
      <c r="N811" s="75"/>
      <c r="O811" s="75"/>
      <c r="P811" s="75"/>
      <c r="Q811" s="75"/>
      <c r="R811" s="75"/>
      <c r="S811" s="75"/>
      <c r="T811" s="75"/>
      <c r="U811" s="75"/>
      <c r="V811" s="75"/>
      <c r="W811" s="75"/>
    </row>
    <row r="812" spans="2:23">
      <c r="B812" s="75"/>
      <c r="C812" s="75"/>
      <c r="D812" s="75"/>
      <c r="E812" s="75"/>
      <c r="F812" s="75"/>
      <c r="G812" s="75"/>
      <c r="H812" s="75"/>
      <c r="I812" s="75"/>
      <c r="J812" s="75"/>
      <c r="K812" s="75"/>
      <c r="L812" s="75"/>
      <c r="M812" s="75"/>
      <c r="N812" s="75"/>
      <c r="O812" s="75"/>
      <c r="P812" s="75"/>
      <c r="Q812" s="75"/>
      <c r="R812" s="75"/>
      <c r="S812" s="75"/>
      <c r="T812" s="75"/>
      <c r="U812" s="75"/>
      <c r="V812" s="75"/>
      <c r="W812" s="75"/>
    </row>
    <row r="813" spans="2:23">
      <c r="B813" s="75"/>
      <c r="C813" s="75"/>
      <c r="D813" s="75"/>
      <c r="E813" s="75"/>
      <c r="F813" s="75"/>
      <c r="G813" s="75"/>
      <c r="H813" s="75"/>
      <c r="I813" s="75"/>
      <c r="J813" s="75"/>
      <c r="K813" s="75"/>
      <c r="L813" s="75"/>
      <c r="M813" s="75"/>
      <c r="N813" s="75"/>
      <c r="O813" s="75"/>
      <c r="P813" s="75"/>
      <c r="Q813" s="75"/>
      <c r="R813" s="75"/>
      <c r="S813" s="75"/>
      <c r="T813" s="75"/>
      <c r="U813" s="75"/>
      <c r="V813" s="75"/>
      <c r="W813" s="75"/>
    </row>
    <row r="814" spans="2:23">
      <c r="B814" s="75"/>
      <c r="C814" s="75"/>
      <c r="D814" s="75"/>
      <c r="E814" s="75"/>
      <c r="F814" s="75"/>
      <c r="G814" s="75"/>
      <c r="H814" s="75"/>
      <c r="I814" s="75"/>
      <c r="J814" s="75"/>
      <c r="K814" s="75"/>
      <c r="L814" s="75"/>
      <c r="M814" s="75"/>
      <c r="N814" s="75"/>
      <c r="O814" s="75"/>
      <c r="P814" s="75"/>
      <c r="Q814" s="75"/>
      <c r="R814" s="75"/>
      <c r="S814" s="75"/>
      <c r="T814" s="75"/>
      <c r="U814" s="75"/>
      <c r="V814" s="75"/>
      <c r="W814" s="75"/>
    </row>
    <row r="815" spans="2:23">
      <c r="B815" s="75"/>
      <c r="C815" s="75"/>
      <c r="D815" s="75"/>
      <c r="E815" s="75"/>
      <c r="F815" s="75"/>
      <c r="G815" s="75"/>
      <c r="H815" s="75"/>
      <c r="I815" s="75"/>
      <c r="J815" s="75"/>
      <c r="K815" s="75"/>
      <c r="L815" s="75"/>
      <c r="M815" s="75"/>
      <c r="N815" s="75"/>
      <c r="O815" s="75"/>
      <c r="P815" s="75"/>
      <c r="Q815" s="75"/>
      <c r="R815" s="75"/>
      <c r="S815" s="75"/>
      <c r="T815" s="75"/>
      <c r="U815" s="75"/>
      <c r="V815" s="75"/>
      <c r="W815" s="75"/>
    </row>
    <row r="816" spans="2:23">
      <c r="B816" s="75"/>
      <c r="C816" s="75"/>
      <c r="D816" s="75"/>
      <c r="E816" s="75"/>
      <c r="F816" s="75"/>
      <c r="G816" s="75"/>
      <c r="H816" s="75"/>
      <c r="I816" s="75"/>
      <c r="J816" s="75"/>
      <c r="K816" s="75"/>
      <c r="L816" s="75"/>
      <c r="M816" s="75"/>
      <c r="N816" s="75"/>
      <c r="O816" s="75"/>
      <c r="P816" s="75"/>
      <c r="Q816" s="75"/>
      <c r="R816" s="75"/>
      <c r="S816" s="75"/>
      <c r="T816" s="75"/>
      <c r="U816" s="75"/>
      <c r="V816" s="75"/>
      <c r="W816" s="75"/>
    </row>
    <row r="817" spans="2:23">
      <c r="B817" s="75"/>
      <c r="C817" s="75"/>
      <c r="D817" s="75"/>
      <c r="E817" s="75"/>
      <c r="F817" s="75"/>
      <c r="G817" s="75"/>
      <c r="H817" s="75"/>
      <c r="I817" s="75"/>
      <c r="J817" s="75"/>
      <c r="K817" s="75"/>
      <c r="L817" s="75"/>
      <c r="M817" s="75"/>
      <c r="N817" s="75"/>
      <c r="O817" s="75"/>
      <c r="P817" s="75"/>
      <c r="Q817" s="75"/>
      <c r="R817" s="75"/>
      <c r="S817" s="75"/>
      <c r="T817" s="75"/>
      <c r="U817" s="75"/>
      <c r="V817" s="75"/>
      <c r="W817" s="75"/>
    </row>
    <row r="818" spans="2:23">
      <c r="B818" s="75"/>
      <c r="C818" s="75"/>
      <c r="D818" s="75"/>
      <c r="E818" s="75"/>
      <c r="F818" s="75"/>
      <c r="G818" s="75"/>
      <c r="H818" s="75"/>
      <c r="I818" s="75"/>
      <c r="J818" s="75"/>
      <c r="K818" s="75"/>
      <c r="L818" s="75"/>
      <c r="M818" s="75"/>
      <c r="N818" s="75"/>
      <c r="O818" s="75"/>
      <c r="P818" s="75"/>
      <c r="Q818" s="75"/>
      <c r="R818" s="75"/>
      <c r="S818" s="75"/>
      <c r="T818" s="75"/>
      <c r="U818" s="75"/>
      <c r="V818" s="75"/>
      <c r="W818" s="75"/>
    </row>
    <row r="819" spans="2:23">
      <c r="B819" s="75"/>
      <c r="C819" s="75"/>
      <c r="D819" s="75"/>
      <c r="E819" s="75"/>
      <c r="F819" s="75"/>
      <c r="G819" s="75"/>
      <c r="H819" s="75"/>
      <c r="I819" s="75"/>
      <c r="J819" s="75"/>
      <c r="K819" s="75"/>
      <c r="L819" s="75"/>
      <c r="M819" s="75"/>
      <c r="N819" s="75"/>
      <c r="O819" s="75"/>
      <c r="P819" s="75"/>
      <c r="Q819" s="75"/>
      <c r="R819" s="75"/>
      <c r="S819" s="75"/>
      <c r="T819" s="75"/>
      <c r="U819" s="75"/>
      <c r="V819" s="75"/>
      <c r="W819" s="75"/>
    </row>
    <row r="820" spans="2:23">
      <c r="B820" s="75"/>
      <c r="C820" s="75"/>
      <c r="D820" s="75"/>
      <c r="E820" s="75"/>
      <c r="F820" s="75"/>
      <c r="G820" s="75"/>
      <c r="H820" s="75"/>
      <c r="I820" s="75"/>
      <c r="J820" s="75"/>
      <c r="K820" s="75"/>
      <c r="L820" s="75"/>
      <c r="M820" s="75"/>
      <c r="N820" s="75"/>
      <c r="O820" s="75"/>
      <c r="P820" s="75"/>
      <c r="Q820" s="75"/>
      <c r="R820" s="75"/>
      <c r="S820" s="75"/>
      <c r="T820" s="75"/>
      <c r="U820" s="75"/>
      <c r="V820" s="75"/>
      <c r="W820" s="75"/>
    </row>
    <row r="821" spans="2:23">
      <c r="B821" s="75"/>
      <c r="C821" s="75"/>
      <c r="D821" s="75"/>
      <c r="E821" s="75"/>
      <c r="F821" s="75"/>
      <c r="G821" s="75"/>
      <c r="H821" s="75"/>
      <c r="I821" s="75"/>
      <c r="J821" s="75"/>
      <c r="K821" s="75"/>
      <c r="L821" s="75"/>
      <c r="M821" s="75"/>
      <c r="N821" s="75"/>
      <c r="O821" s="75"/>
      <c r="P821" s="75"/>
      <c r="Q821" s="75"/>
      <c r="R821" s="75"/>
      <c r="S821" s="75"/>
      <c r="T821" s="75"/>
      <c r="U821" s="75"/>
      <c r="V821" s="75"/>
      <c r="W821" s="75"/>
    </row>
    <row r="822" spans="2:23">
      <c r="B822" s="75"/>
      <c r="C822" s="75"/>
      <c r="D822" s="75"/>
      <c r="E822" s="75"/>
      <c r="F822" s="75"/>
      <c r="G822" s="75"/>
      <c r="H822" s="75"/>
      <c r="I822" s="75"/>
      <c r="J822" s="75"/>
      <c r="K822" s="75"/>
      <c r="L822" s="75"/>
      <c r="M822" s="75"/>
      <c r="N822" s="75"/>
      <c r="O822" s="75"/>
      <c r="P822" s="75"/>
      <c r="Q822" s="75"/>
      <c r="R822" s="75"/>
      <c r="S822" s="75"/>
      <c r="T822" s="75"/>
      <c r="U822" s="75"/>
      <c r="V822" s="75"/>
      <c r="W822" s="75"/>
    </row>
    <row r="823" spans="2:23">
      <c r="B823" s="75"/>
      <c r="C823" s="75"/>
      <c r="D823" s="75"/>
      <c r="E823" s="75"/>
      <c r="F823" s="75"/>
      <c r="G823" s="75"/>
      <c r="H823" s="75"/>
      <c r="I823" s="75"/>
      <c r="J823" s="75"/>
      <c r="K823" s="75"/>
      <c r="L823" s="75"/>
      <c r="M823" s="75"/>
      <c r="N823" s="75"/>
      <c r="O823" s="75"/>
      <c r="P823" s="75"/>
      <c r="Q823" s="75"/>
      <c r="R823" s="75"/>
      <c r="S823" s="75"/>
      <c r="T823" s="75"/>
      <c r="U823" s="75"/>
      <c r="V823" s="75"/>
      <c r="W823" s="75"/>
    </row>
    <row r="824" spans="2:23">
      <c r="B824" s="75"/>
      <c r="C824" s="75"/>
      <c r="D824" s="75"/>
      <c r="E824" s="75"/>
      <c r="F824" s="75"/>
      <c r="G824" s="75"/>
      <c r="H824" s="75"/>
      <c r="I824" s="75"/>
      <c r="J824" s="75"/>
      <c r="K824" s="75"/>
      <c r="L824" s="75"/>
      <c r="M824" s="75"/>
      <c r="N824" s="75"/>
      <c r="O824" s="75"/>
      <c r="P824" s="75"/>
      <c r="Q824" s="75"/>
      <c r="R824" s="75"/>
      <c r="S824" s="75"/>
      <c r="T824" s="75"/>
      <c r="U824" s="75"/>
      <c r="V824" s="75"/>
      <c r="W824" s="75"/>
    </row>
    <row r="825" spans="2:23">
      <c r="B825" s="75"/>
      <c r="C825" s="75"/>
      <c r="D825" s="75"/>
      <c r="E825" s="75"/>
      <c r="F825" s="75"/>
      <c r="G825" s="75"/>
      <c r="H825" s="75"/>
      <c r="I825" s="75"/>
      <c r="J825" s="75"/>
      <c r="K825" s="75"/>
      <c r="L825" s="75"/>
      <c r="M825" s="75"/>
      <c r="N825" s="75"/>
      <c r="O825" s="75"/>
      <c r="P825" s="75"/>
      <c r="Q825" s="75"/>
      <c r="R825" s="75"/>
      <c r="S825" s="75"/>
      <c r="T825" s="75"/>
      <c r="U825" s="75"/>
      <c r="V825" s="75"/>
      <c r="W825" s="75"/>
    </row>
    <row r="826" spans="2:23">
      <c r="B826" s="75"/>
      <c r="C826" s="75"/>
      <c r="D826" s="75"/>
      <c r="E826" s="75"/>
      <c r="F826" s="75"/>
      <c r="G826" s="75"/>
      <c r="H826" s="75"/>
      <c r="I826" s="75"/>
      <c r="J826" s="75"/>
      <c r="K826" s="75"/>
      <c r="L826" s="75"/>
      <c r="M826" s="75"/>
      <c r="N826" s="75"/>
      <c r="O826" s="75"/>
      <c r="P826" s="75"/>
      <c r="Q826" s="75"/>
      <c r="R826" s="75"/>
      <c r="S826" s="75"/>
      <c r="T826" s="75"/>
      <c r="U826" s="75"/>
      <c r="V826" s="75"/>
      <c r="W826" s="75"/>
    </row>
    <row r="827" spans="2:23">
      <c r="B827" s="75"/>
      <c r="C827" s="75"/>
      <c r="D827" s="75"/>
      <c r="E827" s="75"/>
      <c r="F827" s="75"/>
      <c r="G827" s="75"/>
      <c r="H827" s="75"/>
      <c r="I827" s="75"/>
      <c r="J827" s="75"/>
      <c r="K827" s="75"/>
      <c r="L827" s="75"/>
      <c r="M827" s="75"/>
      <c r="N827" s="75"/>
      <c r="O827" s="75"/>
      <c r="P827" s="75"/>
      <c r="Q827" s="75"/>
      <c r="R827" s="75"/>
      <c r="S827" s="75"/>
      <c r="T827" s="75"/>
      <c r="U827" s="75"/>
      <c r="V827" s="75"/>
      <c r="W827" s="75"/>
    </row>
    <row r="828" spans="2:23">
      <c r="B828" s="75"/>
      <c r="C828" s="75"/>
      <c r="D828" s="75"/>
      <c r="E828" s="75"/>
      <c r="F828" s="75"/>
      <c r="G828" s="75"/>
      <c r="H828" s="75"/>
      <c r="I828" s="75"/>
      <c r="J828" s="75"/>
      <c r="K828" s="75"/>
      <c r="L828" s="75"/>
      <c r="M828" s="75"/>
      <c r="N828" s="75"/>
      <c r="O828" s="75"/>
      <c r="P828" s="75"/>
      <c r="Q828" s="75"/>
      <c r="R828" s="75"/>
      <c r="S828" s="75"/>
      <c r="T828" s="75"/>
      <c r="U828" s="75"/>
      <c r="V828" s="75"/>
      <c r="W828" s="75"/>
    </row>
    <row r="829" spans="2:23">
      <c r="B829" s="75"/>
      <c r="C829" s="75"/>
      <c r="D829" s="75"/>
      <c r="E829" s="75"/>
      <c r="F829" s="75"/>
      <c r="G829" s="75"/>
      <c r="H829" s="75"/>
      <c r="I829" s="75"/>
      <c r="J829" s="75"/>
      <c r="K829" s="75"/>
      <c r="L829" s="75"/>
      <c r="M829" s="75"/>
      <c r="N829" s="75"/>
      <c r="O829" s="75"/>
      <c r="P829" s="75"/>
      <c r="Q829" s="75"/>
      <c r="R829" s="75"/>
      <c r="S829" s="75"/>
      <c r="T829" s="75"/>
      <c r="U829" s="75"/>
      <c r="V829" s="75"/>
      <c r="W829" s="75"/>
    </row>
    <row r="830" spans="2:23">
      <c r="B830" s="75"/>
      <c r="C830" s="75"/>
      <c r="D830" s="75"/>
      <c r="E830" s="75"/>
      <c r="F830" s="75"/>
      <c r="G830" s="75"/>
      <c r="H830" s="75"/>
      <c r="I830" s="75"/>
      <c r="J830" s="75"/>
      <c r="K830" s="75"/>
      <c r="L830" s="75"/>
      <c r="M830" s="75"/>
      <c r="N830" s="75"/>
      <c r="O830" s="75"/>
      <c r="P830" s="75"/>
      <c r="Q830" s="75"/>
      <c r="R830" s="75"/>
      <c r="S830" s="75"/>
      <c r="T830" s="75"/>
      <c r="U830" s="75"/>
      <c r="V830" s="75"/>
      <c r="W830" s="75"/>
    </row>
    <row r="831" spans="2:23">
      <c r="B831" s="75"/>
      <c r="C831" s="75"/>
      <c r="D831" s="75"/>
      <c r="E831" s="75"/>
      <c r="F831" s="75"/>
      <c r="G831" s="75"/>
      <c r="H831" s="75"/>
      <c r="I831" s="75"/>
      <c r="J831" s="75"/>
      <c r="K831" s="75"/>
      <c r="L831" s="75"/>
      <c r="M831" s="75"/>
      <c r="N831" s="75"/>
      <c r="O831" s="75"/>
      <c r="P831" s="75"/>
      <c r="Q831" s="75"/>
      <c r="R831" s="75"/>
      <c r="S831" s="75"/>
      <c r="T831" s="75"/>
      <c r="U831" s="75"/>
      <c r="V831" s="75"/>
      <c r="W831" s="75"/>
    </row>
    <row r="832" spans="2:23">
      <c r="B832" s="75"/>
      <c r="C832" s="75"/>
      <c r="D832" s="75"/>
      <c r="E832" s="75"/>
      <c r="F832" s="75"/>
      <c r="G832" s="75"/>
      <c r="H832" s="75"/>
      <c r="I832" s="75"/>
      <c r="J832" s="75"/>
      <c r="K832" s="75"/>
      <c r="L832" s="75"/>
      <c r="M832" s="75"/>
      <c r="N832" s="75"/>
      <c r="O832" s="75"/>
      <c r="P832" s="75"/>
      <c r="Q832" s="75"/>
      <c r="R832" s="75"/>
      <c r="S832" s="75"/>
      <c r="T832" s="75"/>
      <c r="U832" s="75"/>
      <c r="V832" s="75"/>
      <c r="W832" s="75"/>
    </row>
    <row r="833" spans="2:23">
      <c r="B833" s="75"/>
      <c r="C833" s="75"/>
      <c r="D833" s="75"/>
      <c r="E833" s="75"/>
      <c r="F833" s="75"/>
      <c r="G833" s="75"/>
      <c r="H833" s="75"/>
      <c r="I833" s="75"/>
      <c r="J833" s="75"/>
      <c r="K833" s="75"/>
      <c r="L833" s="75"/>
      <c r="M833" s="75"/>
      <c r="N833" s="75"/>
      <c r="O833" s="75"/>
      <c r="P833" s="75"/>
      <c r="Q833" s="75"/>
      <c r="R833" s="75"/>
      <c r="S833" s="75"/>
      <c r="T833" s="75"/>
      <c r="U833" s="75"/>
      <c r="V833" s="75"/>
      <c r="W833" s="75"/>
    </row>
    <row r="834" spans="2:23">
      <c r="B834" s="75"/>
      <c r="C834" s="75"/>
      <c r="D834" s="75"/>
      <c r="E834" s="75"/>
      <c r="F834" s="75"/>
      <c r="G834" s="75"/>
      <c r="H834" s="75"/>
      <c r="I834" s="75"/>
      <c r="J834" s="75"/>
      <c r="K834" s="75"/>
      <c r="L834" s="75"/>
      <c r="M834" s="75"/>
      <c r="N834" s="75"/>
      <c r="O834" s="75"/>
      <c r="P834" s="75"/>
      <c r="Q834" s="75"/>
      <c r="R834" s="75"/>
      <c r="S834" s="75"/>
      <c r="T834" s="75"/>
      <c r="U834" s="75"/>
      <c r="V834" s="75"/>
      <c r="W834" s="75"/>
    </row>
    <row r="835" spans="2:23">
      <c r="B835" s="75"/>
      <c r="C835" s="75"/>
      <c r="D835" s="75"/>
      <c r="E835" s="75"/>
      <c r="F835" s="75"/>
      <c r="G835" s="75"/>
      <c r="H835" s="75"/>
      <c r="I835" s="75"/>
      <c r="J835" s="75"/>
      <c r="K835" s="75"/>
      <c r="L835" s="75"/>
      <c r="M835" s="75"/>
      <c r="N835" s="75"/>
      <c r="O835" s="75"/>
      <c r="P835" s="75"/>
      <c r="Q835" s="75"/>
      <c r="R835" s="75"/>
      <c r="S835" s="75"/>
      <c r="T835" s="75"/>
      <c r="U835" s="75"/>
      <c r="V835" s="75"/>
      <c r="W835" s="75"/>
    </row>
    <row r="836" spans="2:23">
      <c r="B836" s="75"/>
      <c r="C836" s="75"/>
      <c r="D836" s="75"/>
      <c r="E836" s="75"/>
      <c r="F836" s="75"/>
      <c r="G836" s="75"/>
      <c r="H836" s="75"/>
      <c r="I836" s="75"/>
      <c r="J836" s="75"/>
      <c r="K836" s="75"/>
      <c r="L836" s="75"/>
      <c r="M836" s="75"/>
      <c r="N836" s="75"/>
      <c r="O836" s="75"/>
      <c r="P836" s="75"/>
      <c r="Q836" s="75"/>
      <c r="R836" s="75"/>
      <c r="S836" s="75"/>
      <c r="T836" s="75"/>
      <c r="U836" s="75"/>
      <c r="V836" s="75"/>
      <c r="W836" s="75"/>
    </row>
    <row r="837" spans="2:23">
      <c r="B837" s="75"/>
      <c r="C837" s="75"/>
      <c r="D837" s="75"/>
      <c r="E837" s="75"/>
      <c r="F837" s="75"/>
      <c r="G837" s="75"/>
      <c r="H837" s="75"/>
      <c r="I837" s="75"/>
      <c r="J837" s="75"/>
      <c r="K837" s="75"/>
      <c r="L837" s="75"/>
      <c r="M837" s="75"/>
      <c r="N837" s="75"/>
      <c r="O837" s="75"/>
      <c r="P837" s="75"/>
      <c r="Q837" s="75"/>
      <c r="R837" s="75"/>
      <c r="S837" s="75"/>
      <c r="T837" s="75"/>
      <c r="U837" s="75"/>
      <c r="V837" s="75"/>
      <c r="W837" s="75"/>
    </row>
    <row r="838" spans="2:23">
      <c r="B838" s="75"/>
      <c r="C838" s="75"/>
      <c r="D838" s="75"/>
      <c r="E838" s="75"/>
      <c r="F838" s="75"/>
      <c r="G838" s="75"/>
      <c r="H838" s="75"/>
      <c r="I838" s="75"/>
      <c r="J838" s="75"/>
      <c r="K838" s="75"/>
      <c r="L838" s="75"/>
      <c r="M838" s="75"/>
      <c r="N838" s="75"/>
      <c r="O838" s="75"/>
      <c r="P838" s="75"/>
      <c r="Q838" s="75"/>
      <c r="R838" s="75"/>
      <c r="S838" s="75"/>
      <c r="T838" s="75"/>
      <c r="U838" s="75"/>
      <c r="V838" s="75"/>
      <c r="W838" s="75"/>
    </row>
    <row r="839" spans="2:23">
      <c r="B839" s="75"/>
      <c r="C839" s="75"/>
      <c r="D839" s="75"/>
      <c r="E839" s="75"/>
      <c r="F839" s="75"/>
      <c r="G839" s="75"/>
      <c r="H839" s="75"/>
      <c r="I839" s="75"/>
      <c r="J839" s="75"/>
      <c r="K839" s="75"/>
      <c r="L839" s="75"/>
      <c r="M839" s="75"/>
      <c r="N839" s="75"/>
      <c r="O839" s="75"/>
      <c r="P839" s="75"/>
      <c r="Q839" s="75"/>
      <c r="R839" s="75"/>
      <c r="S839" s="75"/>
      <c r="T839" s="75"/>
      <c r="U839" s="75"/>
      <c r="V839" s="75"/>
      <c r="W839" s="75"/>
    </row>
    <row r="840" spans="2:23">
      <c r="B840" s="75"/>
      <c r="C840" s="75"/>
      <c r="D840" s="75"/>
      <c r="E840" s="75"/>
      <c r="F840" s="75"/>
      <c r="G840" s="75"/>
      <c r="H840" s="75"/>
      <c r="I840" s="75"/>
      <c r="J840" s="75"/>
      <c r="K840" s="75"/>
      <c r="L840" s="75"/>
      <c r="M840" s="75"/>
      <c r="N840" s="75"/>
      <c r="O840" s="75"/>
      <c r="P840" s="75"/>
      <c r="Q840" s="75"/>
      <c r="R840" s="75"/>
      <c r="S840" s="75"/>
      <c r="T840" s="75"/>
      <c r="U840" s="75"/>
      <c r="V840" s="75"/>
      <c r="W840" s="75"/>
    </row>
    <row r="841" spans="2:23">
      <c r="B841" s="75"/>
      <c r="C841" s="75"/>
      <c r="D841" s="75"/>
      <c r="E841" s="75"/>
      <c r="F841" s="75"/>
      <c r="G841" s="75"/>
      <c r="H841" s="75"/>
      <c r="I841" s="75"/>
      <c r="J841" s="75"/>
      <c r="K841" s="75"/>
      <c r="L841" s="75"/>
      <c r="M841" s="75"/>
      <c r="N841" s="75"/>
      <c r="O841" s="75"/>
      <c r="P841" s="75"/>
      <c r="Q841" s="75"/>
      <c r="R841" s="75"/>
      <c r="S841" s="75"/>
      <c r="T841" s="75"/>
      <c r="U841" s="75"/>
      <c r="V841" s="75"/>
      <c r="W841" s="75"/>
    </row>
    <row r="842" spans="2:23">
      <c r="B842" s="75"/>
      <c r="C842" s="75"/>
      <c r="D842" s="75"/>
      <c r="E842" s="75"/>
      <c r="F842" s="75"/>
      <c r="G842" s="75"/>
      <c r="H842" s="75"/>
      <c r="I842" s="75"/>
      <c r="J842" s="75"/>
      <c r="K842" s="75"/>
      <c r="L842" s="75"/>
      <c r="M842" s="75"/>
      <c r="N842" s="75"/>
      <c r="O842" s="75"/>
      <c r="P842" s="75"/>
      <c r="Q842" s="75"/>
      <c r="R842" s="75"/>
      <c r="S842" s="75"/>
      <c r="T842" s="75"/>
      <c r="U842" s="75"/>
      <c r="V842" s="75"/>
      <c r="W842" s="75"/>
    </row>
    <row r="843" spans="2:23">
      <c r="B843" s="75"/>
      <c r="C843" s="75"/>
      <c r="D843" s="75"/>
      <c r="E843" s="75"/>
      <c r="F843" s="75"/>
      <c r="G843" s="75"/>
      <c r="H843" s="75"/>
      <c r="I843" s="75"/>
      <c r="J843" s="75"/>
      <c r="K843" s="75"/>
      <c r="L843" s="75"/>
      <c r="M843" s="75"/>
      <c r="N843" s="75"/>
      <c r="O843" s="75"/>
      <c r="P843" s="75"/>
      <c r="Q843" s="75"/>
      <c r="R843" s="75"/>
      <c r="S843" s="75"/>
      <c r="T843" s="75"/>
      <c r="U843" s="75"/>
      <c r="V843" s="75"/>
      <c r="W843" s="75"/>
    </row>
    <row r="844" spans="2:23">
      <c r="B844" s="75"/>
      <c r="C844" s="75"/>
      <c r="D844" s="75"/>
      <c r="E844" s="75"/>
      <c r="F844" s="75"/>
      <c r="G844" s="75"/>
      <c r="H844" s="75"/>
      <c r="I844" s="75"/>
      <c r="J844" s="75"/>
      <c r="K844" s="75"/>
      <c r="L844" s="75"/>
      <c r="M844" s="75"/>
      <c r="N844" s="75"/>
      <c r="O844" s="75"/>
      <c r="P844" s="75"/>
      <c r="Q844" s="75"/>
      <c r="R844" s="75"/>
      <c r="S844" s="75"/>
      <c r="T844" s="75"/>
      <c r="U844" s="75"/>
      <c r="V844" s="75"/>
      <c r="W844" s="75"/>
    </row>
    <row r="845" spans="2:23">
      <c r="B845" s="75"/>
      <c r="C845" s="75"/>
      <c r="D845" s="75"/>
      <c r="E845" s="75"/>
      <c r="F845" s="75"/>
      <c r="G845" s="75"/>
      <c r="H845" s="75"/>
      <c r="I845" s="75"/>
      <c r="J845" s="75"/>
      <c r="K845" s="75"/>
      <c r="L845" s="75"/>
      <c r="M845" s="75"/>
      <c r="N845" s="75"/>
      <c r="O845" s="75"/>
      <c r="P845" s="75"/>
      <c r="Q845" s="75"/>
      <c r="R845" s="75"/>
      <c r="S845" s="75"/>
      <c r="T845" s="75"/>
      <c r="U845" s="75"/>
      <c r="V845" s="75"/>
      <c r="W845" s="75"/>
    </row>
    <row r="846" spans="2:23">
      <c r="B846" s="75"/>
      <c r="C846" s="75"/>
      <c r="D846" s="75"/>
      <c r="E846" s="75"/>
      <c r="F846" s="75"/>
      <c r="G846" s="75"/>
      <c r="H846" s="75"/>
      <c r="I846" s="75"/>
      <c r="J846" s="75"/>
      <c r="K846" s="75"/>
      <c r="L846" s="75"/>
      <c r="M846" s="75"/>
      <c r="N846" s="75"/>
      <c r="O846" s="75"/>
      <c r="P846" s="75"/>
      <c r="Q846" s="75"/>
      <c r="R846" s="75"/>
      <c r="S846" s="75"/>
      <c r="T846" s="75"/>
      <c r="U846" s="75"/>
      <c r="V846" s="75"/>
      <c r="W846" s="75"/>
    </row>
    <row r="847" spans="2:23">
      <c r="B847" s="75"/>
      <c r="C847" s="75"/>
      <c r="D847" s="75"/>
      <c r="E847" s="75"/>
      <c r="F847" s="75"/>
      <c r="G847" s="75"/>
      <c r="H847" s="75"/>
      <c r="I847" s="75"/>
      <c r="J847" s="75"/>
      <c r="K847" s="75"/>
      <c r="L847" s="75"/>
      <c r="M847" s="75"/>
      <c r="N847" s="75"/>
      <c r="O847" s="75"/>
      <c r="P847" s="75"/>
      <c r="Q847" s="75"/>
      <c r="R847" s="75"/>
      <c r="S847" s="75"/>
      <c r="T847" s="75"/>
      <c r="U847" s="75"/>
      <c r="V847" s="75"/>
      <c r="W847" s="75"/>
    </row>
    <row r="848" spans="2:23">
      <c r="B848" s="75"/>
      <c r="C848" s="75"/>
      <c r="D848" s="75"/>
      <c r="E848" s="75"/>
      <c r="F848" s="75"/>
      <c r="G848" s="75"/>
      <c r="H848" s="75"/>
      <c r="I848" s="75"/>
      <c r="J848" s="75"/>
      <c r="K848" s="75"/>
      <c r="L848" s="75"/>
      <c r="M848" s="75"/>
      <c r="N848" s="75"/>
      <c r="O848" s="75"/>
      <c r="P848" s="75"/>
      <c r="Q848" s="75"/>
      <c r="R848" s="75"/>
      <c r="S848" s="75"/>
      <c r="T848" s="75"/>
      <c r="U848" s="75"/>
      <c r="V848" s="75"/>
      <c r="W848" s="75"/>
    </row>
    <row r="849" spans="2:23">
      <c r="B849" s="75"/>
      <c r="C849" s="75"/>
      <c r="D849" s="75"/>
      <c r="E849" s="75"/>
      <c r="F849" s="75"/>
      <c r="G849" s="75"/>
      <c r="H849" s="75"/>
      <c r="I849" s="75"/>
      <c r="J849" s="75"/>
      <c r="K849" s="75"/>
      <c r="L849" s="75"/>
      <c r="M849" s="75"/>
      <c r="N849" s="75"/>
      <c r="O849" s="75"/>
      <c r="P849" s="75"/>
      <c r="Q849" s="75"/>
      <c r="R849" s="75"/>
      <c r="S849" s="75"/>
      <c r="T849" s="75"/>
      <c r="U849" s="75"/>
      <c r="V849" s="75"/>
      <c r="W849" s="75"/>
    </row>
    <row r="850" spans="2:23">
      <c r="B850" s="75"/>
      <c r="C850" s="75"/>
      <c r="D850" s="75"/>
      <c r="E850" s="75"/>
      <c r="F850" s="75"/>
      <c r="G850" s="75"/>
      <c r="H850" s="75"/>
      <c r="I850" s="75"/>
      <c r="J850" s="75"/>
      <c r="K850" s="75"/>
      <c r="L850" s="75"/>
      <c r="M850" s="75"/>
      <c r="N850" s="75"/>
      <c r="O850" s="75"/>
      <c r="P850" s="75"/>
      <c r="Q850" s="75"/>
      <c r="R850" s="75"/>
      <c r="S850" s="75"/>
      <c r="T850" s="75"/>
      <c r="U850" s="75"/>
      <c r="V850" s="75"/>
      <c r="W850" s="75"/>
    </row>
    <row r="851" spans="2:23">
      <c r="B851" s="75"/>
      <c r="C851" s="75"/>
      <c r="D851" s="75"/>
      <c r="E851" s="75"/>
      <c r="F851" s="75"/>
      <c r="G851" s="75"/>
      <c r="H851" s="75"/>
      <c r="I851" s="75"/>
      <c r="J851" s="75"/>
      <c r="K851" s="75"/>
      <c r="L851" s="75"/>
      <c r="M851" s="75"/>
      <c r="N851" s="75"/>
      <c r="O851" s="75"/>
      <c r="P851" s="75"/>
      <c r="Q851" s="75"/>
      <c r="R851" s="75"/>
      <c r="S851" s="75"/>
      <c r="T851" s="75"/>
      <c r="U851" s="75"/>
      <c r="V851" s="75"/>
      <c r="W851" s="75"/>
    </row>
    <row r="852" spans="2:23">
      <c r="B852" s="75"/>
      <c r="C852" s="75"/>
      <c r="D852" s="75"/>
      <c r="E852" s="75"/>
      <c r="F852" s="75"/>
      <c r="G852" s="75"/>
      <c r="H852" s="75"/>
      <c r="I852" s="75"/>
      <c r="J852" s="75"/>
      <c r="K852" s="75"/>
      <c r="L852" s="75"/>
      <c r="M852" s="75"/>
      <c r="N852" s="75"/>
      <c r="O852" s="75"/>
      <c r="P852" s="75"/>
      <c r="Q852" s="75"/>
      <c r="R852" s="75"/>
      <c r="S852" s="75"/>
      <c r="T852" s="75"/>
      <c r="U852" s="75"/>
      <c r="V852" s="75"/>
      <c r="W852" s="75"/>
    </row>
    <row r="853" spans="2:23">
      <c r="B853" s="75"/>
      <c r="C853" s="75"/>
      <c r="D853" s="75"/>
      <c r="E853" s="75"/>
      <c r="F853" s="75"/>
      <c r="G853" s="75"/>
      <c r="H853" s="75"/>
      <c r="I853" s="75"/>
      <c r="J853" s="75"/>
      <c r="K853" s="75"/>
      <c r="L853" s="75"/>
      <c r="M853" s="75"/>
      <c r="N853" s="75"/>
      <c r="O853" s="75"/>
      <c r="P853" s="75"/>
      <c r="Q853" s="75"/>
      <c r="R853" s="75"/>
      <c r="S853" s="75"/>
      <c r="T853" s="75"/>
      <c r="U853" s="75"/>
      <c r="V853" s="75"/>
      <c r="W853" s="75"/>
    </row>
    <row r="854" spans="2:23">
      <c r="B854" s="75"/>
      <c r="C854" s="75"/>
      <c r="D854" s="75"/>
      <c r="E854" s="75"/>
      <c r="F854" s="75"/>
      <c r="G854" s="75"/>
      <c r="H854" s="75"/>
      <c r="I854" s="75"/>
      <c r="J854" s="75"/>
      <c r="K854" s="75"/>
      <c r="L854" s="75"/>
      <c r="M854" s="75"/>
      <c r="N854" s="75"/>
      <c r="O854" s="75"/>
      <c r="P854" s="75"/>
      <c r="Q854" s="75"/>
      <c r="R854" s="75"/>
      <c r="S854" s="75"/>
      <c r="T854" s="75"/>
      <c r="U854" s="75"/>
      <c r="V854" s="75"/>
      <c r="W854" s="75"/>
    </row>
    <row r="855" spans="2:23">
      <c r="B855" s="75"/>
      <c r="C855" s="75"/>
      <c r="D855" s="75"/>
      <c r="E855" s="75"/>
      <c r="F855" s="75"/>
      <c r="G855" s="75"/>
      <c r="H855" s="75"/>
      <c r="I855" s="75"/>
      <c r="J855" s="75"/>
      <c r="K855" s="75"/>
      <c r="L855" s="75"/>
      <c r="M855" s="75"/>
      <c r="N855" s="75"/>
      <c r="O855" s="75"/>
      <c r="P855" s="75"/>
      <c r="Q855" s="75"/>
      <c r="R855" s="75"/>
      <c r="S855" s="75"/>
      <c r="T855" s="75"/>
      <c r="U855" s="75"/>
      <c r="V855" s="75"/>
      <c r="W855" s="75"/>
    </row>
    <row r="856" spans="2:23">
      <c r="B856" s="75"/>
      <c r="C856" s="75"/>
      <c r="D856" s="75"/>
      <c r="E856" s="75"/>
      <c r="F856" s="75"/>
      <c r="G856" s="75"/>
      <c r="H856" s="75"/>
      <c r="I856" s="75"/>
      <c r="J856" s="75"/>
      <c r="K856" s="75"/>
      <c r="L856" s="75"/>
      <c r="M856" s="75"/>
      <c r="N856" s="75"/>
      <c r="O856" s="75"/>
      <c r="P856" s="75"/>
      <c r="Q856" s="75"/>
      <c r="R856" s="75"/>
      <c r="S856" s="75"/>
      <c r="T856" s="75"/>
      <c r="U856" s="75"/>
      <c r="V856" s="75"/>
      <c r="W856" s="75"/>
    </row>
    <row r="857" spans="2:23">
      <c r="B857" s="75"/>
      <c r="C857" s="75"/>
      <c r="D857" s="75"/>
      <c r="E857" s="75"/>
      <c r="F857" s="75"/>
      <c r="G857" s="75"/>
      <c r="H857" s="75"/>
      <c r="I857" s="75"/>
      <c r="J857" s="75"/>
      <c r="K857" s="75"/>
      <c r="L857" s="75"/>
      <c r="M857" s="75"/>
      <c r="N857" s="75"/>
      <c r="O857" s="75"/>
      <c r="P857" s="75"/>
      <c r="Q857" s="75"/>
      <c r="R857" s="75"/>
      <c r="S857" s="75"/>
      <c r="T857" s="75"/>
      <c r="U857" s="75"/>
      <c r="V857" s="75"/>
      <c r="W857" s="75"/>
    </row>
    <row r="858" spans="2:23">
      <c r="B858" s="75"/>
      <c r="C858" s="75"/>
      <c r="D858" s="75"/>
      <c r="E858" s="75"/>
      <c r="F858" s="75"/>
      <c r="G858" s="75"/>
      <c r="H858" s="75"/>
      <c r="I858" s="75"/>
      <c r="J858" s="75"/>
      <c r="K858" s="75"/>
      <c r="L858" s="75"/>
      <c r="M858" s="75"/>
      <c r="N858" s="75"/>
      <c r="O858" s="75"/>
      <c r="P858" s="75"/>
      <c r="Q858" s="75"/>
      <c r="R858" s="75"/>
      <c r="S858" s="75"/>
      <c r="T858" s="75"/>
      <c r="U858" s="75"/>
      <c r="V858" s="75"/>
      <c r="W858" s="75"/>
    </row>
    <row r="859" spans="2:23">
      <c r="B859" s="75"/>
      <c r="C859" s="75"/>
      <c r="D859" s="75"/>
      <c r="E859" s="75"/>
      <c r="F859" s="75"/>
      <c r="G859" s="75"/>
      <c r="H859" s="75"/>
      <c r="I859" s="75"/>
      <c r="J859" s="75"/>
      <c r="K859" s="75"/>
      <c r="L859" s="75"/>
      <c r="M859" s="75"/>
      <c r="N859" s="75"/>
      <c r="O859" s="75"/>
      <c r="P859" s="75"/>
      <c r="Q859" s="75"/>
      <c r="R859" s="75"/>
      <c r="S859" s="75"/>
      <c r="T859" s="75"/>
      <c r="U859" s="75"/>
      <c r="V859" s="75"/>
      <c r="W859" s="75"/>
    </row>
    <row r="860" spans="2:23">
      <c r="B860" s="75"/>
      <c r="C860" s="75"/>
      <c r="D860" s="75"/>
      <c r="E860" s="75"/>
      <c r="F860" s="75"/>
      <c r="G860" s="75"/>
      <c r="H860" s="75"/>
      <c r="I860" s="75"/>
      <c r="J860" s="75"/>
      <c r="K860" s="75"/>
      <c r="L860" s="75"/>
      <c r="M860" s="75"/>
      <c r="N860" s="75"/>
      <c r="O860" s="75"/>
      <c r="P860" s="75"/>
      <c r="Q860" s="75"/>
      <c r="R860" s="75"/>
      <c r="S860" s="75"/>
      <c r="T860" s="75"/>
      <c r="U860" s="75"/>
      <c r="V860" s="75"/>
      <c r="W860" s="75"/>
    </row>
    <row r="861" spans="2:23">
      <c r="B861" s="75"/>
      <c r="C861" s="75"/>
      <c r="D861" s="75"/>
      <c r="E861" s="75"/>
      <c r="F861" s="75"/>
      <c r="G861" s="75"/>
      <c r="H861" s="75"/>
      <c r="I861" s="75"/>
      <c r="J861" s="75"/>
      <c r="K861" s="75"/>
      <c r="L861" s="75"/>
      <c r="M861" s="75"/>
      <c r="N861" s="75"/>
      <c r="O861" s="75"/>
      <c r="P861" s="75"/>
      <c r="Q861" s="75"/>
      <c r="R861" s="75"/>
      <c r="S861" s="75"/>
      <c r="T861" s="75"/>
      <c r="U861" s="75"/>
      <c r="V861" s="75"/>
      <c r="W861" s="75"/>
    </row>
    <row r="862" spans="2:23">
      <c r="B862" s="75"/>
      <c r="C862" s="75"/>
      <c r="D862" s="75"/>
      <c r="E862" s="75"/>
      <c r="F862" s="75"/>
      <c r="G862" s="75"/>
      <c r="H862" s="75"/>
      <c r="I862" s="75"/>
      <c r="J862" s="75"/>
      <c r="K862" s="75"/>
      <c r="L862" s="75"/>
      <c r="M862" s="75"/>
      <c r="N862" s="75"/>
      <c r="O862" s="75"/>
      <c r="P862" s="75"/>
      <c r="Q862" s="75"/>
      <c r="R862" s="75"/>
      <c r="S862" s="75"/>
      <c r="T862" s="75"/>
      <c r="U862" s="75"/>
      <c r="V862" s="75"/>
      <c r="W862" s="75"/>
    </row>
    <row r="863" spans="2:23">
      <c r="B863" s="75"/>
      <c r="C863" s="75"/>
      <c r="D863" s="75"/>
      <c r="E863" s="75"/>
      <c r="F863" s="75"/>
      <c r="G863" s="75"/>
      <c r="H863" s="75"/>
      <c r="I863" s="75"/>
      <c r="J863" s="75"/>
      <c r="K863" s="75"/>
      <c r="L863" s="75"/>
      <c r="M863" s="75"/>
      <c r="N863" s="75"/>
      <c r="O863" s="75"/>
      <c r="P863" s="75"/>
      <c r="Q863" s="75"/>
      <c r="R863" s="75"/>
      <c r="S863" s="75"/>
      <c r="T863" s="75"/>
      <c r="U863" s="75"/>
      <c r="V863" s="75"/>
      <c r="W863" s="75"/>
    </row>
    <row r="864" spans="2:23">
      <c r="B864" s="75"/>
      <c r="C864" s="75"/>
      <c r="D864" s="75"/>
      <c r="E864" s="75"/>
      <c r="F864" s="75"/>
      <c r="G864" s="75"/>
      <c r="H864" s="75"/>
      <c r="I864" s="75"/>
      <c r="J864" s="75"/>
      <c r="K864" s="75"/>
      <c r="L864" s="75"/>
      <c r="M864" s="75"/>
      <c r="N864" s="75"/>
      <c r="O864" s="75"/>
      <c r="P864" s="75"/>
      <c r="Q864" s="75"/>
      <c r="R864" s="75"/>
      <c r="S864" s="75"/>
      <c r="T864" s="75"/>
      <c r="U864" s="75"/>
      <c r="V864" s="75"/>
      <c r="W864" s="75"/>
    </row>
    <row r="865" spans="2:23">
      <c r="B865" s="75"/>
      <c r="C865" s="75"/>
      <c r="D865" s="75"/>
      <c r="E865" s="75"/>
      <c r="F865" s="75"/>
      <c r="G865" s="75"/>
      <c r="H865" s="75"/>
      <c r="I865" s="75"/>
      <c r="J865" s="75"/>
      <c r="K865" s="75"/>
      <c r="L865" s="75"/>
      <c r="M865" s="75"/>
      <c r="N865" s="75"/>
      <c r="O865" s="75"/>
      <c r="P865" s="75"/>
      <c r="Q865" s="75"/>
      <c r="R865" s="75"/>
      <c r="S865" s="75"/>
      <c r="T865" s="75"/>
      <c r="U865" s="75"/>
      <c r="V865" s="75"/>
      <c r="W865" s="75"/>
    </row>
    <row r="866" spans="2:23">
      <c r="B866" s="75"/>
      <c r="C866" s="75"/>
      <c r="D866" s="75"/>
      <c r="E866" s="75"/>
      <c r="F866" s="75"/>
      <c r="G866" s="75"/>
      <c r="H866" s="75"/>
      <c r="I866" s="75"/>
      <c r="J866" s="75"/>
      <c r="K866" s="75"/>
      <c r="L866" s="75"/>
      <c r="M866" s="75"/>
      <c r="N866" s="75"/>
      <c r="O866" s="75"/>
      <c r="P866" s="75"/>
      <c r="Q866" s="75"/>
      <c r="R866" s="75"/>
      <c r="S866" s="75"/>
      <c r="T866" s="75"/>
      <c r="U866" s="75"/>
      <c r="V866" s="75"/>
      <c r="W866" s="75"/>
    </row>
    <row r="867" spans="2:23">
      <c r="B867" s="75"/>
      <c r="C867" s="75"/>
      <c r="D867" s="75"/>
      <c r="E867" s="75"/>
      <c r="F867" s="75"/>
      <c r="G867" s="75"/>
      <c r="H867" s="75"/>
      <c r="I867" s="75"/>
      <c r="J867" s="75"/>
      <c r="K867" s="75"/>
      <c r="L867" s="75"/>
      <c r="M867" s="75"/>
      <c r="N867" s="75"/>
      <c r="O867" s="75"/>
      <c r="P867" s="75"/>
      <c r="Q867" s="75"/>
      <c r="R867" s="75"/>
      <c r="S867" s="75"/>
      <c r="T867" s="75"/>
      <c r="U867" s="75"/>
      <c r="V867" s="75"/>
      <c r="W867" s="75"/>
    </row>
    <row r="868" spans="2:23">
      <c r="B868" s="75"/>
      <c r="C868" s="75"/>
      <c r="D868" s="75"/>
      <c r="E868" s="75"/>
      <c r="F868" s="75"/>
      <c r="G868" s="75"/>
      <c r="H868" s="75"/>
      <c r="I868" s="75"/>
      <c r="J868" s="75"/>
      <c r="K868" s="75"/>
      <c r="L868" s="75"/>
      <c r="M868" s="75"/>
      <c r="N868" s="75"/>
      <c r="O868" s="75"/>
      <c r="P868" s="75"/>
      <c r="Q868" s="75"/>
      <c r="R868" s="75"/>
      <c r="S868" s="75"/>
      <c r="T868" s="75"/>
      <c r="U868" s="75"/>
      <c r="V868" s="75"/>
      <c r="W868" s="75"/>
    </row>
    <row r="869" spans="2:23">
      <c r="B869" s="75"/>
      <c r="C869" s="75"/>
      <c r="D869" s="75"/>
      <c r="E869" s="75"/>
      <c r="F869" s="75"/>
      <c r="G869" s="75"/>
      <c r="H869" s="75"/>
      <c r="I869" s="75"/>
      <c r="J869" s="75"/>
      <c r="K869" s="75"/>
      <c r="L869" s="75"/>
      <c r="M869" s="75"/>
      <c r="N869" s="75"/>
      <c r="O869" s="75"/>
      <c r="P869" s="75"/>
      <c r="Q869" s="75"/>
      <c r="R869" s="75"/>
      <c r="S869" s="75"/>
      <c r="T869" s="75"/>
      <c r="U869" s="75"/>
      <c r="V869" s="75"/>
      <c r="W869" s="75"/>
    </row>
    <row r="870" spans="2:23">
      <c r="B870" s="75"/>
      <c r="C870" s="75"/>
      <c r="D870" s="75"/>
      <c r="E870" s="75"/>
      <c r="F870" s="75"/>
      <c r="G870" s="75"/>
      <c r="H870" s="75"/>
      <c r="I870" s="75"/>
      <c r="J870" s="75"/>
      <c r="K870" s="75"/>
      <c r="L870" s="75"/>
      <c r="M870" s="75"/>
      <c r="N870" s="75"/>
      <c r="O870" s="75"/>
      <c r="P870" s="75"/>
      <c r="Q870" s="75"/>
      <c r="R870" s="75"/>
      <c r="S870" s="75"/>
      <c r="T870" s="75"/>
      <c r="U870" s="75"/>
      <c r="V870" s="75"/>
      <c r="W870" s="75"/>
    </row>
    <row r="871" spans="2:23">
      <c r="B871" s="75"/>
      <c r="C871" s="75"/>
      <c r="D871" s="75"/>
      <c r="E871" s="75"/>
      <c r="F871" s="75"/>
      <c r="G871" s="75"/>
      <c r="H871" s="75"/>
      <c r="I871" s="75"/>
      <c r="J871" s="75"/>
      <c r="K871" s="75"/>
      <c r="L871" s="75"/>
      <c r="M871" s="75"/>
      <c r="N871" s="75"/>
      <c r="O871" s="75"/>
      <c r="P871" s="75"/>
      <c r="Q871" s="75"/>
      <c r="R871" s="75"/>
      <c r="S871" s="75"/>
      <c r="T871" s="75"/>
      <c r="U871" s="75"/>
      <c r="V871" s="75"/>
      <c r="W871" s="75"/>
    </row>
    <row r="872" spans="2:23">
      <c r="B872" s="75"/>
      <c r="C872" s="75"/>
      <c r="D872" s="75"/>
      <c r="E872" s="75"/>
      <c r="F872" s="75"/>
      <c r="G872" s="75"/>
      <c r="H872" s="75"/>
      <c r="I872" s="75"/>
      <c r="J872" s="75"/>
      <c r="K872" s="75"/>
      <c r="L872" s="75"/>
      <c r="M872" s="75"/>
      <c r="N872" s="75"/>
      <c r="O872" s="75"/>
      <c r="P872" s="75"/>
      <c r="Q872" s="75"/>
      <c r="R872" s="75"/>
      <c r="S872" s="75"/>
      <c r="T872" s="75"/>
      <c r="U872" s="75"/>
      <c r="V872" s="75"/>
      <c r="W872" s="75"/>
    </row>
    <row r="873" spans="2:23">
      <c r="B873" s="75"/>
      <c r="C873" s="75"/>
      <c r="D873" s="75"/>
      <c r="E873" s="75"/>
      <c r="F873" s="75"/>
      <c r="G873" s="75"/>
      <c r="H873" s="75"/>
      <c r="I873" s="75"/>
      <c r="J873" s="75"/>
      <c r="K873" s="75"/>
      <c r="L873" s="75"/>
      <c r="M873" s="75"/>
      <c r="N873" s="75"/>
      <c r="O873" s="75"/>
      <c r="P873" s="75"/>
      <c r="Q873" s="75"/>
      <c r="R873" s="75"/>
      <c r="S873" s="75"/>
      <c r="T873" s="75"/>
      <c r="U873" s="75"/>
      <c r="V873" s="75"/>
      <c r="W873" s="75"/>
    </row>
    <row r="874" spans="2:23">
      <c r="B874" s="75"/>
      <c r="C874" s="75"/>
      <c r="D874" s="75"/>
      <c r="E874" s="75"/>
      <c r="F874" s="75"/>
      <c r="G874" s="75"/>
      <c r="H874" s="75"/>
      <c r="I874" s="75"/>
      <c r="J874" s="75"/>
      <c r="K874" s="75"/>
      <c r="L874" s="75"/>
      <c r="M874" s="75"/>
      <c r="N874" s="75"/>
      <c r="O874" s="75"/>
      <c r="P874" s="75"/>
      <c r="Q874" s="75"/>
      <c r="R874" s="75"/>
      <c r="S874" s="75"/>
      <c r="T874" s="75"/>
      <c r="U874" s="75"/>
      <c r="V874" s="75"/>
      <c r="W874" s="75"/>
    </row>
    <row r="875" spans="2:23">
      <c r="B875" s="75"/>
      <c r="C875" s="75"/>
      <c r="D875" s="75"/>
      <c r="E875" s="75"/>
      <c r="F875" s="75"/>
      <c r="G875" s="75"/>
      <c r="H875" s="75"/>
      <c r="I875" s="75"/>
      <c r="J875" s="75"/>
      <c r="K875" s="75"/>
      <c r="L875" s="75"/>
      <c r="M875" s="75"/>
      <c r="N875" s="75"/>
      <c r="O875" s="75"/>
      <c r="P875" s="75"/>
      <c r="Q875" s="75"/>
      <c r="R875" s="75"/>
      <c r="S875" s="75"/>
      <c r="T875" s="75"/>
      <c r="U875" s="75"/>
      <c r="V875" s="75"/>
      <c r="W875" s="75"/>
    </row>
    <row r="876" spans="2:23">
      <c r="B876" s="75"/>
      <c r="C876" s="75"/>
      <c r="D876" s="75"/>
      <c r="E876" s="75"/>
      <c r="F876" s="75"/>
      <c r="G876" s="75"/>
      <c r="H876" s="75"/>
      <c r="I876" s="75"/>
      <c r="J876" s="75"/>
      <c r="K876" s="75"/>
      <c r="L876" s="75"/>
      <c r="M876" s="75"/>
      <c r="N876" s="75"/>
      <c r="O876" s="75"/>
      <c r="P876" s="75"/>
      <c r="Q876" s="75"/>
      <c r="R876" s="75"/>
      <c r="S876" s="75"/>
      <c r="T876" s="75"/>
      <c r="U876" s="75"/>
      <c r="V876" s="75"/>
      <c r="W876" s="75"/>
    </row>
    <row r="877" spans="2:23">
      <c r="B877" s="75"/>
      <c r="C877" s="75"/>
      <c r="D877" s="75"/>
      <c r="E877" s="75"/>
      <c r="F877" s="75"/>
      <c r="G877" s="75"/>
      <c r="H877" s="75"/>
      <c r="I877" s="75"/>
      <c r="J877" s="75"/>
      <c r="K877" s="75"/>
      <c r="L877" s="75"/>
      <c r="M877" s="75"/>
      <c r="N877" s="75"/>
      <c r="O877" s="75"/>
      <c r="P877" s="75"/>
      <c r="Q877" s="75"/>
      <c r="R877" s="75"/>
      <c r="S877" s="75"/>
      <c r="T877" s="75"/>
      <c r="U877" s="75"/>
      <c r="V877" s="75"/>
      <c r="W877" s="75"/>
    </row>
    <row r="878" spans="2:23">
      <c r="B878" s="75"/>
      <c r="C878" s="75"/>
      <c r="D878" s="75"/>
      <c r="E878" s="75"/>
      <c r="F878" s="75"/>
      <c r="G878" s="75"/>
      <c r="H878" s="75"/>
      <c r="I878" s="75"/>
      <c r="J878" s="75"/>
      <c r="K878" s="75"/>
      <c r="L878" s="75"/>
      <c r="M878" s="75"/>
      <c r="N878" s="75"/>
      <c r="O878" s="75"/>
      <c r="P878" s="75"/>
      <c r="Q878" s="75"/>
      <c r="R878" s="75"/>
      <c r="S878" s="75"/>
      <c r="T878" s="75"/>
      <c r="U878" s="75"/>
      <c r="V878" s="75"/>
      <c r="W878" s="75"/>
    </row>
    <row r="879" spans="2:23">
      <c r="B879" s="75"/>
      <c r="C879" s="75"/>
      <c r="D879" s="75"/>
      <c r="E879" s="75"/>
      <c r="F879" s="75"/>
      <c r="G879" s="75"/>
      <c r="H879" s="75"/>
      <c r="I879" s="75"/>
      <c r="J879" s="75"/>
      <c r="K879" s="75"/>
      <c r="L879" s="75"/>
      <c r="M879" s="75"/>
      <c r="N879" s="75"/>
      <c r="O879" s="75"/>
      <c r="P879" s="75"/>
      <c r="Q879" s="75"/>
      <c r="R879" s="75"/>
      <c r="S879" s="75"/>
      <c r="T879" s="75"/>
      <c r="U879" s="75"/>
      <c r="V879" s="75"/>
      <c r="W879" s="75"/>
    </row>
    <row r="880" spans="2:23">
      <c r="B880" s="75"/>
      <c r="C880" s="75"/>
      <c r="D880" s="75"/>
      <c r="E880" s="75"/>
      <c r="F880" s="75"/>
      <c r="G880" s="75"/>
      <c r="H880" s="75"/>
      <c r="I880" s="75"/>
      <c r="J880" s="75"/>
      <c r="K880" s="75"/>
      <c r="L880" s="75"/>
      <c r="M880" s="75"/>
      <c r="N880" s="75"/>
      <c r="O880" s="75"/>
      <c r="P880" s="75"/>
      <c r="Q880" s="75"/>
      <c r="R880" s="75"/>
      <c r="S880" s="75"/>
      <c r="T880" s="75"/>
      <c r="U880" s="75"/>
      <c r="V880" s="75"/>
      <c r="W880" s="75"/>
    </row>
    <row r="881" spans="2:23">
      <c r="B881" s="75"/>
      <c r="C881" s="75"/>
      <c r="D881" s="75"/>
      <c r="E881" s="75"/>
      <c r="F881" s="75"/>
      <c r="G881" s="75"/>
      <c r="H881" s="75"/>
      <c r="I881" s="75"/>
      <c r="J881" s="75"/>
      <c r="K881" s="75"/>
      <c r="L881" s="75"/>
      <c r="M881" s="75"/>
      <c r="N881" s="75"/>
      <c r="O881" s="75"/>
      <c r="P881" s="75"/>
      <c r="Q881" s="75"/>
      <c r="R881" s="75"/>
      <c r="S881" s="75"/>
      <c r="T881" s="75"/>
      <c r="U881" s="75"/>
      <c r="V881" s="75"/>
      <c r="W881" s="75"/>
    </row>
    <row r="882" spans="2:23">
      <c r="B882" s="75"/>
      <c r="C882" s="75"/>
      <c r="D882" s="75"/>
      <c r="E882" s="75"/>
      <c r="F882" s="75"/>
      <c r="G882" s="75"/>
      <c r="H882" s="75"/>
      <c r="I882" s="75"/>
      <c r="J882" s="75"/>
      <c r="K882" s="75"/>
      <c r="L882" s="75"/>
      <c r="M882" s="75"/>
      <c r="N882" s="75"/>
      <c r="O882" s="75"/>
      <c r="P882" s="75"/>
      <c r="Q882" s="75"/>
      <c r="R882" s="75"/>
      <c r="S882" s="75"/>
      <c r="T882" s="75"/>
      <c r="U882" s="75"/>
      <c r="V882" s="75"/>
      <c r="W882" s="75"/>
    </row>
    <row r="883" spans="2:23">
      <c r="B883" s="75"/>
      <c r="C883" s="75"/>
      <c r="D883" s="75"/>
      <c r="E883" s="75"/>
      <c r="F883" s="75"/>
      <c r="G883" s="75"/>
      <c r="H883" s="75"/>
      <c r="I883" s="75"/>
      <c r="J883" s="75"/>
      <c r="K883" s="75"/>
      <c r="L883" s="75"/>
      <c r="M883" s="75"/>
      <c r="N883" s="75"/>
      <c r="O883" s="75"/>
      <c r="P883" s="75"/>
      <c r="Q883" s="75"/>
      <c r="R883" s="75"/>
      <c r="S883" s="75"/>
      <c r="T883" s="75"/>
      <c r="U883" s="75"/>
      <c r="V883" s="75"/>
      <c r="W883" s="75"/>
    </row>
    <row r="884" spans="2:23">
      <c r="B884" s="75"/>
      <c r="C884" s="75"/>
      <c r="D884" s="75"/>
      <c r="E884" s="75"/>
      <c r="F884" s="75"/>
      <c r="G884" s="75"/>
      <c r="H884" s="75"/>
      <c r="I884" s="75"/>
      <c r="J884" s="75"/>
      <c r="K884" s="75"/>
      <c r="L884" s="75"/>
      <c r="M884" s="75"/>
      <c r="N884" s="75"/>
      <c r="O884" s="75"/>
      <c r="P884" s="75"/>
      <c r="Q884" s="75"/>
      <c r="R884" s="75"/>
      <c r="S884" s="75"/>
      <c r="T884" s="75"/>
      <c r="U884" s="75"/>
      <c r="V884" s="75"/>
      <c r="W884" s="75"/>
    </row>
    <row r="885" spans="2:23">
      <c r="B885" s="75"/>
      <c r="C885" s="75"/>
      <c r="D885" s="75"/>
      <c r="E885" s="75"/>
      <c r="F885" s="75"/>
      <c r="G885" s="75"/>
      <c r="H885" s="75"/>
      <c r="I885" s="75"/>
      <c r="J885" s="75"/>
      <c r="K885" s="75"/>
      <c r="L885" s="75"/>
      <c r="M885" s="75"/>
      <c r="N885" s="75"/>
      <c r="O885" s="75"/>
      <c r="P885" s="75"/>
      <c r="Q885" s="75"/>
      <c r="R885" s="75"/>
      <c r="S885" s="75"/>
      <c r="T885" s="75"/>
      <c r="U885" s="75"/>
      <c r="V885" s="75"/>
      <c r="W885" s="75"/>
    </row>
    <row r="886" spans="2:23">
      <c r="B886" s="75"/>
      <c r="C886" s="75"/>
      <c r="D886" s="75"/>
      <c r="E886" s="75"/>
      <c r="F886" s="75"/>
      <c r="G886" s="75"/>
      <c r="H886" s="75"/>
      <c r="I886" s="75"/>
      <c r="J886" s="75"/>
      <c r="K886" s="75"/>
      <c r="L886" s="75"/>
      <c r="M886" s="75"/>
      <c r="N886" s="75"/>
      <c r="O886" s="75"/>
      <c r="P886" s="75"/>
      <c r="Q886" s="75"/>
      <c r="R886" s="75"/>
      <c r="S886" s="75"/>
      <c r="T886" s="75"/>
      <c r="U886" s="75"/>
      <c r="V886" s="75"/>
      <c r="W886" s="75"/>
    </row>
    <row r="887" spans="2:23">
      <c r="B887" s="75"/>
      <c r="C887" s="75"/>
      <c r="D887" s="75"/>
      <c r="E887" s="75"/>
      <c r="F887" s="75"/>
      <c r="G887" s="75"/>
      <c r="H887" s="75"/>
      <c r="I887" s="75"/>
      <c r="J887" s="75"/>
      <c r="K887" s="75"/>
      <c r="L887" s="75"/>
      <c r="M887" s="75"/>
      <c r="N887" s="75"/>
      <c r="O887" s="75"/>
      <c r="P887" s="75"/>
      <c r="Q887" s="75"/>
      <c r="R887" s="75"/>
      <c r="S887" s="75"/>
      <c r="T887" s="75"/>
      <c r="U887" s="75"/>
      <c r="V887" s="75"/>
      <c r="W887" s="75"/>
    </row>
    <row r="888" spans="2:23">
      <c r="B888" s="75"/>
      <c r="C888" s="75"/>
      <c r="D888" s="75"/>
      <c r="E888" s="75"/>
      <c r="F888" s="75"/>
      <c r="G888" s="75"/>
      <c r="H888" s="75"/>
      <c r="I888" s="75"/>
      <c r="J888" s="75"/>
      <c r="K888" s="75"/>
      <c r="L888" s="75"/>
      <c r="M888" s="75"/>
      <c r="N888" s="75"/>
      <c r="O888" s="75"/>
      <c r="P888" s="75"/>
      <c r="Q888" s="75"/>
      <c r="R888" s="75"/>
      <c r="S888" s="75"/>
      <c r="T888" s="75"/>
      <c r="U888" s="75"/>
      <c r="V888" s="75"/>
      <c r="W888" s="75"/>
    </row>
    <row r="889" spans="2:23">
      <c r="B889" s="75"/>
      <c r="C889" s="75"/>
      <c r="D889" s="75"/>
      <c r="E889" s="75"/>
      <c r="F889" s="75"/>
      <c r="G889" s="75"/>
      <c r="H889" s="75"/>
      <c r="I889" s="75"/>
      <c r="J889" s="75"/>
      <c r="K889" s="75"/>
      <c r="L889" s="75"/>
      <c r="M889" s="75"/>
      <c r="N889" s="75"/>
      <c r="O889" s="75"/>
      <c r="P889" s="75"/>
      <c r="Q889" s="75"/>
      <c r="R889" s="75"/>
      <c r="S889" s="75"/>
      <c r="T889" s="75"/>
      <c r="U889" s="75"/>
      <c r="V889" s="75"/>
      <c r="W889" s="75"/>
    </row>
    <row r="890" spans="2:23">
      <c r="B890" s="75"/>
      <c r="C890" s="75"/>
      <c r="D890" s="75"/>
      <c r="E890" s="75"/>
      <c r="F890" s="75"/>
      <c r="G890" s="75"/>
      <c r="H890" s="75"/>
      <c r="I890" s="75"/>
      <c r="J890" s="75"/>
      <c r="K890" s="75"/>
      <c r="L890" s="75"/>
      <c r="M890" s="75"/>
      <c r="N890" s="75"/>
      <c r="O890" s="75"/>
      <c r="P890" s="75"/>
      <c r="Q890" s="75"/>
      <c r="R890" s="75"/>
      <c r="S890" s="75"/>
      <c r="T890" s="75"/>
      <c r="U890" s="75"/>
      <c r="V890" s="75"/>
      <c r="W890" s="75"/>
    </row>
    <row r="891" spans="2:23">
      <c r="B891" s="75"/>
      <c r="C891" s="75"/>
      <c r="D891" s="75"/>
      <c r="E891" s="75"/>
      <c r="F891" s="75"/>
      <c r="G891" s="75"/>
      <c r="H891" s="75"/>
      <c r="I891" s="75"/>
      <c r="J891" s="75"/>
      <c r="K891" s="75"/>
      <c r="L891" s="75"/>
      <c r="M891" s="75"/>
      <c r="N891" s="75"/>
      <c r="O891" s="75"/>
      <c r="P891" s="75"/>
      <c r="Q891" s="75"/>
      <c r="R891" s="75"/>
      <c r="S891" s="75"/>
      <c r="T891" s="75"/>
      <c r="U891" s="75"/>
      <c r="V891" s="75"/>
      <c r="W891" s="75"/>
    </row>
    <row r="892" spans="2:23">
      <c r="B892" s="75"/>
      <c r="C892" s="75"/>
      <c r="D892" s="75"/>
      <c r="E892" s="75"/>
      <c r="F892" s="75"/>
      <c r="G892" s="75"/>
      <c r="H892" s="75"/>
      <c r="I892" s="75"/>
      <c r="J892" s="75"/>
      <c r="K892" s="75"/>
      <c r="L892" s="75"/>
      <c r="M892" s="75"/>
      <c r="N892" s="75"/>
      <c r="O892" s="75"/>
      <c r="P892" s="75"/>
      <c r="Q892" s="75"/>
      <c r="R892" s="75"/>
      <c r="S892" s="75"/>
      <c r="T892" s="75"/>
      <c r="U892" s="75"/>
      <c r="V892" s="75"/>
      <c r="W892" s="75"/>
    </row>
    <row r="893" spans="2:23">
      <c r="B893" s="75"/>
      <c r="C893" s="75"/>
      <c r="D893" s="75"/>
      <c r="E893" s="75"/>
      <c r="F893" s="75"/>
      <c r="G893" s="75"/>
      <c r="H893" s="75"/>
      <c r="I893" s="75"/>
      <c r="J893" s="75"/>
      <c r="K893" s="75"/>
      <c r="L893" s="75"/>
      <c r="M893" s="75"/>
      <c r="N893" s="75"/>
      <c r="O893" s="75"/>
      <c r="P893" s="75"/>
      <c r="Q893" s="75"/>
      <c r="R893" s="75"/>
      <c r="S893" s="75"/>
      <c r="T893" s="75"/>
      <c r="U893" s="75"/>
      <c r="V893" s="75"/>
      <c r="W893" s="75"/>
    </row>
    <row r="894" spans="2:23">
      <c r="B894" s="75"/>
      <c r="C894" s="75"/>
      <c r="D894" s="75"/>
      <c r="E894" s="75"/>
      <c r="F894" s="75"/>
      <c r="G894" s="75"/>
      <c r="H894" s="75"/>
      <c r="I894" s="75"/>
      <c r="J894" s="75"/>
      <c r="K894" s="75"/>
      <c r="L894" s="75"/>
      <c r="M894" s="75"/>
      <c r="N894" s="75"/>
      <c r="O894" s="75"/>
      <c r="P894" s="75"/>
      <c r="Q894" s="75"/>
      <c r="R894" s="75"/>
      <c r="S894" s="75"/>
      <c r="T894" s="75"/>
      <c r="U894" s="75"/>
      <c r="V894" s="75"/>
      <c r="W894" s="75"/>
    </row>
    <row r="895" spans="2:23">
      <c r="B895" s="75"/>
      <c r="C895" s="75"/>
      <c r="D895" s="75"/>
      <c r="E895" s="75"/>
      <c r="F895" s="75"/>
      <c r="G895" s="75"/>
      <c r="H895" s="75"/>
      <c r="I895" s="75"/>
      <c r="J895" s="75"/>
      <c r="K895" s="75"/>
      <c r="L895" s="75"/>
      <c r="M895" s="75"/>
      <c r="N895" s="75"/>
      <c r="O895" s="75"/>
      <c r="P895" s="75"/>
      <c r="Q895" s="75"/>
      <c r="R895" s="75"/>
      <c r="S895" s="75"/>
      <c r="T895" s="75"/>
      <c r="U895" s="75"/>
      <c r="V895" s="75"/>
      <c r="W895" s="75"/>
    </row>
    <row r="896" spans="2:23">
      <c r="B896" s="75"/>
      <c r="C896" s="75"/>
      <c r="D896" s="75"/>
      <c r="E896" s="75"/>
      <c r="F896" s="75"/>
      <c r="G896" s="75"/>
      <c r="H896" s="75"/>
      <c r="I896" s="75"/>
      <c r="J896" s="75"/>
      <c r="K896" s="75"/>
      <c r="L896" s="75"/>
      <c r="M896" s="75"/>
      <c r="N896" s="75"/>
      <c r="O896" s="75"/>
      <c r="P896" s="75"/>
      <c r="Q896" s="75"/>
      <c r="R896" s="75"/>
      <c r="S896" s="75"/>
      <c r="T896" s="75"/>
      <c r="U896" s="75"/>
      <c r="V896" s="75"/>
      <c r="W896" s="75"/>
    </row>
    <row r="897" spans="2:23">
      <c r="B897" s="75"/>
      <c r="C897" s="75"/>
      <c r="D897" s="75"/>
      <c r="E897" s="75"/>
      <c r="F897" s="75"/>
      <c r="G897" s="75"/>
      <c r="H897" s="75"/>
      <c r="I897" s="75"/>
      <c r="J897" s="75"/>
      <c r="K897" s="75"/>
      <c r="L897" s="75"/>
      <c r="M897" s="75"/>
      <c r="N897" s="75"/>
      <c r="O897" s="75"/>
      <c r="P897" s="75"/>
      <c r="Q897" s="75"/>
      <c r="R897" s="75"/>
      <c r="S897" s="75"/>
      <c r="T897" s="75"/>
      <c r="U897" s="75"/>
      <c r="V897" s="75"/>
      <c r="W897" s="75"/>
    </row>
    <row r="898" spans="2:23">
      <c r="B898" s="75"/>
      <c r="C898" s="75"/>
      <c r="D898" s="75"/>
      <c r="E898" s="75"/>
      <c r="F898" s="75"/>
      <c r="G898" s="75"/>
      <c r="H898" s="75"/>
      <c r="I898" s="75"/>
      <c r="J898" s="75"/>
      <c r="K898" s="75"/>
      <c r="L898" s="75"/>
      <c r="M898" s="75"/>
      <c r="N898" s="75"/>
      <c r="O898" s="75"/>
      <c r="P898" s="75"/>
      <c r="Q898" s="75"/>
      <c r="R898" s="75"/>
      <c r="S898" s="75"/>
      <c r="T898" s="75"/>
      <c r="U898" s="75"/>
      <c r="V898" s="75"/>
      <c r="W898" s="75"/>
    </row>
    <row r="899" spans="2:23">
      <c r="B899" s="75"/>
      <c r="C899" s="75"/>
      <c r="D899" s="75"/>
      <c r="E899" s="75"/>
      <c r="F899" s="75"/>
      <c r="G899" s="75"/>
      <c r="H899" s="75"/>
      <c r="I899" s="75"/>
      <c r="J899" s="75"/>
      <c r="K899" s="75"/>
      <c r="L899" s="75"/>
      <c r="M899" s="75"/>
      <c r="N899" s="75"/>
      <c r="O899" s="75"/>
      <c r="P899" s="75"/>
      <c r="Q899" s="75"/>
      <c r="R899" s="75"/>
      <c r="S899" s="75"/>
      <c r="T899" s="75"/>
      <c r="U899" s="75"/>
      <c r="V899" s="75"/>
      <c r="W899" s="75"/>
    </row>
    <row r="900" spans="2:23">
      <c r="B900" s="75"/>
      <c r="C900" s="75"/>
      <c r="D900" s="75"/>
      <c r="E900" s="75"/>
      <c r="F900" s="75"/>
      <c r="G900" s="75"/>
      <c r="H900" s="75"/>
      <c r="I900" s="75"/>
      <c r="J900" s="75"/>
      <c r="K900" s="75"/>
      <c r="L900" s="75"/>
      <c r="M900" s="75"/>
      <c r="N900" s="75"/>
      <c r="O900" s="75"/>
      <c r="P900" s="75"/>
      <c r="Q900" s="75"/>
      <c r="R900" s="75"/>
      <c r="S900" s="75"/>
      <c r="T900" s="75"/>
      <c r="U900" s="75"/>
      <c r="V900" s="75"/>
      <c r="W900" s="75"/>
    </row>
    <row r="901" spans="2:23">
      <c r="B901" s="75"/>
      <c r="C901" s="75"/>
      <c r="D901" s="75"/>
      <c r="E901" s="75"/>
      <c r="F901" s="75"/>
      <c r="G901" s="75"/>
      <c r="H901" s="75"/>
      <c r="I901" s="75"/>
      <c r="J901" s="75"/>
      <c r="K901" s="75"/>
      <c r="L901" s="75"/>
      <c r="M901" s="75"/>
      <c r="N901" s="75"/>
      <c r="O901" s="75"/>
      <c r="P901" s="75"/>
      <c r="Q901" s="75"/>
      <c r="R901" s="75"/>
      <c r="S901" s="75"/>
      <c r="T901" s="75"/>
      <c r="U901" s="75"/>
      <c r="V901" s="75"/>
      <c r="W901" s="75"/>
    </row>
    <row r="902" spans="2:23">
      <c r="B902" s="75"/>
      <c r="C902" s="75"/>
      <c r="D902" s="75"/>
      <c r="E902" s="75"/>
      <c r="F902" s="75"/>
      <c r="G902" s="75"/>
      <c r="H902" s="75"/>
      <c r="I902" s="75"/>
      <c r="J902" s="75"/>
      <c r="K902" s="75"/>
      <c r="L902" s="75"/>
      <c r="M902" s="75"/>
      <c r="N902" s="75"/>
      <c r="O902" s="75"/>
      <c r="P902" s="75"/>
      <c r="Q902" s="75"/>
      <c r="R902" s="75"/>
      <c r="S902" s="75"/>
      <c r="T902" s="75"/>
      <c r="U902" s="75"/>
      <c r="V902" s="75"/>
      <c r="W902" s="75"/>
    </row>
    <row r="903" spans="2:23">
      <c r="B903" s="75"/>
      <c r="C903" s="75"/>
      <c r="D903" s="75"/>
      <c r="E903" s="75"/>
      <c r="F903" s="75"/>
      <c r="G903" s="75"/>
      <c r="H903" s="75"/>
      <c r="I903" s="75"/>
      <c r="J903" s="75"/>
      <c r="K903" s="75"/>
      <c r="L903" s="75"/>
      <c r="M903" s="75"/>
      <c r="N903" s="75"/>
      <c r="O903" s="75"/>
      <c r="P903" s="75"/>
      <c r="Q903" s="75"/>
      <c r="R903" s="75"/>
      <c r="S903" s="75"/>
      <c r="T903" s="75"/>
      <c r="U903" s="75"/>
      <c r="V903" s="75"/>
      <c r="W903" s="75"/>
    </row>
    <row r="904" spans="2:23">
      <c r="B904" s="75"/>
      <c r="C904" s="75"/>
      <c r="D904" s="75"/>
      <c r="E904" s="75"/>
      <c r="F904" s="75"/>
      <c r="G904" s="75"/>
      <c r="H904" s="75"/>
      <c r="I904" s="75"/>
      <c r="J904" s="75"/>
      <c r="K904" s="75"/>
      <c r="L904" s="75"/>
      <c r="M904" s="75"/>
      <c r="N904" s="75"/>
      <c r="O904" s="75"/>
      <c r="P904" s="75"/>
      <c r="Q904" s="75"/>
      <c r="R904" s="75"/>
      <c r="S904" s="75"/>
      <c r="T904" s="75"/>
      <c r="U904" s="75"/>
      <c r="V904" s="75"/>
      <c r="W904" s="75"/>
    </row>
    <row r="905" spans="2:23">
      <c r="B905" s="75"/>
      <c r="C905" s="75"/>
      <c r="D905" s="75"/>
      <c r="E905" s="75"/>
      <c r="F905" s="75"/>
      <c r="G905" s="75"/>
      <c r="H905" s="75"/>
      <c r="I905" s="75"/>
      <c r="J905" s="75"/>
      <c r="K905" s="75"/>
      <c r="L905" s="75"/>
      <c r="M905" s="75"/>
      <c r="N905" s="75"/>
      <c r="O905" s="75"/>
      <c r="P905" s="75"/>
      <c r="Q905" s="75"/>
      <c r="R905" s="75"/>
      <c r="S905" s="75"/>
      <c r="T905" s="75"/>
      <c r="U905" s="75"/>
      <c r="V905" s="75"/>
      <c r="W905" s="75"/>
    </row>
    <row r="906" spans="2:23">
      <c r="B906" s="75"/>
      <c r="C906" s="75"/>
      <c r="D906" s="75"/>
      <c r="E906" s="75"/>
      <c r="F906" s="75"/>
      <c r="G906" s="75"/>
      <c r="H906" s="75"/>
      <c r="I906" s="75"/>
      <c r="J906" s="75"/>
      <c r="K906" s="75"/>
      <c r="L906" s="75"/>
      <c r="M906" s="75"/>
      <c r="N906" s="75"/>
      <c r="O906" s="75"/>
      <c r="P906" s="75"/>
      <c r="Q906" s="75"/>
      <c r="R906" s="75"/>
      <c r="S906" s="75"/>
      <c r="T906" s="75"/>
      <c r="U906" s="75"/>
      <c r="V906" s="75"/>
      <c r="W906" s="75"/>
    </row>
    <row r="907" spans="2:23">
      <c r="B907" s="75"/>
      <c r="C907" s="75"/>
      <c r="D907" s="75"/>
      <c r="E907" s="75"/>
      <c r="F907" s="75"/>
      <c r="G907" s="75"/>
      <c r="H907" s="75"/>
      <c r="I907" s="75"/>
      <c r="J907" s="75"/>
      <c r="K907" s="75"/>
      <c r="L907" s="75"/>
      <c r="M907" s="75"/>
      <c r="N907" s="75"/>
      <c r="O907" s="75"/>
      <c r="P907" s="75"/>
      <c r="Q907" s="75"/>
      <c r="R907" s="75"/>
      <c r="S907" s="75"/>
      <c r="T907" s="75"/>
      <c r="U907" s="75"/>
      <c r="V907" s="75"/>
      <c r="W907" s="75"/>
    </row>
    <row r="908" spans="2:23">
      <c r="B908" s="75"/>
      <c r="C908" s="75"/>
      <c r="D908" s="75"/>
      <c r="E908" s="75"/>
      <c r="F908" s="75"/>
      <c r="G908" s="75"/>
      <c r="H908" s="75"/>
      <c r="I908" s="75"/>
      <c r="J908" s="75"/>
      <c r="K908" s="75"/>
      <c r="L908" s="75"/>
      <c r="M908" s="75"/>
      <c r="N908" s="75"/>
      <c r="O908" s="75"/>
      <c r="P908" s="75"/>
      <c r="Q908" s="75"/>
      <c r="R908" s="75"/>
      <c r="S908" s="75"/>
      <c r="T908" s="75"/>
      <c r="U908" s="75"/>
      <c r="V908" s="75"/>
      <c r="W908" s="75"/>
    </row>
    <row r="909" spans="2:23">
      <c r="B909" s="75"/>
      <c r="C909" s="75"/>
      <c r="D909" s="75"/>
      <c r="E909" s="75"/>
      <c r="F909" s="75"/>
      <c r="G909" s="75"/>
      <c r="H909" s="75"/>
      <c r="I909" s="75"/>
      <c r="J909" s="75"/>
      <c r="K909" s="75"/>
      <c r="L909" s="75"/>
      <c r="M909" s="75"/>
      <c r="N909" s="75"/>
      <c r="O909" s="75"/>
      <c r="P909" s="75"/>
      <c r="Q909" s="75"/>
      <c r="R909" s="75"/>
      <c r="S909" s="75"/>
      <c r="T909" s="75"/>
      <c r="U909" s="75"/>
      <c r="V909" s="75"/>
      <c r="W909" s="75"/>
    </row>
    <row r="910" spans="2:23">
      <c r="B910" s="75"/>
      <c r="C910" s="75"/>
      <c r="D910" s="75"/>
      <c r="E910" s="75"/>
      <c r="F910" s="75"/>
      <c r="G910" s="75"/>
      <c r="H910" s="75"/>
      <c r="I910" s="75"/>
      <c r="J910" s="75"/>
      <c r="K910" s="75"/>
      <c r="L910" s="75"/>
      <c r="M910" s="75"/>
      <c r="N910" s="75"/>
      <c r="O910" s="75"/>
      <c r="P910" s="75"/>
      <c r="Q910" s="75"/>
      <c r="R910" s="75"/>
      <c r="S910" s="75"/>
      <c r="T910" s="75"/>
      <c r="U910" s="75"/>
      <c r="V910" s="75"/>
      <c r="W910" s="75"/>
    </row>
    <row r="911" spans="2:23">
      <c r="B911" s="75"/>
      <c r="C911" s="75"/>
      <c r="D911" s="75"/>
      <c r="E911" s="75"/>
      <c r="F911" s="75"/>
      <c r="G911" s="75"/>
      <c r="H911" s="75"/>
      <c r="I911" s="75"/>
      <c r="J911" s="75"/>
      <c r="K911" s="75"/>
      <c r="L911" s="75"/>
      <c r="M911" s="75"/>
      <c r="N911" s="75"/>
      <c r="O911" s="75"/>
      <c r="P911" s="75"/>
      <c r="Q911" s="75"/>
      <c r="R911" s="75"/>
      <c r="S911" s="75"/>
      <c r="T911" s="75"/>
      <c r="U911" s="75"/>
      <c r="V911" s="75"/>
      <c r="W911" s="75"/>
    </row>
    <row r="912" spans="2:23">
      <c r="B912" s="75"/>
      <c r="C912" s="75"/>
      <c r="D912" s="75"/>
      <c r="E912" s="75"/>
      <c r="F912" s="75"/>
      <c r="G912" s="75"/>
      <c r="H912" s="75"/>
      <c r="I912" s="75"/>
      <c r="J912" s="75"/>
      <c r="K912" s="75"/>
      <c r="L912" s="75"/>
      <c r="M912" s="75"/>
      <c r="N912" s="75"/>
      <c r="O912" s="75"/>
      <c r="P912" s="75"/>
      <c r="Q912" s="75"/>
      <c r="R912" s="75"/>
      <c r="S912" s="75"/>
      <c r="T912" s="75"/>
      <c r="U912" s="75"/>
      <c r="V912" s="75"/>
      <c r="W912" s="75"/>
    </row>
    <row r="913" spans="2:23">
      <c r="B913" s="75"/>
      <c r="C913" s="75"/>
      <c r="D913" s="75"/>
      <c r="E913" s="75"/>
      <c r="F913" s="75"/>
      <c r="G913" s="75"/>
      <c r="H913" s="75"/>
      <c r="I913" s="75"/>
      <c r="J913" s="75"/>
      <c r="K913" s="75"/>
      <c r="L913" s="75"/>
      <c r="M913" s="75"/>
      <c r="N913" s="75"/>
      <c r="O913" s="75"/>
      <c r="P913" s="75"/>
      <c r="Q913" s="75"/>
      <c r="R913" s="75"/>
      <c r="S913" s="75"/>
      <c r="T913" s="75"/>
      <c r="U913" s="75"/>
      <c r="V913" s="75"/>
      <c r="W913" s="75"/>
    </row>
    <row r="914" spans="2:23">
      <c r="B914" s="75"/>
      <c r="C914" s="75"/>
      <c r="D914" s="75"/>
      <c r="E914" s="75"/>
      <c r="F914" s="75"/>
      <c r="G914" s="75"/>
      <c r="H914" s="75"/>
      <c r="I914" s="75"/>
      <c r="J914" s="75"/>
      <c r="K914" s="75"/>
      <c r="L914" s="75"/>
      <c r="M914" s="75"/>
      <c r="N914" s="75"/>
      <c r="O914" s="75"/>
      <c r="P914" s="75"/>
      <c r="Q914" s="75"/>
      <c r="R914" s="75"/>
      <c r="S914" s="75"/>
      <c r="T914" s="75"/>
      <c r="U914" s="75"/>
      <c r="V914" s="75"/>
      <c r="W914" s="75"/>
    </row>
    <row r="915" spans="2:23">
      <c r="B915" s="75"/>
      <c r="C915" s="75"/>
      <c r="D915" s="75"/>
      <c r="E915" s="75"/>
      <c r="F915" s="75"/>
      <c r="G915" s="75"/>
      <c r="H915" s="75"/>
      <c r="I915" s="75"/>
      <c r="J915" s="75"/>
      <c r="K915" s="75"/>
      <c r="L915" s="75"/>
      <c r="M915" s="75"/>
      <c r="N915" s="75"/>
      <c r="O915" s="75"/>
      <c r="P915" s="75"/>
      <c r="Q915" s="75"/>
      <c r="R915" s="75"/>
      <c r="S915" s="75"/>
      <c r="T915" s="75"/>
      <c r="U915" s="75"/>
      <c r="V915" s="75"/>
      <c r="W915" s="75"/>
    </row>
    <row r="916" spans="2:23">
      <c r="B916" s="75"/>
      <c r="C916" s="75"/>
      <c r="D916" s="75"/>
      <c r="E916" s="75"/>
      <c r="F916" s="75"/>
      <c r="G916" s="75"/>
      <c r="H916" s="75"/>
      <c r="I916" s="75"/>
      <c r="J916" s="75"/>
      <c r="K916" s="75"/>
      <c r="L916" s="75"/>
      <c r="M916" s="75"/>
      <c r="N916" s="75"/>
      <c r="O916" s="75"/>
      <c r="P916" s="75"/>
      <c r="Q916" s="75"/>
      <c r="R916" s="75"/>
      <c r="S916" s="75"/>
      <c r="T916" s="75"/>
      <c r="U916" s="75"/>
      <c r="V916" s="75"/>
      <c r="W916" s="75"/>
    </row>
    <row r="917" spans="2:23">
      <c r="B917" s="75"/>
      <c r="C917" s="75"/>
      <c r="D917" s="75"/>
      <c r="E917" s="75"/>
      <c r="F917" s="75"/>
      <c r="G917" s="75"/>
      <c r="H917" s="75"/>
      <c r="I917" s="75"/>
      <c r="J917" s="75"/>
      <c r="K917" s="75"/>
      <c r="L917" s="75"/>
      <c r="M917" s="75"/>
      <c r="N917" s="75"/>
      <c r="O917" s="75"/>
      <c r="P917" s="75"/>
      <c r="Q917" s="75"/>
      <c r="R917" s="75"/>
      <c r="S917" s="75"/>
      <c r="T917" s="75"/>
      <c r="U917" s="75"/>
      <c r="V917" s="75"/>
      <c r="W917" s="75"/>
    </row>
    <row r="918" spans="2:23">
      <c r="B918" s="75"/>
      <c r="C918" s="75"/>
      <c r="D918" s="75"/>
      <c r="E918" s="75"/>
      <c r="F918" s="75"/>
      <c r="G918" s="75"/>
      <c r="H918" s="75"/>
      <c r="I918" s="75"/>
      <c r="J918" s="75"/>
      <c r="K918" s="75"/>
      <c r="L918" s="75"/>
      <c r="M918" s="75"/>
      <c r="N918" s="75"/>
      <c r="O918" s="75"/>
      <c r="P918" s="75"/>
      <c r="Q918" s="75"/>
      <c r="R918" s="75"/>
      <c r="S918" s="75"/>
      <c r="T918" s="75"/>
      <c r="U918" s="75"/>
      <c r="V918" s="75"/>
      <c r="W918" s="75"/>
    </row>
    <row r="919" spans="2:23">
      <c r="B919" s="75"/>
      <c r="C919" s="75"/>
      <c r="D919" s="75"/>
      <c r="E919" s="75"/>
      <c r="F919" s="75"/>
      <c r="G919" s="75"/>
      <c r="H919" s="75"/>
      <c r="I919" s="75"/>
      <c r="J919" s="75"/>
      <c r="K919" s="75"/>
      <c r="L919" s="75"/>
      <c r="M919" s="75"/>
      <c r="N919" s="75"/>
      <c r="O919" s="75"/>
      <c r="P919" s="75"/>
      <c r="Q919" s="75"/>
      <c r="R919" s="75"/>
      <c r="S919" s="75"/>
      <c r="T919" s="75"/>
      <c r="U919" s="75"/>
      <c r="V919" s="75"/>
      <c r="W919" s="75"/>
    </row>
    <row r="920" spans="2:23">
      <c r="B920" s="75"/>
      <c r="C920" s="75"/>
      <c r="D920" s="75"/>
      <c r="E920" s="75"/>
      <c r="F920" s="75"/>
      <c r="G920" s="75"/>
      <c r="H920" s="75"/>
      <c r="I920" s="75"/>
      <c r="J920" s="75"/>
      <c r="K920" s="75"/>
      <c r="L920" s="75"/>
      <c r="M920" s="75"/>
      <c r="N920" s="75"/>
      <c r="O920" s="75"/>
      <c r="P920" s="75"/>
      <c r="Q920" s="75"/>
      <c r="R920" s="75"/>
      <c r="S920" s="75"/>
      <c r="T920" s="75"/>
      <c r="U920" s="75"/>
      <c r="V920" s="75"/>
      <c r="W920" s="75"/>
    </row>
    <row r="921" spans="2:23">
      <c r="B921" s="75"/>
      <c r="C921" s="75"/>
      <c r="D921" s="75"/>
      <c r="E921" s="75"/>
      <c r="F921" s="75"/>
      <c r="G921" s="75"/>
      <c r="H921" s="75"/>
      <c r="I921" s="75"/>
      <c r="J921" s="75"/>
      <c r="K921" s="75"/>
      <c r="L921" s="75"/>
      <c r="M921" s="75"/>
      <c r="N921" s="75"/>
      <c r="O921" s="75"/>
      <c r="P921" s="75"/>
      <c r="Q921" s="75"/>
      <c r="R921" s="75"/>
      <c r="S921" s="75"/>
      <c r="T921" s="75"/>
      <c r="U921" s="75"/>
      <c r="V921" s="75"/>
      <c r="W921" s="75"/>
    </row>
    <row r="922" spans="2:23">
      <c r="B922" s="75"/>
      <c r="C922" s="75"/>
      <c r="D922" s="75"/>
      <c r="E922" s="75"/>
      <c r="F922" s="75"/>
      <c r="G922" s="75"/>
      <c r="H922" s="75"/>
      <c r="I922" s="75"/>
      <c r="J922" s="75"/>
      <c r="K922" s="75"/>
      <c r="L922" s="75"/>
      <c r="M922" s="75"/>
      <c r="N922" s="75"/>
      <c r="O922" s="75"/>
      <c r="P922" s="75"/>
      <c r="Q922" s="75"/>
      <c r="R922" s="75"/>
      <c r="S922" s="75"/>
      <c r="T922" s="75"/>
      <c r="U922" s="75"/>
      <c r="V922" s="75"/>
      <c r="W922" s="75"/>
    </row>
    <row r="923" spans="2:23">
      <c r="B923" s="75"/>
      <c r="C923" s="75"/>
      <c r="D923" s="75"/>
      <c r="E923" s="75"/>
      <c r="F923" s="75"/>
      <c r="G923" s="75"/>
      <c r="H923" s="75"/>
      <c r="I923" s="75"/>
      <c r="J923" s="75"/>
      <c r="K923" s="75"/>
      <c r="L923" s="75"/>
      <c r="M923" s="75"/>
      <c r="N923" s="75"/>
      <c r="O923" s="75"/>
      <c r="P923" s="75"/>
      <c r="Q923" s="75"/>
      <c r="R923" s="75"/>
      <c r="S923" s="75"/>
      <c r="T923" s="75"/>
      <c r="U923" s="75"/>
      <c r="V923" s="75"/>
      <c r="W923" s="75"/>
    </row>
    <row r="924" spans="2:23">
      <c r="B924" s="75"/>
      <c r="C924" s="75"/>
      <c r="D924" s="75"/>
      <c r="E924" s="75"/>
      <c r="F924" s="75"/>
      <c r="G924" s="75"/>
      <c r="H924" s="75"/>
      <c r="I924" s="75"/>
      <c r="J924" s="75"/>
      <c r="K924" s="75"/>
      <c r="L924" s="75"/>
      <c r="M924" s="75"/>
      <c r="N924" s="75"/>
      <c r="O924" s="75"/>
      <c r="P924" s="75"/>
      <c r="Q924" s="75"/>
      <c r="R924" s="75"/>
      <c r="S924" s="75"/>
      <c r="T924" s="75"/>
      <c r="U924" s="75"/>
      <c r="V924" s="75"/>
      <c r="W924" s="75"/>
    </row>
    <row r="925" spans="2:23">
      <c r="B925" s="75"/>
      <c r="C925" s="75"/>
      <c r="D925" s="75"/>
      <c r="E925" s="75"/>
      <c r="F925" s="75"/>
      <c r="G925" s="75"/>
      <c r="H925" s="75"/>
      <c r="I925" s="75"/>
      <c r="J925" s="75"/>
      <c r="K925" s="75"/>
      <c r="L925" s="75"/>
      <c r="M925" s="75"/>
      <c r="N925" s="75"/>
      <c r="O925" s="75"/>
      <c r="P925" s="75"/>
      <c r="Q925" s="75"/>
      <c r="R925" s="75"/>
      <c r="S925" s="75"/>
      <c r="T925" s="75"/>
      <c r="U925" s="75"/>
      <c r="V925" s="75"/>
      <c r="W925" s="75"/>
    </row>
    <row r="926" spans="2:23">
      <c r="B926" s="75"/>
      <c r="C926" s="75"/>
      <c r="D926" s="75"/>
      <c r="E926" s="75"/>
      <c r="F926" s="75"/>
      <c r="G926" s="75"/>
      <c r="H926" s="75"/>
      <c r="I926" s="75"/>
      <c r="J926" s="75"/>
      <c r="K926" s="75"/>
      <c r="L926" s="75"/>
      <c r="M926" s="75"/>
      <c r="N926" s="75"/>
      <c r="O926" s="75"/>
      <c r="P926" s="75"/>
      <c r="Q926" s="75"/>
      <c r="R926" s="75"/>
      <c r="S926" s="75"/>
      <c r="T926" s="75"/>
      <c r="U926" s="75"/>
      <c r="V926" s="75"/>
      <c r="W926" s="75"/>
    </row>
    <row r="927" spans="2:23">
      <c r="B927" s="75"/>
      <c r="C927" s="75"/>
      <c r="D927" s="75"/>
      <c r="E927" s="75"/>
      <c r="F927" s="75"/>
      <c r="G927" s="75"/>
      <c r="H927" s="75"/>
      <c r="I927" s="75"/>
      <c r="J927" s="75"/>
      <c r="K927" s="75"/>
      <c r="L927" s="75"/>
      <c r="M927" s="75"/>
      <c r="N927" s="75"/>
      <c r="O927" s="75"/>
      <c r="P927" s="75"/>
      <c r="Q927" s="75"/>
      <c r="R927" s="75"/>
      <c r="S927" s="75"/>
      <c r="T927" s="75"/>
      <c r="U927" s="75"/>
      <c r="V927" s="75"/>
      <c r="W927" s="75"/>
    </row>
    <row r="928" spans="2:23">
      <c r="B928" s="75"/>
      <c r="C928" s="75"/>
      <c r="D928" s="75"/>
      <c r="E928" s="75"/>
      <c r="F928" s="75"/>
      <c r="G928" s="75"/>
      <c r="H928" s="75"/>
      <c r="I928" s="75"/>
      <c r="J928" s="75"/>
      <c r="K928" s="75"/>
      <c r="L928" s="75"/>
      <c r="M928" s="75"/>
      <c r="N928" s="75"/>
      <c r="O928" s="75"/>
      <c r="P928" s="75"/>
      <c r="Q928" s="75"/>
      <c r="R928" s="75"/>
      <c r="S928" s="75"/>
      <c r="T928" s="75"/>
      <c r="U928" s="75"/>
      <c r="V928" s="75"/>
      <c r="W928" s="75"/>
    </row>
    <row r="929" spans="2:23">
      <c r="B929" s="75"/>
      <c r="C929" s="75"/>
      <c r="D929" s="75"/>
      <c r="E929" s="75"/>
      <c r="F929" s="75"/>
      <c r="G929" s="75"/>
      <c r="H929" s="75"/>
      <c r="I929" s="75"/>
      <c r="J929" s="75"/>
      <c r="K929" s="75"/>
      <c r="L929" s="75"/>
      <c r="M929" s="75"/>
      <c r="N929" s="75"/>
      <c r="O929" s="75"/>
      <c r="P929" s="75"/>
      <c r="Q929" s="75"/>
      <c r="R929" s="75"/>
      <c r="S929" s="75"/>
      <c r="T929" s="75"/>
      <c r="U929" s="75"/>
      <c r="V929" s="75"/>
      <c r="W929" s="75"/>
    </row>
    <row r="930" spans="2:23">
      <c r="B930" s="75"/>
      <c r="C930" s="75"/>
      <c r="D930" s="75"/>
      <c r="E930" s="75"/>
      <c r="F930" s="75"/>
      <c r="G930" s="75"/>
      <c r="H930" s="75"/>
      <c r="I930" s="75"/>
      <c r="J930" s="75"/>
      <c r="K930" s="75"/>
      <c r="L930" s="75"/>
      <c r="M930" s="75"/>
      <c r="N930" s="75"/>
      <c r="O930" s="75"/>
      <c r="P930" s="75"/>
      <c r="Q930" s="75"/>
      <c r="R930" s="75"/>
      <c r="S930" s="75"/>
      <c r="T930" s="75"/>
      <c r="U930" s="75"/>
      <c r="V930" s="75"/>
      <c r="W930" s="75"/>
    </row>
    <row r="931" spans="2:23">
      <c r="B931" s="75"/>
      <c r="C931" s="75"/>
      <c r="D931" s="75"/>
      <c r="E931" s="75"/>
      <c r="F931" s="75"/>
      <c r="G931" s="75"/>
      <c r="H931" s="75"/>
      <c r="I931" s="75"/>
      <c r="J931" s="75"/>
      <c r="K931" s="75"/>
      <c r="L931" s="75"/>
      <c r="M931" s="75"/>
      <c r="N931" s="75"/>
      <c r="O931" s="75"/>
      <c r="P931" s="75"/>
      <c r="Q931" s="75"/>
      <c r="R931" s="75"/>
      <c r="S931" s="75"/>
      <c r="T931" s="75"/>
      <c r="U931" s="75"/>
      <c r="V931" s="75"/>
      <c r="W931" s="75"/>
    </row>
    <row r="932" spans="2:23">
      <c r="B932" s="75"/>
      <c r="C932" s="75"/>
      <c r="D932" s="75"/>
      <c r="E932" s="75"/>
      <c r="F932" s="75"/>
      <c r="G932" s="75"/>
      <c r="H932" s="75"/>
      <c r="I932" s="75"/>
      <c r="J932" s="75"/>
      <c r="K932" s="75"/>
      <c r="L932" s="75"/>
      <c r="M932" s="75"/>
      <c r="N932" s="75"/>
      <c r="O932" s="75"/>
      <c r="P932" s="75"/>
      <c r="Q932" s="75"/>
      <c r="R932" s="75"/>
      <c r="S932" s="75"/>
      <c r="T932" s="75"/>
      <c r="U932" s="75"/>
      <c r="V932" s="75"/>
      <c r="W932" s="75"/>
    </row>
    <row r="933" spans="2:23">
      <c r="B933" s="75"/>
      <c r="C933" s="75"/>
      <c r="D933" s="75"/>
      <c r="E933" s="75"/>
      <c r="F933" s="75"/>
      <c r="G933" s="75"/>
      <c r="H933" s="75"/>
      <c r="I933" s="75"/>
      <c r="J933" s="75"/>
      <c r="K933" s="75"/>
      <c r="L933" s="75"/>
      <c r="M933" s="75"/>
      <c r="N933" s="75"/>
      <c r="O933" s="75"/>
      <c r="P933" s="75"/>
      <c r="Q933" s="75"/>
      <c r="R933" s="75"/>
      <c r="S933" s="75"/>
      <c r="T933" s="75"/>
      <c r="U933" s="75"/>
      <c r="V933" s="75"/>
      <c r="W933" s="75"/>
    </row>
    <row r="934" spans="2:23">
      <c r="B934" s="75"/>
      <c r="C934" s="75"/>
      <c r="D934" s="75"/>
      <c r="E934" s="75"/>
      <c r="F934" s="75"/>
      <c r="G934" s="75"/>
      <c r="H934" s="75"/>
      <c r="I934" s="75"/>
      <c r="J934" s="75"/>
      <c r="K934" s="75"/>
      <c r="L934" s="75"/>
      <c r="M934" s="75"/>
      <c r="N934" s="75"/>
      <c r="O934" s="75"/>
      <c r="P934" s="75"/>
      <c r="Q934" s="75"/>
      <c r="R934" s="75"/>
      <c r="S934" s="75"/>
      <c r="T934" s="75"/>
      <c r="U934" s="75"/>
      <c r="V934" s="75"/>
      <c r="W934" s="75"/>
    </row>
    <row r="935" spans="2:23">
      <c r="B935" s="75"/>
      <c r="C935" s="75"/>
      <c r="D935" s="75"/>
      <c r="E935" s="75"/>
      <c r="F935" s="75"/>
      <c r="G935" s="75"/>
      <c r="H935" s="75"/>
      <c r="I935" s="75"/>
      <c r="J935" s="75"/>
      <c r="K935" s="75"/>
      <c r="L935" s="75"/>
      <c r="M935" s="75"/>
      <c r="N935" s="75"/>
      <c r="O935" s="75"/>
      <c r="P935" s="75"/>
      <c r="Q935" s="75"/>
      <c r="R935" s="75"/>
      <c r="S935" s="75"/>
      <c r="T935" s="75"/>
      <c r="U935" s="75"/>
      <c r="V935" s="75"/>
      <c r="W935" s="75"/>
    </row>
    <row r="936" spans="2:23">
      <c r="B936" s="75"/>
      <c r="C936" s="75"/>
      <c r="D936" s="75"/>
      <c r="E936" s="75"/>
      <c r="F936" s="75"/>
      <c r="G936" s="75"/>
      <c r="H936" s="75"/>
      <c r="I936" s="75"/>
      <c r="J936" s="75"/>
      <c r="K936" s="75"/>
      <c r="L936" s="75"/>
      <c r="M936" s="75"/>
      <c r="N936" s="75"/>
      <c r="O936" s="75"/>
      <c r="P936" s="75"/>
      <c r="Q936" s="75"/>
      <c r="R936" s="75"/>
      <c r="S936" s="75"/>
      <c r="T936" s="75"/>
      <c r="U936" s="75"/>
      <c r="V936" s="75"/>
      <c r="W936" s="75"/>
    </row>
    <row r="937" spans="2:23">
      <c r="B937" s="75"/>
      <c r="C937" s="75"/>
      <c r="D937" s="75"/>
      <c r="E937" s="75"/>
      <c r="F937" s="75"/>
      <c r="G937" s="75"/>
      <c r="H937" s="75"/>
      <c r="I937" s="75"/>
      <c r="J937" s="75"/>
      <c r="K937" s="75"/>
      <c r="L937" s="75"/>
      <c r="M937" s="75"/>
      <c r="N937" s="75"/>
      <c r="O937" s="75"/>
      <c r="P937" s="75"/>
      <c r="Q937" s="75"/>
      <c r="R937" s="75"/>
      <c r="S937" s="75"/>
      <c r="T937" s="75"/>
      <c r="U937" s="75"/>
      <c r="V937" s="75"/>
      <c r="W937" s="75"/>
    </row>
    <row r="938" spans="2:23">
      <c r="B938" s="75"/>
      <c r="C938" s="75"/>
      <c r="D938" s="75"/>
      <c r="E938" s="75"/>
      <c r="F938" s="75"/>
      <c r="G938" s="75"/>
      <c r="H938" s="75"/>
      <c r="I938" s="75"/>
      <c r="J938" s="75"/>
      <c r="K938" s="75"/>
      <c r="L938" s="75"/>
      <c r="M938" s="75"/>
      <c r="N938" s="75"/>
      <c r="O938" s="75"/>
      <c r="P938" s="75"/>
      <c r="Q938" s="75"/>
      <c r="R938" s="75"/>
      <c r="S938" s="75"/>
      <c r="T938" s="75"/>
      <c r="U938" s="75"/>
      <c r="V938" s="75"/>
      <c r="W938" s="75"/>
    </row>
    <row r="939" spans="2:23">
      <c r="B939" s="75"/>
      <c r="C939" s="75"/>
      <c r="D939" s="75"/>
      <c r="E939" s="75"/>
      <c r="F939" s="75"/>
      <c r="G939" s="75"/>
      <c r="H939" s="75"/>
      <c r="I939" s="75"/>
      <c r="J939" s="75"/>
      <c r="K939" s="75"/>
      <c r="L939" s="75"/>
      <c r="M939" s="75"/>
      <c r="N939" s="75"/>
      <c r="O939" s="75"/>
      <c r="P939" s="75"/>
      <c r="Q939" s="75"/>
      <c r="R939" s="75"/>
      <c r="S939" s="75"/>
      <c r="T939" s="75"/>
      <c r="U939" s="75"/>
      <c r="V939" s="75"/>
      <c r="W939" s="75"/>
    </row>
    <row r="940" spans="2:23">
      <c r="B940" s="75"/>
      <c r="C940" s="75"/>
      <c r="D940" s="75"/>
      <c r="E940" s="75"/>
      <c r="F940" s="75"/>
      <c r="G940" s="75"/>
      <c r="H940" s="75"/>
      <c r="I940" s="75"/>
      <c r="J940" s="75"/>
      <c r="K940" s="75"/>
      <c r="L940" s="75"/>
      <c r="M940" s="75"/>
      <c r="N940" s="75"/>
      <c r="O940" s="75"/>
      <c r="P940" s="75"/>
      <c r="Q940" s="75"/>
      <c r="R940" s="75"/>
      <c r="S940" s="75"/>
      <c r="T940" s="75"/>
      <c r="U940" s="75"/>
      <c r="V940" s="75"/>
      <c r="W940" s="75"/>
    </row>
    <row r="941" spans="2:23">
      <c r="B941" s="75"/>
      <c r="C941" s="75"/>
      <c r="D941" s="75"/>
      <c r="E941" s="75"/>
      <c r="F941" s="75"/>
      <c r="G941" s="75"/>
      <c r="H941" s="75"/>
      <c r="I941" s="75"/>
      <c r="J941" s="75"/>
      <c r="K941" s="75"/>
      <c r="L941" s="75"/>
      <c r="M941" s="75"/>
      <c r="N941" s="75"/>
      <c r="O941" s="75"/>
      <c r="P941" s="75"/>
      <c r="Q941" s="75"/>
      <c r="R941" s="75"/>
      <c r="S941" s="75"/>
      <c r="T941" s="75"/>
      <c r="U941" s="75"/>
      <c r="V941" s="75"/>
      <c r="W941" s="75"/>
    </row>
    <row r="942" spans="2:23">
      <c r="B942" s="75"/>
      <c r="C942" s="75"/>
      <c r="D942" s="75"/>
      <c r="E942" s="75"/>
      <c r="F942" s="75"/>
      <c r="G942" s="75"/>
      <c r="H942" s="75"/>
      <c r="I942" s="75"/>
      <c r="J942" s="75"/>
      <c r="K942" s="75"/>
      <c r="L942" s="75"/>
      <c r="M942" s="75"/>
      <c r="N942" s="75"/>
      <c r="O942" s="75"/>
      <c r="P942" s="75"/>
      <c r="Q942" s="75"/>
      <c r="R942" s="75"/>
      <c r="S942" s="75"/>
      <c r="T942" s="75"/>
      <c r="U942" s="75"/>
      <c r="V942" s="75"/>
      <c r="W942" s="75"/>
    </row>
    <row r="943" spans="2:23">
      <c r="B943" s="75"/>
      <c r="C943" s="75"/>
      <c r="D943" s="75"/>
      <c r="E943" s="75"/>
      <c r="F943" s="75"/>
      <c r="G943" s="75"/>
      <c r="H943" s="75"/>
      <c r="I943" s="75"/>
      <c r="J943" s="75"/>
      <c r="K943" s="75"/>
      <c r="L943" s="75"/>
      <c r="M943" s="75"/>
      <c r="N943" s="75"/>
      <c r="O943" s="75"/>
      <c r="P943" s="75"/>
      <c r="Q943" s="75"/>
      <c r="R943" s="75"/>
      <c r="S943" s="75"/>
      <c r="T943" s="75"/>
      <c r="U943" s="75"/>
      <c r="V943" s="75"/>
      <c r="W943" s="75"/>
    </row>
    <row r="944" spans="2:23">
      <c r="B944" s="75"/>
      <c r="C944" s="75"/>
      <c r="D944" s="75"/>
      <c r="E944" s="75"/>
      <c r="F944" s="75"/>
      <c r="G944" s="75"/>
      <c r="H944" s="75"/>
      <c r="I944" s="75"/>
      <c r="J944" s="75"/>
      <c r="K944" s="75"/>
      <c r="L944" s="75"/>
      <c r="M944" s="75"/>
      <c r="N944" s="75"/>
      <c r="O944" s="75"/>
      <c r="P944" s="75"/>
      <c r="Q944" s="75"/>
      <c r="R944" s="75"/>
      <c r="S944" s="75"/>
      <c r="T944" s="75"/>
      <c r="U944" s="75"/>
      <c r="V944" s="75"/>
      <c r="W944" s="75"/>
    </row>
    <row r="945" spans="2:23">
      <c r="B945" s="75"/>
      <c r="C945" s="75"/>
      <c r="D945" s="75"/>
      <c r="E945" s="75"/>
      <c r="F945" s="75"/>
      <c r="G945" s="75"/>
      <c r="H945" s="75"/>
      <c r="I945" s="75"/>
      <c r="J945" s="75"/>
      <c r="K945" s="75"/>
      <c r="L945" s="75"/>
      <c r="M945" s="75"/>
      <c r="N945" s="75"/>
      <c r="O945" s="75"/>
      <c r="P945" s="75"/>
      <c r="Q945" s="75"/>
      <c r="R945" s="75"/>
      <c r="S945" s="75"/>
      <c r="T945" s="75"/>
      <c r="U945" s="75"/>
      <c r="V945" s="75"/>
      <c r="W945" s="75"/>
    </row>
    <row r="946" spans="2:23">
      <c r="B946" s="75"/>
      <c r="C946" s="75"/>
      <c r="D946" s="75"/>
      <c r="E946" s="75"/>
      <c r="F946" s="75"/>
      <c r="G946" s="75"/>
      <c r="H946" s="75"/>
      <c r="I946" s="75"/>
      <c r="J946" s="75"/>
      <c r="K946" s="75"/>
      <c r="L946" s="75"/>
      <c r="M946" s="75"/>
      <c r="N946" s="75"/>
      <c r="O946" s="75"/>
      <c r="P946" s="75"/>
      <c r="Q946" s="75"/>
      <c r="R946" s="75"/>
      <c r="S946" s="75"/>
      <c r="T946" s="75"/>
      <c r="U946" s="75"/>
      <c r="V946" s="75"/>
      <c r="W946" s="75"/>
    </row>
    <row r="947" spans="2:23">
      <c r="B947" s="75"/>
      <c r="C947" s="75"/>
      <c r="D947" s="75"/>
      <c r="E947" s="75"/>
      <c r="F947" s="75"/>
      <c r="G947" s="75"/>
      <c r="H947" s="75"/>
      <c r="I947" s="75"/>
      <c r="J947" s="75"/>
      <c r="K947" s="75"/>
      <c r="L947" s="75"/>
      <c r="M947" s="75"/>
      <c r="N947" s="75"/>
      <c r="O947" s="75"/>
      <c r="P947" s="75"/>
      <c r="Q947" s="75"/>
      <c r="R947" s="75"/>
      <c r="S947" s="75"/>
      <c r="T947" s="75"/>
      <c r="U947" s="75"/>
      <c r="V947" s="75"/>
      <c r="W947" s="75"/>
    </row>
    <row r="948" spans="2:23">
      <c r="B948" s="75"/>
      <c r="C948" s="75"/>
      <c r="D948" s="75"/>
      <c r="E948" s="75"/>
      <c r="F948" s="75"/>
      <c r="G948" s="75"/>
      <c r="H948" s="75"/>
      <c r="I948" s="75"/>
      <c r="J948" s="75"/>
      <c r="K948" s="75"/>
      <c r="L948" s="75"/>
      <c r="M948" s="75"/>
      <c r="N948" s="75"/>
      <c r="O948" s="75"/>
      <c r="P948" s="75"/>
      <c r="Q948" s="75"/>
      <c r="R948" s="75"/>
      <c r="S948" s="75"/>
      <c r="T948" s="75"/>
      <c r="U948" s="75"/>
      <c r="V948" s="75"/>
      <c r="W948" s="75"/>
    </row>
    <row r="949" spans="2:23">
      <c r="B949" s="75"/>
      <c r="C949" s="75"/>
      <c r="D949" s="75"/>
      <c r="E949" s="75"/>
      <c r="F949" s="75"/>
      <c r="G949" s="75"/>
      <c r="H949" s="75"/>
      <c r="I949" s="75"/>
      <c r="J949" s="75"/>
      <c r="K949" s="75"/>
      <c r="L949" s="75"/>
      <c r="M949" s="75"/>
      <c r="N949" s="75"/>
      <c r="O949" s="75"/>
      <c r="P949" s="75"/>
      <c r="Q949" s="75"/>
      <c r="R949" s="75"/>
      <c r="S949" s="75"/>
      <c r="T949" s="75"/>
      <c r="U949" s="75"/>
      <c r="V949" s="75"/>
      <c r="W949" s="75"/>
    </row>
    <row r="950" spans="2:23">
      <c r="B950" s="75"/>
      <c r="C950" s="75"/>
      <c r="D950" s="75"/>
      <c r="E950" s="75"/>
      <c r="F950" s="75"/>
      <c r="G950" s="75"/>
      <c r="H950" s="75"/>
      <c r="I950" s="75"/>
      <c r="J950" s="75"/>
      <c r="K950" s="75"/>
      <c r="L950" s="75"/>
      <c r="M950" s="75"/>
      <c r="N950" s="75"/>
      <c r="O950" s="75"/>
      <c r="P950" s="75"/>
      <c r="Q950" s="75"/>
      <c r="R950" s="75"/>
      <c r="S950" s="75"/>
      <c r="T950" s="75"/>
      <c r="U950" s="75"/>
      <c r="V950" s="75"/>
      <c r="W950" s="75"/>
    </row>
    <row r="951" spans="2:23">
      <c r="B951" s="75"/>
      <c r="C951" s="75"/>
      <c r="D951" s="75"/>
      <c r="E951" s="75"/>
      <c r="F951" s="75"/>
      <c r="G951" s="75"/>
      <c r="H951" s="75"/>
      <c r="I951" s="75"/>
      <c r="J951" s="75"/>
      <c r="K951" s="75"/>
      <c r="L951" s="75"/>
      <c r="M951" s="75"/>
      <c r="N951" s="75"/>
      <c r="O951" s="75"/>
      <c r="P951" s="75"/>
      <c r="Q951" s="75"/>
      <c r="R951" s="75"/>
      <c r="S951" s="75"/>
      <c r="T951" s="75"/>
      <c r="U951" s="75"/>
      <c r="V951" s="75"/>
      <c r="W951" s="75"/>
    </row>
    <row r="952" spans="2:23">
      <c r="B952" s="75"/>
      <c r="C952" s="75"/>
      <c r="D952" s="75"/>
      <c r="E952" s="75"/>
      <c r="F952" s="75"/>
      <c r="G952" s="75"/>
      <c r="H952" s="75"/>
      <c r="I952" s="75"/>
      <c r="J952" s="75"/>
      <c r="K952" s="75"/>
      <c r="L952" s="75"/>
      <c r="M952" s="75"/>
      <c r="N952" s="75"/>
      <c r="O952" s="75"/>
      <c r="P952" s="75"/>
      <c r="Q952" s="75"/>
      <c r="R952" s="75"/>
      <c r="S952" s="75"/>
      <c r="T952" s="75"/>
      <c r="U952" s="75"/>
      <c r="V952" s="75"/>
      <c r="W952" s="75"/>
    </row>
    <row r="953" spans="2:23">
      <c r="B953" s="75"/>
      <c r="C953" s="75"/>
      <c r="D953" s="75"/>
      <c r="E953" s="75"/>
      <c r="F953" s="75"/>
      <c r="G953" s="75"/>
      <c r="H953" s="75"/>
      <c r="I953" s="75"/>
      <c r="J953" s="75"/>
      <c r="K953" s="75"/>
      <c r="L953" s="75"/>
      <c r="M953" s="75"/>
      <c r="N953" s="75"/>
      <c r="O953" s="75"/>
      <c r="P953" s="75"/>
      <c r="Q953" s="75"/>
      <c r="R953" s="75"/>
      <c r="S953" s="75"/>
      <c r="T953" s="75"/>
      <c r="U953" s="75"/>
      <c r="V953" s="75"/>
      <c r="W953" s="75"/>
    </row>
    <row r="954" spans="2:23">
      <c r="B954" s="75"/>
      <c r="C954" s="75"/>
      <c r="D954" s="75"/>
      <c r="E954" s="75"/>
      <c r="F954" s="75"/>
      <c r="G954" s="75"/>
      <c r="H954" s="75"/>
      <c r="I954" s="75"/>
      <c r="J954" s="75"/>
      <c r="K954" s="75"/>
      <c r="L954" s="75"/>
      <c r="M954" s="75"/>
      <c r="N954" s="75"/>
      <c r="O954" s="75"/>
      <c r="P954" s="75"/>
      <c r="Q954" s="75"/>
      <c r="R954" s="75"/>
      <c r="S954" s="75"/>
      <c r="T954" s="75"/>
      <c r="U954" s="75"/>
      <c r="V954" s="75"/>
      <c r="W954" s="75"/>
    </row>
    <row r="955" spans="2:23">
      <c r="B955" s="75"/>
      <c r="C955" s="75"/>
      <c r="D955" s="75"/>
      <c r="E955" s="75"/>
      <c r="F955" s="75"/>
      <c r="G955" s="75"/>
      <c r="H955" s="75"/>
      <c r="I955" s="75"/>
      <c r="J955" s="75"/>
      <c r="K955" s="75"/>
      <c r="L955" s="75"/>
      <c r="M955" s="75"/>
      <c r="N955" s="75"/>
      <c r="O955" s="75"/>
      <c r="P955" s="75"/>
      <c r="Q955" s="75"/>
      <c r="R955" s="75"/>
      <c r="S955" s="75"/>
      <c r="T955" s="75"/>
      <c r="U955" s="75"/>
      <c r="V955" s="75"/>
      <c r="W955" s="75"/>
    </row>
    <row r="956" spans="2:23">
      <c r="B956" s="75"/>
      <c r="C956" s="75"/>
      <c r="D956" s="75"/>
      <c r="E956" s="75"/>
      <c r="F956" s="75"/>
      <c r="G956" s="75"/>
      <c r="H956" s="75"/>
      <c r="I956" s="75"/>
      <c r="J956" s="75"/>
      <c r="K956" s="75"/>
      <c r="L956" s="75"/>
      <c r="M956" s="75"/>
      <c r="N956" s="75"/>
      <c r="O956" s="75"/>
      <c r="P956" s="75"/>
      <c r="Q956" s="75"/>
      <c r="R956" s="75"/>
      <c r="S956" s="75"/>
      <c r="T956" s="75"/>
      <c r="U956" s="75"/>
      <c r="V956" s="75"/>
      <c r="W956" s="75"/>
    </row>
    <row r="957" spans="2:23">
      <c r="B957" s="75"/>
      <c r="C957" s="75"/>
      <c r="D957" s="75"/>
      <c r="E957" s="75"/>
      <c r="F957" s="75"/>
      <c r="G957" s="75"/>
      <c r="H957" s="75"/>
      <c r="I957" s="75"/>
      <c r="J957" s="75"/>
      <c r="K957" s="75"/>
      <c r="L957" s="75"/>
      <c r="M957" s="75"/>
      <c r="N957" s="75"/>
      <c r="O957" s="75"/>
      <c r="P957" s="75"/>
      <c r="Q957" s="75"/>
      <c r="R957" s="75"/>
      <c r="S957" s="75"/>
      <c r="T957" s="75"/>
      <c r="U957" s="75"/>
      <c r="V957" s="75"/>
      <c r="W957" s="75"/>
    </row>
    <row r="958" spans="2:23">
      <c r="B958" s="75"/>
      <c r="C958" s="75"/>
      <c r="D958" s="75"/>
      <c r="E958" s="75"/>
      <c r="F958" s="75"/>
      <c r="G958" s="75"/>
      <c r="H958" s="75"/>
      <c r="I958" s="75"/>
      <c r="J958" s="75"/>
      <c r="K958" s="75"/>
      <c r="L958" s="75"/>
      <c r="M958" s="75"/>
      <c r="N958" s="75"/>
      <c r="O958" s="75"/>
      <c r="P958" s="75"/>
      <c r="Q958" s="75"/>
      <c r="R958" s="75"/>
      <c r="S958" s="75"/>
      <c r="T958" s="75"/>
      <c r="U958" s="75"/>
      <c r="V958" s="75"/>
      <c r="W958" s="75"/>
    </row>
    <row r="959" spans="2:23">
      <c r="B959" s="75"/>
      <c r="C959" s="75"/>
      <c r="D959" s="75"/>
      <c r="E959" s="75"/>
      <c r="F959" s="75"/>
      <c r="G959" s="75"/>
      <c r="H959" s="75"/>
      <c r="I959" s="75"/>
      <c r="J959" s="75"/>
      <c r="K959" s="75"/>
      <c r="L959" s="75"/>
      <c r="M959" s="75"/>
      <c r="N959" s="75"/>
      <c r="O959" s="75"/>
      <c r="P959" s="75"/>
      <c r="Q959" s="75"/>
      <c r="R959" s="75"/>
      <c r="S959" s="75"/>
      <c r="T959" s="75"/>
      <c r="U959" s="75"/>
      <c r="V959" s="75"/>
      <c r="W959" s="75"/>
    </row>
    <row r="960" spans="2:23">
      <c r="B960" s="75"/>
      <c r="C960" s="75"/>
      <c r="D960" s="75"/>
      <c r="E960" s="75"/>
      <c r="F960" s="75"/>
      <c r="G960" s="75"/>
      <c r="H960" s="75"/>
      <c r="I960" s="75"/>
      <c r="J960" s="75"/>
      <c r="K960" s="75"/>
      <c r="L960" s="75"/>
      <c r="M960" s="75"/>
      <c r="N960" s="75"/>
      <c r="O960" s="75"/>
      <c r="P960" s="75"/>
      <c r="Q960" s="75"/>
      <c r="R960" s="75"/>
      <c r="S960" s="75"/>
      <c r="T960" s="75"/>
      <c r="U960" s="75"/>
      <c r="V960" s="75"/>
      <c r="W960" s="75"/>
    </row>
    <row r="961" spans="2:23">
      <c r="B961" s="75"/>
      <c r="C961" s="75"/>
      <c r="D961" s="75"/>
      <c r="E961" s="75"/>
      <c r="F961" s="75"/>
      <c r="G961" s="75"/>
      <c r="H961" s="75"/>
      <c r="I961" s="75"/>
      <c r="J961" s="75"/>
      <c r="K961" s="75"/>
      <c r="L961" s="75"/>
      <c r="M961" s="75"/>
      <c r="N961" s="75"/>
      <c r="O961" s="75"/>
      <c r="P961" s="75"/>
      <c r="Q961" s="75"/>
      <c r="R961" s="75"/>
      <c r="S961" s="75"/>
      <c r="T961" s="75"/>
      <c r="U961" s="75"/>
      <c r="V961" s="75"/>
      <c r="W961" s="75"/>
    </row>
    <row r="962" spans="2:23">
      <c r="B962" s="75"/>
      <c r="C962" s="75"/>
      <c r="D962" s="75"/>
      <c r="E962" s="75"/>
      <c r="F962" s="75"/>
      <c r="G962" s="75"/>
      <c r="H962" s="75"/>
      <c r="I962" s="75"/>
      <c r="J962" s="75"/>
      <c r="K962" s="75"/>
      <c r="L962" s="75"/>
      <c r="M962" s="75"/>
      <c r="N962" s="75"/>
      <c r="O962" s="75"/>
      <c r="P962" s="75"/>
      <c r="Q962" s="75"/>
      <c r="R962" s="75"/>
      <c r="S962" s="75"/>
      <c r="T962" s="75"/>
      <c r="U962" s="75"/>
      <c r="V962" s="75"/>
      <c r="W962" s="75"/>
    </row>
    <row r="963" spans="2:23">
      <c r="B963" s="75"/>
      <c r="C963" s="75"/>
      <c r="D963" s="75"/>
      <c r="E963" s="75"/>
      <c r="F963" s="75"/>
      <c r="G963" s="75"/>
      <c r="H963" s="75"/>
      <c r="I963" s="75"/>
      <c r="J963" s="75"/>
      <c r="K963" s="75"/>
      <c r="L963" s="75"/>
      <c r="M963" s="75"/>
      <c r="N963" s="75"/>
      <c r="O963" s="75"/>
      <c r="P963" s="75"/>
      <c r="Q963" s="75"/>
      <c r="R963" s="75"/>
      <c r="S963" s="75"/>
      <c r="T963" s="75"/>
      <c r="U963" s="75"/>
      <c r="V963" s="75"/>
      <c r="W963" s="75"/>
    </row>
    <row r="964" spans="2:23">
      <c r="B964" s="75"/>
      <c r="C964" s="75"/>
      <c r="D964" s="75"/>
      <c r="E964" s="75"/>
      <c r="F964" s="75"/>
      <c r="G964" s="75"/>
      <c r="H964" s="75"/>
      <c r="I964" s="75"/>
      <c r="J964" s="75"/>
      <c r="K964" s="75"/>
      <c r="L964" s="75"/>
      <c r="M964" s="75"/>
      <c r="N964" s="75"/>
      <c r="O964" s="75"/>
      <c r="P964" s="75"/>
      <c r="Q964" s="75"/>
      <c r="R964" s="75"/>
      <c r="S964" s="75"/>
      <c r="T964" s="75"/>
      <c r="U964" s="75"/>
      <c r="V964" s="75"/>
      <c r="W964" s="75"/>
    </row>
    <row r="965" spans="2:23">
      <c r="B965" s="75"/>
      <c r="C965" s="75"/>
      <c r="D965" s="75"/>
      <c r="E965" s="75"/>
      <c r="F965" s="75"/>
      <c r="G965" s="75"/>
      <c r="H965" s="75"/>
      <c r="I965" s="75"/>
      <c r="J965" s="75"/>
      <c r="K965" s="75"/>
      <c r="L965" s="75"/>
      <c r="M965" s="75"/>
      <c r="N965" s="75"/>
      <c r="O965" s="75"/>
      <c r="P965" s="75"/>
      <c r="Q965" s="75"/>
      <c r="R965" s="75"/>
      <c r="S965" s="75"/>
      <c r="T965" s="75"/>
      <c r="U965" s="75"/>
      <c r="V965" s="75"/>
      <c r="W965" s="75"/>
    </row>
    <row r="966" spans="2:23">
      <c r="B966" s="75"/>
      <c r="C966" s="75"/>
      <c r="D966" s="75"/>
      <c r="E966" s="75"/>
      <c r="F966" s="75"/>
      <c r="G966" s="75"/>
      <c r="H966" s="75"/>
      <c r="I966" s="75"/>
      <c r="J966" s="75"/>
      <c r="K966" s="75"/>
      <c r="L966" s="75"/>
      <c r="M966" s="75"/>
      <c r="N966" s="75"/>
      <c r="O966" s="75"/>
      <c r="P966" s="75"/>
      <c r="Q966" s="75"/>
      <c r="R966" s="75"/>
      <c r="S966" s="75"/>
      <c r="T966" s="75"/>
      <c r="U966" s="75"/>
      <c r="V966" s="75"/>
      <c r="W966" s="75"/>
    </row>
    <row r="967" spans="2:23">
      <c r="B967" s="75"/>
      <c r="C967" s="75"/>
      <c r="D967" s="75"/>
      <c r="E967" s="75"/>
      <c r="F967" s="75"/>
      <c r="G967" s="75"/>
      <c r="H967" s="75"/>
      <c r="I967" s="75"/>
      <c r="J967" s="75"/>
      <c r="K967" s="75"/>
      <c r="L967" s="75"/>
      <c r="M967" s="75"/>
      <c r="N967" s="75"/>
      <c r="O967" s="75"/>
      <c r="P967" s="75"/>
      <c r="Q967" s="75"/>
      <c r="R967" s="75"/>
      <c r="S967" s="75"/>
      <c r="T967" s="75"/>
      <c r="U967" s="75"/>
      <c r="V967" s="75"/>
      <c r="W967" s="75"/>
    </row>
    <row r="968" spans="2:23">
      <c r="B968" s="75"/>
      <c r="C968" s="75"/>
      <c r="D968" s="75"/>
      <c r="E968" s="75"/>
      <c r="F968" s="75"/>
      <c r="G968" s="75"/>
      <c r="H968" s="75"/>
      <c r="I968" s="75"/>
      <c r="J968" s="75"/>
      <c r="K968" s="75"/>
      <c r="L968" s="75"/>
      <c r="M968" s="75"/>
      <c r="N968" s="75"/>
      <c r="O968" s="75"/>
      <c r="P968" s="75"/>
      <c r="Q968" s="75"/>
      <c r="R968" s="75"/>
      <c r="S968" s="75"/>
      <c r="T968" s="75"/>
      <c r="U968" s="75"/>
      <c r="V968" s="75"/>
      <c r="W968" s="75"/>
    </row>
    <row r="969" spans="2:23">
      <c r="B969" s="75"/>
      <c r="C969" s="75"/>
      <c r="D969" s="75"/>
      <c r="E969" s="75"/>
      <c r="F969" s="75"/>
      <c r="G969" s="75"/>
      <c r="H969" s="75"/>
      <c r="I969" s="75"/>
      <c r="J969" s="75"/>
      <c r="K969" s="75"/>
      <c r="L969" s="75"/>
      <c r="M969" s="75"/>
      <c r="N969" s="75"/>
      <c r="O969" s="75"/>
      <c r="P969" s="75"/>
      <c r="Q969" s="75"/>
      <c r="R969" s="75"/>
      <c r="S969" s="75"/>
      <c r="T969" s="75"/>
      <c r="U969" s="75"/>
      <c r="V969" s="75"/>
      <c r="W969" s="75"/>
    </row>
    <row r="970" spans="2:23">
      <c r="B970" s="75"/>
      <c r="C970" s="75"/>
      <c r="D970" s="75"/>
      <c r="E970" s="75"/>
      <c r="F970" s="75"/>
      <c r="G970" s="75"/>
      <c r="H970" s="75"/>
      <c r="I970" s="75"/>
      <c r="J970" s="75"/>
      <c r="K970" s="75"/>
      <c r="L970" s="75"/>
      <c r="M970" s="75"/>
      <c r="N970" s="75"/>
      <c r="O970" s="75"/>
      <c r="P970" s="75"/>
      <c r="Q970" s="75"/>
      <c r="R970" s="75"/>
      <c r="S970" s="75"/>
      <c r="T970" s="75"/>
      <c r="U970" s="75"/>
      <c r="V970" s="75"/>
      <c r="W970" s="75"/>
    </row>
    <row r="971" spans="2:23">
      <c r="B971" s="75"/>
      <c r="C971" s="75"/>
      <c r="D971" s="75"/>
      <c r="E971" s="75"/>
      <c r="F971" s="75"/>
      <c r="G971" s="75"/>
      <c r="H971" s="75"/>
      <c r="I971" s="75"/>
      <c r="J971" s="75"/>
      <c r="K971" s="75"/>
      <c r="L971" s="75"/>
      <c r="M971" s="75"/>
      <c r="N971" s="75"/>
      <c r="O971" s="75"/>
      <c r="P971" s="75"/>
      <c r="Q971" s="75"/>
      <c r="R971" s="75"/>
      <c r="S971" s="75"/>
      <c r="T971" s="75"/>
      <c r="U971" s="75"/>
      <c r="V971" s="75"/>
      <c r="W971" s="75"/>
    </row>
    <row r="972" spans="2:23">
      <c r="B972" s="75"/>
      <c r="C972" s="75"/>
      <c r="D972" s="75"/>
      <c r="E972" s="75"/>
      <c r="F972" s="75"/>
      <c r="G972" s="75"/>
      <c r="H972" s="75"/>
      <c r="I972" s="75"/>
      <c r="J972" s="75"/>
      <c r="K972" s="75"/>
      <c r="L972" s="75"/>
      <c r="M972" s="75"/>
      <c r="N972" s="75"/>
      <c r="O972" s="75"/>
      <c r="P972" s="75"/>
      <c r="Q972" s="75"/>
      <c r="R972" s="75"/>
      <c r="S972" s="75"/>
      <c r="T972" s="75"/>
      <c r="U972" s="75"/>
      <c r="V972" s="75"/>
      <c r="W972" s="75"/>
    </row>
    <row r="973" spans="2:23">
      <c r="B973" s="75"/>
      <c r="C973" s="75"/>
      <c r="D973" s="75"/>
      <c r="E973" s="75"/>
      <c r="F973" s="75"/>
      <c r="G973" s="75"/>
      <c r="H973" s="75"/>
      <c r="I973" s="75"/>
      <c r="J973" s="75"/>
      <c r="K973" s="75"/>
      <c r="L973" s="75"/>
      <c r="M973" s="75"/>
      <c r="N973" s="75"/>
      <c r="O973" s="75"/>
      <c r="P973" s="75"/>
      <c r="Q973" s="75"/>
      <c r="R973" s="75"/>
      <c r="S973" s="75"/>
      <c r="T973" s="75"/>
      <c r="U973" s="75"/>
      <c r="V973" s="75"/>
      <c r="W973" s="75"/>
    </row>
    <row r="974" spans="2:23">
      <c r="B974" s="75"/>
      <c r="C974" s="75"/>
      <c r="D974" s="75"/>
      <c r="E974" s="75"/>
      <c r="F974" s="75"/>
      <c r="G974" s="75"/>
      <c r="H974" s="75"/>
      <c r="I974" s="75"/>
      <c r="J974" s="75"/>
      <c r="K974" s="75"/>
      <c r="L974" s="75"/>
      <c r="M974" s="75"/>
      <c r="N974" s="75"/>
      <c r="O974" s="75"/>
      <c r="P974" s="75"/>
      <c r="Q974" s="75"/>
      <c r="R974" s="75"/>
      <c r="S974" s="75"/>
      <c r="T974" s="75"/>
      <c r="U974" s="75"/>
      <c r="V974" s="75"/>
      <c r="W974" s="75"/>
    </row>
    <row r="975" spans="2:23">
      <c r="B975" s="75"/>
      <c r="C975" s="75"/>
      <c r="D975" s="75"/>
      <c r="E975" s="75"/>
      <c r="F975" s="75"/>
      <c r="G975" s="75"/>
      <c r="H975" s="75"/>
      <c r="I975" s="75"/>
      <c r="J975" s="75"/>
      <c r="K975" s="75"/>
      <c r="L975" s="75"/>
      <c r="M975" s="75"/>
      <c r="N975" s="75"/>
      <c r="O975" s="75"/>
      <c r="P975" s="75"/>
      <c r="Q975" s="75"/>
      <c r="R975" s="75"/>
      <c r="S975" s="75"/>
      <c r="T975" s="75"/>
      <c r="U975" s="75"/>
      <c r="V975" s="75"/>
      <c r="W975" s="75"/>
    </row>
    <row r="976" spans="2:23">
      <c r="B976" s="75"/>
      <c r="C976" s="75"/>
      <c r="D976" s="75"/>
      <c r="E976" s="75"/>
      <c r="F976" s="75"/>
      <c r="G976" s="75"/>
      <c r="H976" s="75"/>
      <c r="I976" s="75"/>
      <c r="J976" s="75"/>
      <c r="K976" s="75"/>
      <c r="L976" s="75"/>
      <c r="M976" s="75"/>
      <c r="N976" s="75"/>
      <c r="O976" s="75"/>
      <c r="P976" s="75"/>
      <c r="Q976" s="75"/>
      <c r="R976" s="75"/>
      <c r="S976" s="75"/>
      <c r="T976" s="75"/>
      <c r="U976" s="75"/>
      <c r="V976" s="75"/>
      <c r="W976" s="75"/>
    </row>
    <row r="977" spans="2:23">
      <c r="B977" s="75"/>
      <c r="C977" s="75"/>
      <c r="D977" s="75"/>
      <c r="E977" s="75"/>
      <c r="F977" s="75"/>
      <c r="G977" s="75"/>
      <c r="H977" s="75"/>
      <c r="I977" s="75"/>
      <c r="J977" s="75"/>
      <c r="K977" s="75"/>
      <c r="L977" s="75"/>
      <c r="M977" s="75"/>
      <c r="N977" s="75"/>
      <c r="O977" s="75"/>
      <c r="P977" s="75"/>
      <c r="Q977" s="75"/>
      <c r="R977" s="75"/>
      <c r="S977" s="75"/>
      <c r="T977" s="75"/>
      <c r="U977" s="75"/>
      <c r="V977" s="75"/>
      <c r="W977" s="75"/>
    </row>
    <row r="978" spans="2:23">
      <c r="B978" s="75"/>
      <c r="C978" s="75"/>
      <c r="D978" s="75"/>
      <c r="E978" s="75"/>
      <c r="F978" s="75"/>
      <c r="G978" s="75"/>
      <c r="H978" s="75"/>
      <c r="I978" s="75"/>
      <c r="J978" s="75"/>
      <c r="K978" s="75"/>
      <c r="L978" s="75"/>
      <c r="M978" s="75"/>
      <c r="N978" s="75"/>
      <c r="O978" s="75"/>
      <c r="P978" s="75"/>
      <c r="Q978" s="75"/>
      <c r="R978" s="75"/>
      <c r="S978" s="75"/>
      <c r="T978" s="75"/>
      <c r="U978" s="75"/>
      <c r="V978" s="75"/>
      <c r="W978" s="75"/>
    </row>
    <row r="979" spans="2:23">
      <c r="B979" s="75"/>
      <c r="C979" s="75"/>
      <c r="D979" s="75"/>
      <c r="E979" s="75"/>
      <c r="F979" s="75"/>
      <c r="G979" s="75"/>
      <c r="H979" s="75"/>
      <c r="I979" s="75"/>
      <c r="J979" s="75"/>
      <c r="K979" s="75"/>
      <c r="L979" s="75"/>
      <c r="M979" s="75"/>
      <c r="N979" s="75"/>
      <c r="O979" s="75"/>
      <c r="P979" s="75"/>
      <c r="Q979" s="75"/>
      <c r="R979" s="75"/>
      <c r="S979" s="75"/>
      <c r="T979" s="75"/>
      <c r="U979" s="75"/>
      <c r="V979" s="75"/>
      <c r="W979" s="75"/>
    </row>
    <row r="980" spans="2:23">
      <c r="B980" s="75"/>
      <c r="C980" s="75"/>
      <c r="D980" s="75"/>
      <c r="E980" s="75"/>
      <c r="F980" s="75"/>
      <c r="G980" s="75"/>
      <c r="H980" s="75"/>
      <c r="I980" s="75"/>
      <c r="J980" s="75"/>
      <c r="K980" s="75"/>
      <c r="L980" s="75"/>
      <c r="M980" s="75"/>
      <c r="N980" s="75"/>
      <c r="O980" s="75"/>
      <c r="P980" s="75"/>
      <c r="Q980" s="75"/>
      <c r="R980" s="75"/>
      <c r="S980" s="75"/>
      <c r="T980" s="75"/>
      <c r="U980" s="75"/>
      <c r="V980" s="75"/>
      <c r="W980" s="75"/>
    </row>
    <row r="981" spans="2:23">
      <c r="B981" s="75"/>
      <c r="C981" s="75"/>
      <c r="D981" s="75"/>
      <c r="E981" s="75"/>
      <c r="F981" s="75"/>
      <c r="G981" s="75"/>
      <c r="H981" s="75"/>
      <c r="I981" s="75"/>
      <c r="J981" s="75"/>
      <c r="K981" s="75"/>
      <c r="L981" s="75"/>
      <c r="M981" s="75"/>
      <c r="N981" s="75"/>
      <c r="O981" s="75"/>
      <c r="P981" s="75"/>
      <c r="Q981" s="75"/>
      <c r="R981" s="75"/>
      <c r="S981" s="75"/>
      <c r="T981" s="75"/>
      <c r="U981" s="75"/>
      <c r="V981" s="75"/>
      <c r="W981" s="75"/>
    </row>
    <row r="982" spans="2:23">
      <c r="B982" s="75"/>
      <c r="C982" s="75"/>
      <c r="D982" s="75"/>
      <c r="E982" s="75"/>
      <c r="F982" s="75"/>
      <c r="G982" s="75"/>
      <c r="H982" s="75"/>
      <c r="I982" s="75"/>
      <c r="J982" s="75"/>
      <c r="K982" s="75"/>
      <c r="L982" s="75"/>
      <c r="M982" s="75"/>
      <c r="N982" s="75"/>
      <c r="O982" s="75"/>
      <c r="P982" s="75"/>
      <c r="Q982" s="75"/>
      <c r="R982" s="75"/>
      <c r="S982" s="75"/>
      <c r="T982" s="75"/>
      <c r="U982" s="75"/>
      <c r="V982" s="75"/>
      <c r="W982" s="75"/>
    </row>
    <row r="983" spans="2:23">
      <c r="B983" s="75"/>
      <c r="C983" s="75"/>
      <c r="D983" s="75"/>
      <c r="E983" s="75"/>
      <c r="F983" s="75"/>
      <c r="G983" s="75"/>
      <c r="H983" s="75"/>
      <c r="I983" s="75"/>
      <c r="J983" s="75"/>
      <c r="K983" s="75"/>
      <c r="L983" s="75"/>
      <c r="M983" s="75"/>
      <c r="N983" s="75"/>
      <c r="O983" s="75"/>
      <c r="P983" s="75"/>
      <c r="Q983" s="75"/>
      <c r="R983" s="75"/>
      <c r="S983" s="75"/>
      <c r="T983" s="75"/>
      <c r="U983" s="75"/>
      <c r="V983" s="75"/>
      <c r="W983" s="75"/>
    </row>
    <row r="984" spans="2:23">
      <c r="B984" s="75"/>
      <c r="C984" s="75"/>
      <c r="D984" s="75"/>
      <c r="E984" s="75"/>
      <c r="F984" s="75"/>
      <c r="G984" s="75"/>
      <c r="H984" s="75"/>
      <c r="I984" s="75"/>
      <c r="J984" s="75"/>
      <c r="K984" s="75"/>
      <c r="L984" s="75"/>
      <c r="M984" s="75"/>
      <c r="N984" s="75"/>
      <c r="O984" s="75"/>
      <c r="P984" s="75"/>
      <c r="Q984" s="75"/>
      <c r="R984" s="75"/>
      <c r="S984" s="75"/>
      <c r="T984" s="75"/>
      <c r="U984" s="75"/>
      <c r="V984" s="75"/>
      <c r="W984" s="75"/>
    </row>
    <row r="985" spans="2:23">
      <c r="B985" s="75"/>
      <c r="C985" s="75"/>
      <c r="D985" s="75"/>
      <c r="E985" s="75"/>
      <c r="F985" s="75"/>
      <c r="G985" s="75"/>
      <c r="H985" s="75"/>
      <c r="I985" s="75"/>
      <c r="J985" s="75"/>
      <c r="K985" s="75"/>
      <c r="L985" s="75"/>
      <c r="M985" s="75"/>
      <c r="N985" s="75"/>
      <c r="O985" s="75"/>
      <c r="P985" s="75"/>
      <c r="Q985" s="75"/>
      <c r="R985" s="75"/>
      <c r="S985" s="75"/>
      <c r="T985" s="75"/>
      <c r="U985" s="75"/>
      <c r="V985" s="75"/>
      <c r="W985" s="75"/>
    </row>
    <row r="986" spans="2:23">
      <c r="B986" s="75"/>
      <c r="C986" s="75"/>
      <c r="D986" s="75"/>
      <c r="E986" s="75"/>
      <c r="F986" s="75"/>
      <c r="G986" s="75"/>
      <c r="H986" s="75"/>
      <c r="I986" s="75"/>
      <c r="J986" s="75"/>
      <c r="K986" s="75"/>
      <c r="L986" s="75"/>
      <c r="M986" s="75"/>
      <c r="N986" s="75"/>
      <c r="O986" s="75"/>
      <c r="P986" s="75"/>
      <c r="Q986" s="75"/>
      <c r="R986" s="75"/>
      <c r="S986" s="75"/>
      <c r="T986" s="75"/>
      <c r="U986" s="75"/>
      <c r="V986" s="75"/>
      <c r="W986" s="75"/>
    </row>
    <row r="987" spans="2:23">
      <c r="B987" s="75"/>
      <c r="C987" s="75"/>
      <c r="D987" s="75"/>
      <c r="E987" s="75"/>
      <c r="F987" s="75"/>
      <c r="G987" s="75"/>
      <c r="H987" s="75"/>
      <c r="I987" s="75"/>
      <c r="J987" s="75"/>
      <c r="K987" s="75"/>
      <c r="L987" s="75"/>
      <c r="M987" s="75"/>
      <c r="N987" s="75"/>
      <c r="O987" s="75"/>
      <c r="P987" s="75"/>
      <c r="Q987" s="75"/>
      <c r="R987" s="75"/>
      <c r="S987" s="75"/>
      <c r="T987" s="75"/>
      <c r="U987" s="75"/>
      <c r="V987" s="75"/>
      <c r="W987" s="75"/>
    </row>
    <row r="988" spans="2:23">
      <c r="B988" s="75"/>
      <c r="C988" s="75"/>
      <c r="D988" s="75"/>
      <c r="E988" s="75"/>
      <c r="F988" s="75"/>
      <c r="G988" s="75"/>
      <c r="H988" s="75"/>
      <c r="I988" s="75"/>
      <c r="J988" s="75"/>
      <c r="K988" s="75"/>
      <c r="L988" s="75"/>
      <c r="M988" s="75"/>
      <c r="N988" s="75"/>
      <c r="O988" s="75"/>
      <c r="P988" s="75"/>
      <c r="Q988" s="75"/>
      <c r="R988" s="75"/>
      <c r="S988" s="75"/>
      <c r="T988" s="75"/>
      <c r="U988" s="75"/>
      <c r="V988" s="75"/>
      <c r="W988" s="75"/>
    </row>
    <row r="989" spans="2:23">
      <c r="B989" s="75"/>
      <c r="C989" s="75"/>
      <c r="D989" s="75"/>
      <c r="E989" s="75"/>
      <c r="F989" s="75"/>
      <c r="G989" s="75"/>
      <c r="H989" s="75"/>
      <c r="I989" s="75"/>
      <c r="J989" s="75"/>
      <c r="K989" s="75"/>
      <c r="L989" s="75"/>
      <c r="M989" s="75"/>
      <c r="N989" s="75"/>
      <c r="O989" s="75"/>
      <c r="P989" s="75"/>
      <c r="Q989" s="75"/>
      <c r="R989" s="75"/>
      <c r="S989" s="75"/>
      <c r="T989" s="75"/>
      <c r="U989" s="75"/>
      <c r="V989" s="75"/>
      <c r="W989" s="75"/>
    </row>
    <row r="990" spans="2:23">
      <c r="B990" s="75"/>
      <c r="C990" s="75"/>
      <c r="D990" s="75"/>
      <c r="E990" s="75"/>
      <c r="F990" s="75"/>
      <c r="G990" s="75"/>
      <c r="H990" s="75"/>
      <c r="I990" s="75"/>
      <c r="J990" s="75"/>
      <c r="K990" s="75"/>
      <c r="L990" s="75"/>
      <c r="M990" s="75"/>
      <c r="N990" s="75"/>
      <c r="O990" s="75"/>
      <c r="P990" s="75"/>
      <c r="Q990" s="75"/>
      <c r="R990" s="75"/>
      <c r="S990" s="75"/>
      <c r="T990" s="75"/>
      <c r="U990" s="75"/>
      <c r="V990" s="75"/>
      <c r="W990" s="75"/>
    </row>
    <row r="991" spans="2:23">
      <c r="B991" s="75"/>
      <c r="C991" s="75"/>
      <c r="D991" s="75"/>
      <c r="E991" s="75"/>
      <c r="F991" s="75"/>
      <c r="G991" s="75"/>
      <c r="H991" s="75"/>
      <c r="I991" s="75"/>
      <c r="J991" s="75"/>
      <c r="K991" s="75"/>
      <c r="L991" s="75"/>
      <c r="M991" s="75"/>
      <c r="N991" s="75"/>
      <c r="O991" s="75"/>
      <c r="P991" s="75"/>
      <c r="Q991" s="75"/>
      <c r="R991" s="75"/>
      <c r="S991" s="75"/>
      <c r="T991" s="75"/>
      <c r="U991" s="75"/>
      <c r="V991" s="75"/>
      <c r="W991" s="75"/>
    </row>
    <row r="992" spans="2:23">
      <c r="B992" s="75"/>
      <c r="C992" s="75"/>
      <c r="D992" s="75"/>
      <c r="E992" s="75"/>
      <c r="F992" s="75"/>
      <c r="G992" s="75"/>
      <c r="H992" s="75"/>
      <c r="I992" s="75"/>
      <c r="J992" s="75"/>
      <c r="K992" s="75"/>
      <c r="L992" s="75"/>
      <c r="M992" s="75"/>
      <c r="N992" s="75"/>
      <c r="O992" s="75"/>
      <c r="P992" s="75"/>
      <c r="Q992" s="75"/>
      <c r="R992" s="75"/>
      <c r="S992" s="75"/>
      <c r="T992" s="75"/>
      <c r="U992" s="75"/>
      <c r="V992" s="75"/>
      <c r="W992" s="75"/>
    </row>
    <row r="993" spans="2:23">
      <c r="B993" s="75"/>
      <c r="C993" s="75"/>
      <c r="D993" s="75"/>
      <c r="E993" s="75"/>
      <c r="F993" s="75"/>
      <c r="G993" s="75"/>
      <c r="H993" s="75"/>
      <c r="I993" s="75"/>
      <c r="J993" s="75"/>
      <c r="K993" s="75"/>
      <c r="L993" s="75"/>
      <c r="M993" s="75"/>
      <c r="N993" s="75"/>
      <c r="O993" s="75"/>
      <c r="P993" s="75"/>
      <c r="Q993" s="75"/>
      <c r="R993" s="75"/>
      <c r="S993" s="75"/>
      <c r="T993" s="75"/>
      <c r="U993" s="75"/>
      <c r="V993" s="75"/>
      <c r="W993" s="75"/>
    </row>
    <row r="994" spans="2:23">
      <c r="B994" s="75"/>
      <c r="C994" s="75"/>
      <c r="D994" s="75"/>
      <c r="E994" s="75"/>
      <c r="F994" s="75"/>
      <c r="G994" s="75"/>
      <c r="H994" s="75"/>
      <c r="I994" s="75"/>
      <c r="J994" s="75"/>
      <c r="K994" s="75"/>
      <c r="L994" s="75"/>
      <c r="M994" s="75"/>
      <c r="N994" s="75"/>
      <c r="O994" s="75"/>
      <c r="P994" s="75"/>
      <c r="Q994" s="75"/>
      <c r="R994" s="75"/>
      <c r="S994" s="75"/>
      <c r="T994" s="75"/>
      <c r="U994" s="75"/>
      <c r="V994" s="75"/>
      <c r="W994" s="75"/>
    </row>
    <row r="995" spans="2:23">
      <c r="B995" s="75"/>
      <c r="C995" s="75"/>
      <c r="D995" s="75"/>
      <c r="E995" s="75"/>
      <c r="F995" s="75"/>
      <c r="G995" s="75"/>
      <c r="H995" s="75"/>
      <c r="I995" s="75"/>
      <c r="J995" s="75"/>
      <c r="K995" s="75"/>
      <c r="L995" s="75"/>
      <c r="M995" s="75"/>
      <c r="N995" s="75"/>
      <c r="O995" s="75"/>
      <c r="P995" s="75"/>
      <c r="Q995" s="75"/>
      <c r="R995" s="75"/>
      <c r="S995" s="75"/>
      <c r="T995" s="75"/>
      <c r="U995" s="75"/>
      <c r="V995" s="75"/>
      <c r="W995" s="75"/>
    </row>
    <row r="996" spans="2:23">
      <c r="B996" s="75"/>
      <c r="C996" s="75"/>
      <c r="D996" s="75"/>
      <c r="E996" s="75"/>
      <c r="F996" s="75"/>
      <c r="G996" s="75"/>
      <c r="H996" s="75"/>
      <c r="I996" s="75"/>
      <c r="J996" s="75"/>
      <c r="K996" s="75"/>
      <c r="L996" s="75"/>
      <c r="M996" s="75"/>
      <c r="N996" s="75"/>
      <c r="O996" s="75"/>
      <c r="P996" s="75"/>
      <c r="Q996" s="75"/>
      <c r="R996" s="75"/>
      <c r="S996" s="75"/>
      <c r="T996" s="75"/>
      <c r="U996" s="75"/>
      <c r="V996" s="75"/>
      <c r="W996" s="75"/>
    </row>
    <row r="997" spans="2:23">
      <c r="B997" s="75"/>
      <c r="C997" s="75"/>
      <c r="D997" s="75"/>
      <c r="E997" s="75"/>
      <c r="F997" s="75"/>
      <c r="G997" s="75"/>
      <c r="H997" s="75"/>
      <c r="I997" s="75"/>
      <c r="J997" s="75"/>
      <c r="K997" s="75"/>
      <c r="L997" s="75"/>
      <c r="M997" s="75"/>
      <c r="N997" s="75"/>
      <c r="O997" s="75"/>
      <c r="P997" s="75"/>
      <c r="Q997" s="75"/>
      <c r="R997" s="75"/>
      <c r="S997" s="75"/>
      <c r="T997" s="75"/>
      <c r="U997" s="75"/>
      <c r="V997" s="75"/>
      <c r="W997" s="75"/>
    </row>
    <row r="998" spans="2:23">
      <c r="B998" s="75"/>
      <c r="C998" s="75"/>
      <c r="D998" s="75"/>
      <c r="E998" s="75"/>
      <c r="F998" s="75"/>
      <c r="G998" s="75"/>
      <c r="H998" s="75"/>
      <c r="I998" s="75"/>
      <c r="J998" s="75"/>
      <c r="K998" s="75"/>
      <c r="L998" s="75"/>
      <c r="M998" s="75"/>
      <c r="N998" s="75"/>
      <c r="O998" s="75"/>
      <c r="P998" s="75"/>
      <c r="Q998" s="75"/>
      <c r="R998" s="75"/>
      <c r="S998" s="75"/>
      <c r="T998" s="75"/>
      <c r="U998" s="75"/>
      <c r="V998" s="75"/>
      <c r="W998" s="75"/>
    </row>
    <row r="999" spans="2:23">
      <c r="B999" s="75"/>
      <c r="C999" s="75"/>
      <c r="D999" s="75"/>
      <c r="E999" s="75"/>
      <c r="F999" s="75"/>
      <c r="G999" s="75"/>
      <c r="H999" s="75"/>
      <c r="I999" s="75"/>
      <c r="J999" s="75"/>
      <c r="K999" s="75"/>
      <c r="L999" s="75"/>
      <c r="M999" s="75"/>
      <c r="N999" s="75"/>
      <c r="O999" s="75"/>
      <c r="P999" s="75"/>
      <c r="Q999" s="75"/>
      <c r="R999" s="75"/>
      <c r="S999" s="75"/>
      <c r="T999" s="75"/>
      <c r="U999" s="75"/>
      <c r="V999" s="75"/>
      <c r="W999" s="75"/>
    </row>
    <row r="1000" spans="2:23">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row>
    <row r="1001" spans="2:23">
      <c r="B1001" s="75"/>
      <c r="C1001" s="75"/>
      <c r="D1001" s="75"/>
      <c r="E1001" s="75"/>
      <c r="F1001" s="75"/>
      <c r="G1001" s="75"/>
      <c r="H1001" s="75"/>
      <c r="I1001" s="75"/>
      <c r="J1001" s="75"/>
      <c r="K1001" s="75"/>
      <c r="L1001" s="75"/>
      <c r="M1001" s="75"/>
      <c r="N1001" s="75"/>
      <c r="O1001" s="75"/>
      <c r="P1001" s="75"/>
      <c r="Q1001" s="75"/>
      <c r="R1001" s="75"/>
      <c r="S1001" s="75"/>
      <c r="T1001" s="75"/>
      <c r="U1001" s="75"/>
      <c r="V1001" s="75"/>
      <c r="W1001" s="75"/>
    </row>
    <row r="1002" spans="2:23">
      <c r="B1002" s="75"/>
      <c r="C1002" s="75"/>
      <c r="D1002" s="75"/>
      <c r="E1002" s="75"/>
      <c r="F1002" s="75"/>
      <c r="G1002" s="75"/>
      <c r="H1002" s="75"/>
      <c r="I1002" s="75"/>
      <c r="J1002" s="75"/>
      <c r="K1002" s="75"/>
      <c r="L1002" s="75"/>
      <c r="M1002" s="75"/>
      <c r="N1002" s="75"/>
      <c r="O1002" s="75"/>
      <c r="P1002" s="75"/>
      <c r="Q1002" s="75"/>
      <c r="R1002" s="75"/>
      <c r="S1002" s="75"/>
      <c r="T1002" s="75"/>
      <c r="U1002" s="75"/>
      <c r="V1002" s="75"/>
      <c r="W1002" s="75"/>
    </row>
    <row r="1003" spans="2:23">
      <c r="B1003" s="75"/>
      <c r="C1003" s="75"/>
      <c r="D1003" s="75"/>
      <c r="E1003" s="75"/>
      <c r="F1003" s="75"/>
      <c r="G1003" s="75"/>
      <c r="H1003" s="75"/>
      <c r="I1003" s="75"/>
      <c r="J1003" s="75"/>
      <c r="K1003" s="75"/>
      <c r="L1003" s="75"/>
      <c r="M1003" s="75"/>
      <c r="N1003" s="75"/>
      <c r="O1003" s="75"/>
      <c r="P1003" s="75"/>
      <c r="Q1003" s="75"/>
      <c r="R1003" s="75"/>
      <c r="S1003" s="75"/>
      <c r="T1003" s="75"/>
      <c r="U1003" s="75"/>
      <c r="V1003" s="75"/>
      <c r="W1003" s="75"/>
    </row>
    <row r="1004" spans="2:23">
      <c r="B1004" s="75"/>
      <c r="C1004" s="75"/>
      <c r="D1004" s="75"/>
      <c r="E1004" s="75"/>
      <c r="F1004" s="75"/>
      <c r="G1004" s="75"/>
      <c r="H1004" s="75"/>
      <c r="I1004" s="75"/>
      <c r="J1004" s="75"/>
      <c r="K1004" s="75"/>
      <c r="L1004" s="75"/>
      <c r="M1004" s="75"/>
      <c r="N1004" s="75"/>
      <c r="O1004" s="75"/>
      <c r="P1004" s="75"/>
      <c r="Q1004" s="75"/>
      <c r="R1004" s="75"/>
      <c r="S1004" s="75"/>
      <c r="T1004" s="75"/>
      <c r="U1004" s="75"/>
      <c r="V1004" s="75"/>
      <c r="W1004" s="75"/>
    </row>
    <row r="1005" spans="2:23">
      <c r="B1005" s="75"/>
      <c r="C1005" s="75"/>
      <c r="D1005" s="75"/>
      <c r="E1005" s="75"/>
      <c r="F1005" s="75"/>
      <c r="G1005" s="75"/>
      <c r="H1005" s="75"/>
      <c r="I1005" s="75"/>
      <c r="J1005" s="75"/>
      <c r="K1005" s="75"/>
      <c r="L1005" s="75"/>
      <c r="M1005" s="75"/>
      <c r="N1005" s="75"/>
      <c r="O1005" s="75"/>
      <c r="P1005" s="75"/>
      <c r="Q1005" s="75"/>
      <c r="R1005" s="75"/>
      <c r="S1005" s="75"/>
      <c r="T1005" s="75"/>
      <c r="U1005" s="75"/>
      <c r="V1005" s="75"/>
      <c r="W1005" s="75"/>
    </row>
    <row r="1006" spans="2:23">
      <c r="B1006" s="75"/>
      <c r="C1006" s="75"/>
      <c r="D1006" s="75"/>
      <c r="E1006" s="75"/>
      <c r="F1006" s="75"/>
      <c r="G1006" s="75"/>
      <c r="H1006" s="75"/>
      <c r="I1006" s="75"/>
      <c r="J1006" s="75"/>
      <c r="K1006" s="75"/>
      <c r="L1006" s="75"/>
      <c r="M1006" s="75"/>
      <c r="N1006" s="75"/>
      <c r="O1006" s="75"/>
      <c r="P1006" s="75"/>
      <c r="Q1006" s="75"/>
      <c r="R1006" s="75"/>
      <c r="S1006" s="75"/>
      <c r="T1006" s="75"/>
      <c r="U1006" s="75"/>
      <c r="V1006" s="75"/>
      <c r="W1006" s="75"/>
    </row>
    <row r="1007" spans="2:23">
      <c r="B1007" s="75"/>
      <c r="C1007" s="75"/>
      <c r="D1007" s="75"/>
      <c r="E1007" s="75"/>
      <c r="F1007" s="75"/>
      <c r="G1007" s="75"/>
      <c r="H1007" s="75"/>
      <c r="I1007" s="75"/>
      <c r="J1007" s="75"/>
      <c r="K1007" s="75"/>
      <c r="L1007" s="75"/>
      <c r="M1007" s="75"/>
      <c r="N1007" s="75"/>
      <c r="O1007" s="75"/>
      <c r="P1007" s="75"/>
      <c r="Q1007" s="75"/>
      <c r="R1007" s="75"/>
      <c r="S1007" s="75"/>
      <c r="T1007" s="75"/>
      <c r="U1007" s="75"/>
      <c r="V1007" s="75"/>
      <c r="W1007" s="75"/>
    </row>
    <row r="1008" spans="2:23">
      <c r="B1008" s="75"/>
      <c r="C1008" s="75"/>
      <c r="D1008" s="75"/>
      <c r="E1008" s="75"/>
      <c r="F1008" s="75"/>
      <c r="G1008" s="75"/>
      <c r="H1008" s="75"/>
      <c r="I1008" s="75"/>
      <c r="J1008" s="75"/>
      <c r="K1008" s="75"/>
      <c r="L1008" s="75"/>
      <c r="M1008" s="75"/>
      <c r="N1008" s="75"/>
      <c r="O1008" s="75"/>
      <c r="P1008" s="75"/>
      <c r="Q1008" s="75"/>
      <c r="R1008" s="75"/>
      <c r="S1008" s="75"/>
      <c r="T1008" s="75"/>
      <c r="U1008" s="75"/>
      <c r="V1008" s="75"/>
      <c r="W1008" s="75"/>
    </row>
    <row r="1009" spans="2:23">
      <c r="B1009" s="75"/>
      <c r="C1009" s="75"/>
      <c r="D1009" s="75"/>
      <c r="E1009" s="75"/>
      <c r="F1009" s="75"/>
      <c r="G1009" s="75"/>
      <c r="H1009" s="75"/>
      <c r="I1009" s="75"/>
      <c r="J1009" s="75"/>
      <c r="K1009" s="75"/>
      <c r="L1009" s="75"/>
      <c r="M1009" s="75"/>
      <c r="N1009" s="75"/>
      <c r="O1009" s="75"/>
      <c r="P1009" s="75"/>
      <c r="Q1009" s="75"/>
      <c r="R1009" s="75"/>
      <c r="S1009" s="75"/>
      <c r="T1009" s="75"/>
      <c r="U1009" s="75"/>
      <c r="V1009" s="75"/>
      <c r="W1009" s="75"/>
    </row>
    <row r="1010" spans="2:23">
      <c r="B1010" s="75"/>
      <c r="C1010" s="75"/>
      <c r="D1010" s="75"/>
      <c r="E1010" s="75"/>
      <c r="F1010" s="75"/>
      <c r="G1010" s="75"/>
      <c r="H1010" s="75"/>
      <c r="I1010" s="75"/>
      <c r="J1010" s="75"/>
      <c r="K1010" s="75"/>
      <c r="L1010" s="75"/>
      <c r="M1010" s="75"/>
      <c r="N1010" s="75"/>
      <c r="O1010" s="75"/>
      <c r="P1010" s="75"/>
      <c r="Q1010" s="75"/>
      <c r="R1010" s="75"/>
      <c r="S1010" s="75"/>
      <c r="T1010" s="75"/>
      <c r="U1010" s="75"/>
      <c r="V1010" s="75"/>
      <c r="W1010" s="75"/>
    </row>
    <row r="1011" spans="2:23">
      <c r="B1011" s="75"/>
      <c r="C1011" s="75"/>
      <c r="D1011" s="75"/>
      <c r="E1011" s="75"/>
      <c r="F1011" s="75"/>
      <c r="G1011" s="75"/>
      <c r="H1011" s="75"/>
      <c r="I1011" s="75"/>
      <c r="J1011" s="75"/>
      <c r="K1011" s="75"/>
      <c r="L1011" s="75"/>
      <c r="M1011" s="75"/>
      <c r="N1011" s="75"/>
      <c r="O1011" s="75"/>
      <c r="P1011" s="75"/>
      <c r="Q1011" s="75"/>
      <c r="R1011" s="75"/>
      <c r="S1011" s="75"/>
      <c r="T1011" s="75"/>
      <c r="U1011" s="75"/>
      <c r="V1011" s="75"/>
      <c r="W1011" s="75"/>
    </row>
    <row r="1012" spans="2:23">
      <c r="B1012" s="75"/>
      <c r="C1012" s="75"/>
      <c r="D1012" s="75"/>
      <c r="E1012" s="75"/>
      <c r="F1012" s="75"/>
      <c r="G1012" s="75"/>
      <c r="H1012" s="75"/>
      <c r="I1012" s="75"/>
      <c r="J1012" s="75"/>
      <c r="K1012" s="75"/>
      <c r="L1012" s="75"/>
      <c r="M1012" s="75"/>
      <c r="N1012" s="75"/>
      <c r="O1012" s="75"/>
      <c r="P1012" s="75"/>
      <c r="Q1012" s="75"/>
      <c r="R1012" s="75"/>
      <c r="S1012" s="75"/>
      <c r="T1012" s="75"/>
      <c r="U1012" s="75"/>
      <c r="V1012" s="75"/>
      <c r="W1012" s="75"/>
    </row>
    <row r="1013" spans="2:23">
      <c r="B1013" s="75"/>
      <c r="C1013" s="75"/>
      <c r="D1013" s="75"/>
      <c r="E1013" s="75"/>
      <c r="F1013" s="75"/>
      <c r="G1013" s="75"/>
      <c r="H1013" s="75"/>
      <c r="I1013" s="75"/>
      <c r="J1013" s="75"/>
      <c r="K1013" s="75"/>
      <c r="L1013" s="75"/>
      <c r="M1013" s="75"/>
      <c r="N1013" s="75"/>
      <c r="O1013" s="75"/>
      <c r="P1013" s="75"/>
      <c r="Q1013" s="75"/>
      <c r="R1013" s="75"/>
      <c r="S1013" s="75"/>
      <c r="T1013" s="75"/>
      <c r="U1013" s="75"/>
      <c r="V1013" s="75"/>
      <c r="W1013" s="75"/>
    </row>
    <row r="1014" spans="2:23">
      <c r="B1014" s="75"/>
      <c r="C1014" s="75"/>
      <c r="D1014" s="75"/>
      <c r="E1014" s="75"/>
      <c r="F1014" s="75"/>
      <c r="G1014" s="75"/>
      <c r="H1014" s="75"/>
      <c r="I1014" s="75"/>
      <c r="J1014" s="75"/>
      <c r="K1014" s="75"/>
      <c r="L1014" s="75"/>
      <c r="M1014" s="75"/>
      <c r="N1014" s="75"/>
      <c r="O1014" s="75"/>
      <c r="P1014" s="75"/>
      <c r="Q1014" s="75"/>
      <c r="R1014" s="75"/>
      <c r="S1014" s="75"/>
      <c r="T1014" s="75"/>
      <c r="U1014" s="75"/>
      <c r="V1014" s="75"/>
      <c r="W1014" s="75"/>
    </row>
    <row r="1015" spans="2:23">
      <c r="B1015" s="75"/>
      <c r="C1015" s="75"/>
      <c r="D1015" s="75"/>
      <c r="E1015" s="75"/>
      <c r="F1015" s="75"/>
      <c r="G1015" s="75"/>
      <c r="H1015" s="75"/>
      <c r="I1015" s="75"/>
      <c r="J1015" s="75"/>
      <c r="K1015" s="75"/>
      <c r="L1015" s="75"/>
      <c r="M1015" s="75"/>
      <c r="N1015" s="75"/>
      <c r="O1015" s="75"/>
      <c r="P1015" s="75"/>
      <c r="Q1015" s="75"/>
      <c r="R1015" s="75"/>
      <c r="S1015" s="75"/>
      <c r="T1015" s="75"/>
      <c r="U1015" s="75"/>
      <c r="V1015" s="75"/>
      <c r="W1015" s="75"/>
    </row>
    <row r="1016" spans="2:23">
      <c r="B1016" s="75"/>
      <c r="C1016" s="75"/>
      <c r="D1016" s="75"/>
      <c r="E1016" s="75"/>
      <c r="F1016" s="75"/>
      <c r="G1016" s="75"/>
      <c r="H1016" s="75"/>
      <c r="I1016" s="75"/>
      <c r="J1016" s="75"/>
      <c r="K1016" s="75"/>
      <c r="L1016" s="75"/>
      <c r="M1016" s="75"/>
      <c r="N1016" s="75"/>
      <c r="O1016" s="75"/>
      <c r="P1016" s="75"/>
      <c r="Q1016" s="75"/>
      <c r="R1016" s="75"/>
      <c r="S1016" s="75"/>
      <c r="T1016" s="75"/>
      <c r="U1016" s="75"/>
      <c r="V1016" s="75"/>
      <c r="W1016" s="75"/>
    </row>
    <row r="1017" spans="2:23">
      <c r="B1017" s="75"/>
      <c r="C1017" s="75"/>
      <c r="D1017" s="75"/>
      <c r="E1017" s="75"/>
      <c r="F1017" s="75"/>
      <c r="G1017" s="75"/>
      <c r="H1017" s="75"/>
      <c r="I1017" s="75"/>
      <c r="J1017" s="75"/>
      <c r="K1017" s="75"/>
      <c r="L1017" s="75"/>
      <c r="M1017" s="75"/>
      <c r="N1017" s="75"/>
      <c r="O1017" s="75"/>
      <c r="P1017" s="75"/>
      <c r="Q1017" s="75"/>
      <c r="R1017" s="75"/>
      <c r="S1017" s="75"/>
      <c r="T1017" s="75"/>
      <c r="U1017" s="75"/>
      <c r="V1017" s="75"/>
      <c r="W1017" s="75"/>
    </row>
    <row r="1018" spans="2:23">
      <c r="B1018" s="75"/>
      <c r="C1018" s="75"/>
      <c r="D1018" s="75"/>
      <c r="E1018" s="75"/>
      <c r="F1018" s="75"/>
      <c r="G1018" s="75"/>
      <c r="H1018" s="75"/>
      <c r="I1018" s="75"/>
      <c r="J1018" s="75"/>
      <c r="K1018" s="75"/>
      <c r="L1018" s="75"/>
      <c r="M1018" s="75"/>
      <c r="N1018" s="75"/>
      <c r="O1018" s="75"/>
      <c r="P1018" s="75"/>
      <c r="Q1018" s="75"/>
      <c r="R1018" s="75"/>
      <c r="S1018" s="75"/>
      <c r="T1018" s="75"/>
      <c r="U1018" s="75"/>
      <c r="V1018" s="75"/>
      <c r="W1018" s="75"/>
    </row>
    <row r="1019" spans="2:23">
      <c r="B1019" s="75"/>
      <c r="C1019" s="75"/>
      <c r="D1019" s="75"/>
      <c r="E1019" s="75"/>
      <c r="F1019" s="75"/>
      <c r="G1019" s="75"/>
      <c r="H1019" s="75"/>
      <c r="I1019" s="75"/>
      <c r="J1019" s="75"/>
      <c r="K1019" s="75"/>
      <c r="L1019" s="75"/>
      <c r="M1019" s="75"/>
      <c r="N1019" s="75"/>
      <c r="O1019" s="75"/>
      <c r="P1019" s="75"/>
      <c r="Q1019" s="75"/>
      <c r="R1019" s="75"/>
      <c r="S1019" s="75"/>
      <c r="T1019" s="75"/>
      <c r="U1019" s="75"/>
      <c r="V1019" s="75"/>
      <c r="W1019" s="75"/>
    </row>
    <row r="1020" spans="2:23">
      <c r="B1020" s="75"/>
      <c r="C1020" s="75"/>
      <c r="D1020" s="75"/>
      <c r="E1020" s="75"/>
      <c r="F1020" s="75"/>
      <c r="G1020" s="75"/>
      <c r="H1020" s="75"/>
      <c r="I1020" s="75"/>
      <c r="J1020" s="75"/>
      <c r="K1020" s="75"/>
      <c r="L1020" s="75"/>
      <c r="M1020" s="75"/>
      <c r="N1020" s="75"/>
      <c r="O1020" s="75"/>
      <c r="P1020" s="75"/>
      <c r="Q1020" s="75"/>
      <c r="R1020" s="75"/>
      <c r="S1020" s="75"/>
      <c r="T1020" s="75"/>
      <c r="U1020" s="75"/>
      <c r="V1020" s="75"/>
      <c r="W1020" s="75"/>
    </row>
    <row r="1021" spans="2:23">
      <c r="B1021" s="75"/>
      <c r="C1021" s="75"/>
      <c r="D1021" s="75"/>
      <c r="E1021" s="75"/>
      <c r="F1021" s="75"/>
      <c r="G1021" s="75"/>
      <c r="H1021" s="75"/>
      <c r="I1021" s="75"/>
      <c r="J1021" s="75"/>
      <c r="K1021" s="75"/>
      <c r="L1021" s="75"/>
      <c r="M1021" s="75"/>
      <c r="N1021" s="75"/>
      <c r="O1021" s="75"/>
      <c r="P1021" s="75"/>
      <c r="Q1021" s="75"/>
      <c r="R1021" s="75"/>
      <c r="S1021" s="75"/>
      <c r="T1021" s="75"/>
      <c r="U1021" s="75"/>
      <c r="V1021" s="75"/>
      <c r="W1021" s="75"/>
    </row>
    <row r="1022" spans="2:23">
      <c r="B1022" s="75"/>
      <c r="C1022" s="75"/>
      <c r="D1022" s="75"/>
      <c r="E1022" s="75"/>
      <c r="F1022" s="75"/>
      <c r="G1022" s="75"/>
      <c r="H1022" s="75"/>
      <c r="I1022" s="75"/>
      <c r="J1022" s="75"/>
      <c r="K1022" s="75"/>
      <c r="L1022" s="75"/>
      <c r="M1022" s="75"/>
      <c r="N1022" s="75"/>
      <c r="O1022" s="75"/>
      <c r="P1022" s="75"/>
      <c r="Q1022" s="75"/>
      <c r="R1022" s="75"/>
      <c r="S1022" s="75"/>
      <c r="T1022" s="75"/>
      <c r="U1022" s="75"/>
      <c r="V1022" s="75"/>
      <c r="W1022" s="75"/>
    </row>
    <row r="1023" spans="2:23">
      <c r="B1023" s="75"/>
      <c r="C1023" s="75"/>
      <c r="D1023" s="75"/>
      <c r="E1023" s="75"/>
      <c r="F1023" s="75"/>
      <c r="G1023" s="75"/>
      <c r="H1023" s="75"/>
      <c r="I1023" s="75"/>
      <c r="J1023" s="75"/>
      <c r="K1023" s="75"/>
      <c r="L1023" s="75"/>
      <c r="M1023" s="75"/>
      <c r="N1023" s="75"/>
      <c r="O1023" s="75"/>
      <c r="P1023" s="75"/>
      <c r="Q1023" s="75"/>
      <c r="R1023" s="75"/>
      <c r="S1023" s="75"/>
      <c r="T1023" s="75"/>
      <c r="U1023" s="75"/>
      <c r="V1023" s="75"/>
      <c r="W1023" s="75"/>
    </row>
    <row r="1024" spans="2:23">
      <c r="B1024" s="75"/>
      <c r="C1024" s="75"/>
      <c r="D1024" s="75"/>
      <c r="E1024" s="75"/>
      <c r="F1024" s="75"/>
      <c r="G1024" s="75"/>
      <c r="H1024" s="75"/>
      <c r="I1024" s="75"/>
      <c r="J1024" s="75"/>
      <c r="K1024" s="75"/>
      <c r="L1024" s="75"/>
      <c r="M1024" s="75"/>
      <c r="N1024" s="75"/>
      <c r="O1024" s="75"/>
      <c r="P1024" s="75"/>
      <c r="Q1024" s="75"/>
      <c r="R1024" s="75"/>
      <c r="S1024" s="75"/>
      <c r="T1024" s="75"/>
      <c r="U1024" s="75"/>
      <c r="V1024" s="75"/>
      <c r="W1024" s="75"/>
    </row>
    <row r="1025" spans="2:23">
      <c r="B1025" s="75"/>
      <c r="C1025" s="75"/>
      <c r="D1025" s="75"/>
      <c r="E1025" s="75"/>
      <c r="F1025" s="75"/>
      <c r="G1025" s="75"/>
      <c r="H1025" s="75"/>
      <c r="I1025" s="75"/>
      <c r="J1025" s="75"/>
      <c r="K1025" s="75"/>
      <c r="L1025" s="75"/>
      <c r="M1025" s="75"/>
      <c r="N1025" s="75"/>
      <c r="O1025" s="75"/>
      <c r="P1025" s="75"/>
      <c r="Q1025" s="75"/>
      <c r="R1025" s="75"/>
      <c r="S1025" s="75"/>
      <c r="T1025" s="75"/>
      <c r="U1025" s="75"/>
      <c r="V1025" s="75"/>
      <c r="W1025" s="75"/>
    </row>
    <row r="1026" spans="2:23">
      <c r="B1026" s="75"/>
      <c r="C1026" s="75"/>
      <c r="D1026" s="75"/>
      <c r="E1026" s="75"/>
      <c r="F1026" s="75"/>
      <c r="G1026" s="75"/>
      <c r="H1026" s="75"/>
      <c r="I1026" s="75"/>
      <c r="J1026" s="75"/>
      <c r="K1026" s="75"/>
      <c r="L1026" s="75"/>
      <c r="M1026" s="75"/>
      <c r="N1026" s="75"/>
      <c r="O1026" s="75"/>
      <c r="P1026" s="75"/>
      <c r="Q1026" s="75"/>
      <c r="R1026" s="75"/>
      <c r="S1026" s="75"/>
      <c r="T1026" s="75"/>
      <c r="U1026" s="75"/>
      <c r="V1026" s="75"/>
      <c r="W1026" s="75"/>
    </row>
    <row r="1027" spans="2:23">
      <c r="B1027" s="75"/>
      <c r="C1027" s="75"/>
      <c r="D1027" s="75"/>
      <c r="E1027" s="75"/>
      <c r="F1027" s="75"/>
      <c r="G1027" s="75"/>
      <c r="H1027" s="75"/>
      <c r="I1027" s="75"/>
      <c r="J1027" s="75"/>
      <c r="K1027" s="75"/>
      <c r="L1027" s="75"/>
      <c r="M1027" s="75"/>
      <c r="N1027" s="75"/>
      <c r="O1027" s="75"/>
      <c r="P1027" s="75"/>
      <c r="Q1027" s="75"/>
      <c r="R1027" s="75"/>
      <c r="S1027" s="75"/>
      <c r="T1027" s="75"/>
      <c r="U1027" s="75"/>
      <c r="V1027" s="75"/>
      <c r="W1027" s="75"/>
    </row>
    <row r="1028" spans="2:23">
      <c r="B1028" s="75"/>
      <c r="C1028" s="75"/>
      <c r="D1028" s="75"/>
      <c r="E1028" s="75"/>
      <c r="F1028" s="75"/>
      <c r="G1028" s="75"/>
      <c r="H1028" s="75"/>
      <c r="I1028" s="75"/>
      <c r="J1028" s="75"/>
      <c r="K1028" s="75"/>
      <c r="L1028" s="75"/>
      <c r="M1028" s="75"/>
      <c r="N1028" s="75"/>
      <c r="O1028" s="75"/>
      <c r="P1028" s="75"/>
      <c r="Q1028" s="75"/>
      <c r="R1028" s="75"/>
      <c r="S1028" s="75"/>
      <c r="T1028" s="75"/>
      <c r="U1028" s="75"/>
      <c r="V1028" s="75"/>
      <c r="W1028" s="75"/>
    </row>
    <row r="1029" spans="2:23">
      <c r="B1029" s="75"/>
      <c r="C1029" s="75"/>
      <c r="D1029" s="75"/>
      <c r="E1029" s="75"/>
      <c r="F1029" s="75"/>
      <c r="G1029" s="75"/>
      <c r="H1029" s="75"/>
      <c r="I1029" s="75"/>
      <c r="J1029" s="75"/>
      <c r="K1029" s="75"/>
      <c r="L1029" s="75"/>
      <c r="M1029" s="75"/>
      <c r="N1029" s="75"/>
      <c r="O1029" s="75"/>
      <c r="P1029" s="75"/>
      <c r="Q1029" s="75"/>
      <c r="R1029" s="75"/>
      <c r="S1029" s="75"/>
      <c r="T1029" s="75"/>
      <c r="U1029" s="75"/>
      <c r="V1029" s="75"/>
      <c r="W1029" s="75"/>
    </row>
    <row r="1030" spans="2:23">
      <c r="B1030" s="75"/>
      <c r="C1030" s="75"/>
      <c r="D1030" s="75"/>
      <c r="E1030" s="75"/>
      <c r="F1030" s="75"/>
      <c r="G1030" s="75"/>
      <c r="H1030" s="75"/>
      <c r="I1030" s="75"/>
      <c r="J1030" s="75"/>
      <c r="K1030" s="75"/>
      <c r="L1030" s="75"/>
      <c r="M1030" s="75"/>
      <c r="N1030" s="75"/>
      <c r="O1030" s="75"/>
      <c r="P1030" s="75"/>
      <c r="Q1030" s="75"/>
      <c r="R1030" s="75"/>
      <c r="S1030" s="75"/>
      <c r="T1030" s="75"/>
      <c r="U1030" s="75"/>
      <c r="V1030" s="75"/>
      <c r="W1030" s="75"/>
    </row>
    <row r="1031" spans="2:23">
      <c r="B1031" s="75"/>
      <c r="C1031" s="75"/>
      <c r="D1031" s="75"/>
      <c r="E1031" s="75"/>
      <c r="F1031" s="75"/>
      <c r="G1031" s="75"/>
      <c r="H1031" s="75"/>
      <c r="I1031" s="75"/>
      <c r="J1031" s="75"/>
      <c r="K1031" s="75"/>
      <c r="L1031" s="75"/>
      <c r="M1031" s="75"/>
      <c r="N1031" s="75"/>
      <c r="O1031" s="75"/>
      <c r="P1031" s="75"/>
      <c r="Q1031" s="75"/>
      <c r="R1031" s="75"/>
      <c r="S1031" s="75"/>
      <c r="T1031" s="75"/>
      <c r="U1031" s="75"/>
      <c r="V1031" s="75"/>
      <c r="W1031" s="75"/>
    </row>
    <row r="1032" spans="2:23">
      <c r="B1032" s="75"/>
      <c r="C1032" s="75"/>
      <c r="D1032" s="75"/>
      <c r="E1032" s="75"/>
      <c r="F1032" s="75"/>
      <c r="G1032" s="75"/>
      <c r="H1032" s="75"/>
      <c r="I1032" s="75"/>
      <c r="J1032" s="75"/>
      <c r="K1032" s="75"/>
      <c r="L1032" s="75"/>
      <c r="M1032" s="75"/>
      <c r="N1032" s="75"/>
      <c r="O1032" s="75"/>
      <c r="P1032" s="75"/>
      <c r="Q1032" s="75"/>
      <c r="R1032" s="75"/>
      <c r="S1032" s="75"/>
      <c r="T1032" s="75"/>
      <c r="U1032" s="75"/>
      <c r="V1032" s="75"/>
      <c r="W1032" s="75"/>
    </row>
    <row r="1033" spans="2:23">
      <c r="B1033" s="75"/>
      <c r="C1033" s="75"/>
      <c r="D1033" s="75"/>
      <c r="E1033" s="75"/>
      <c r="F1033" s="75"/>
      <c r="G1033" s="75"/>
      <c r="H1033" s="75"/>
      <c r="I1033" s="75"/>
      <c r="J1033" s="75"/>
      <c r="K1033" s="75"/>
      <c r="L1033" s="75"/>
      <c r="M1033" s="75"/>
      <c r="N1033" s="75"/>
      <c r="O1033" s="75"/>
      <c r="P1033" s="75"/>
      <c r="Q1033" s="75"/>
      <c r="R1033" s="75"/>
      <c r="S1033" s="75"/>
      <c r="T1033" s="75"/>
      <c r="U1033" s="75"/>
      <c r="V1033" s="75"/>
      <c r="W1033" s="75"/>
    </row>
    <row r="1034" spans="2:23">
      <c r="B1034" s="75"/>
      <c r="C1034" s="75"/>
      <c r="D1034" s="75"/>
      <c r="E1034" s="75"/>
      <c r="F1034" s="75"/>
      <c r="G1034" s="75"/>
      <c r="H1034" s="75"/>
      <c r="I1034" s="75"/>
      <c r="J1034" s="75"/>
      <c r="K1034" s="75"/>
      <c r="L1034" s="75"/>
      <c r="M1034" s="75"/>
      <c r="N1034" s="75"/>
      <c r="O1034" s="75"/>
      <c r="P1034" s="75"/>
      <c r="Q1034" s="75"/>
      <c r="R1034" s="75"/>
      <c r="S1034" s="75"/>
      <c r="T1034" s="75"/>
      <c r="U1034" s="75"/>
      <c r="V1034" s="75"/>
      <c r="W1034" s="75"/>
    </row>
    <row r="1035" spans="2:23">
      <c r="B1035" s="75"/>
      <c r="C1035" s="75"/>
      <c r="D1035" s="75"/>
      <c r="E1035" s="75"/>
      <c r="F1035" s="75"/>
      <c r="G1035" s="75"/>
      <c r="H1035" s="75"/>
      <c r="I1035" s="75"/>
      <c r="J1035" s="75"/>
      <c r="K1035" s="75"/>
      <c r="L1035" s="75"/>
      <c r="M1035" s="75"/>
      <c r="N1035" s="75"/>
      <c r="O1035" s="75"/>
      <c r="P1035" s="75"/>
      <c r="Q1035" s="75"/>
      <c r="R1035" s="75"/>
      <c r="S1035" s="75"/>
      <c r="T1035" s="75"/>
      <c r="U1035" s="75"/>
      <c r="V1035" s="75"/>
      <c r="W1035" s="75"/>
    </row>
    <row r="1036" spans="2:23">
      <c r="B1036" s="75"/>
      <c r="C1036" s="75"/>
      <c r="D1036" s="75"/>
      <c r="E1036" s="75"/>
      <c r="F1036" s="75"/>
      <c r="G1036" s="75"/>
      <c r="H1036" s="75"/>
      <c r="I1036" s="75"/>
      <c r="J1036" s="75"/>
      <c r="K1036" s="75"/>
      <c r="L1036" s="75"/>
      <c r="M1036" s="75"/>
      <c r="N1036" s="75"/>
      <c r="O1036" s="75"/>
      <c r="P1036" s="75"/>
      <c r="Q1036" s="75"/>
      <c r="R1036" s="75"/>
      <c r="S1036" s="75"/>
      <c r="T1036" s="75"/>
      <c r="U1036" s="75"/>
      <c r="V1036" s="75"/>
      <c r="W1036" s="75"/>
    </row>
    <row r="1037" spans="2:23">
      <c r="B1037" s="75"/>
      <c r="C1037" s="75"/>
      <c r="D1037" s="75"/>
      <c r="E1037" s="75"/>
      <c r="F1037" s="75"/>
      <c r="G1037" s="75"/>
      <c r="H1037" s="75"/>
      <c r="I1037" s="75"/>
      <c r="J1037" s="75"/>
      <c r="K1037" s="75"/>
      <c r="L1037" s="75"/>
      <c r="M1037" s="75"/>
      <c r="N1037" s="75"/>
      <c r="O1037" s="75"/>
      <c r="P1037" s="75"/>
      <c r="Q1037" s="75"/>
      <c r="R1037" s="75"/>
      <c r="S1037" s="75"/>
      <c r="T1037" s="75"/>
      <c r="U1037" s="75"/>
      <c r="V1037" s="75"/>
      <c r="W1037" s="75"/>
    </row>
    <row r="1038" spans="2:23">
      <c r="B1038" s="75"/>
      <c r="C1038" s="75"/>
      <c r="D1038" s="75"/>
      <c r="E1038" s="75"/>
      <c r="F1038" s="75"/>
      <c r="G1038" s="75"/>
      <c r="H1038" s="75"/>
      <c r="I1038" s="75"/>
      <c r="J1038" s="75"/>
      <c r="K1038" s="75"/>
      <c r="L1038" s="75"/>
      <c r="M1038" s="75"/>
      <c r="N1038" s="75"/>
      <c r="O1038" s="75"/>
      <c r="P1038" s="75"/>
      <c r="Q1038" s="75"/>
      <c r="R1038" s="75"/>
      <c r="S1038" s="75"/>
      <c r="T1038" s="75"/>
      <c r="U1038" s="75"/>
      <c r="V1038" s="75"/>
      <c r="W1038" s="75"/>
    </row>
    <row r="1039" spans="2:23">
      <c r="B1039" s="75"/>
      <c r="C1039" s="75"/>
      <c r="D1039" s="75"/>
      <c r="E1039" s="75"/>
      <c r="F1039" s="75"/>
      <c r="G1039" s="75"/>
      <c r="H1039" s="75"/>
      <c r="I1039" s="75"/>
      <c r="J1039" s="75"/>
      <c r="K1039" s="75"/>
      <c r="L1039" s="75"/>
      <c r="M1039" s="75"/>
      <c r="N1039" s="75"/>
      <c r="O1039" s="75"/>
      <c r="P1039" s="75"/>
      <c r="Q1039" s="75"/>
      <c r="R1039" s="75"/>
      <c r="S1039" s="75"/>
      <c r="T1039" s="75"/>
      <c r="U1039" s="75"/>
      <c r="V1039" s="75"/>
      <c r="W1039" s="75"/>
    </row>
    <row r="1040" spans="2:23">
      <c r="B1040" s="75"/>
      <c r="C1040" s="75"/>
      <c r="D1040" s="75"/>
      <c r="E1040" s="75"/>
      <c r="F1040" s="75"/>
      <c r="G1040" s="75"/>
      <c r="H1040" s="75"/>
      <c r="I1040" s="75"/>
      <c r="J1040" s="75"/>
      <c r="K1040" s="75"/>
      <c r="L1040" s="75"/>
      <c r="M1040" s="75"/>
      <c r="N1040" s="75"/>
      <c r="O1040" s="75"/>
      <c r="P1040" s="75"/>
      <c r="Q1040" s="75"/>
      <c r="R1040" s="75"/>
      <c r="S1040" s="75"/>
      <c r="T1040" s="75"/>
      <c r="U1040" s="75"/>
      <c r="V1040" s="75"/>
      <c r="W1040" s="75"/>
    </row>
    <row r="1041" spans="2:23">
      <c r="B1041" s="75"/>
      <c r="C1041" s="75"/>
      <c r="D1041" s="75"/>
      <c r="E1041" s="75"/>
      <c r="F1041" s="75"/>
      <c r="G1041" s="75"/>
      <c r="H1041" s="75"/>
      <c r="I1041" s="75"/>
      <c r="J1041" s="75"/>
      <c r="K1041" s="75"/>
      <c r="L1041" s="75"/>
      <c r="M1041" s="75"/>
      <c r="N1041" s="75"/>
      <c r="O1041" s="75"/>
      <c r="P1041" s="75"/>
      <c r="Q1041" s="75"/>
      <c r="R1041" s="75"/>
      <c r="S1041" s="75"/>
      <c r="T1041" s="75"/>
      <c r="U1041" s="75"/>
      <c r="V1041" s="75"/>
      <c r="W1041" s="75"/>
    </row>
    <row r="1042" spans="2:23">
      <c r="B1042" s="75"/>
      <c r="C1042" s="75"/>
      <c r="D1042" s="75"/>
      <c r="E1042" s="75"/>
      <c r="F1042" s="75"/>
      <c r="G1042" s="75"/>
      <c r="H1042" s="75"/>
      <c r="I1042" s="75"/>
      <c r="J1042" s="75"/>
      <c r="K1042" s="75"/>
      <c r="L1042" s="75"/>
      <c r="M1042" s="75"/>
      <c r="N1042" s="75"/>
      <c r="O1042" s="75"/>
      <c r="P1042" s="75"/>
      <c r="Q1042" s="75"/>
      <c r="R1042" s="75"/>
      <c r="S1042" s="75"/>
      <c r="T1042" s="75"/>
      <c r="U1042" s="75"/>
      <c r="V1042" s="75"/>
      <c r="W1042" s="75"/>
    </row>
    <row r="1043" spans="2:23">
      <c r="B1043" s="75"/>
      <c r="C1043" s="75"/>
      <c r="D1043" s="75"/>
      <c r="E1043" s="75"/>
      <c r="F1043" s="75"/>
      <c r="G1043" s="75"/>
      <c r="H1043" s="75"/>
      <c r="I1043" s="75"/>
      <c r="J1043" s="75"/>
      <c r="K1043" s="75"/>
      <c r="L1043" s="75"/>
      <c r="M1043" s="75"/>
      <c r="N1043" s="75"/>
      <c r="O1043" s="75"/>
      <c r="P1043" s="75"/>
      <c r="Q1043" s="75"/>
      <c r="R1043" s="75"/>
      <c r="S1043" s="75"/>
      <c r="T1043" s="75"/>
      <c r="U1043" s="75"/>
      <c r="V1043" s="75"/>
      <c r="W1043" s="75"/>
    </row>
    <row r="1044" spans="2:23">
      <c r="B1044" s="75"/>
      <c r="C1044" s="75"/>
      <c r="D1044" s="75"/>
      <c r="E1044" s="75"/>
      <c r="F1044" s="75"/>
      <c r="G1044" s="75"/>
      <c r="H1044" s="75"/>
      <c r="I1044" s="75"/>
      <c r="J1044" s="75"/>
      <c r="K1044" s="75"/>
      <c r="L1044" s="75"/>
      <c r="M1044" s="75"/>
      <c r="N1044" s="75"/>
      <c r="O1044" s="75"/>
      <c r="P1044" s="75"/>
      <c r="Q1044" s="75"/>
      <c r="R1044" s="75"/>
      <c r="S1044" s="75"/>
      <c r="T1044" s="75"/>
      <c r="U1044" s="75"/>
      <c r="V1044" s="75"/>
      <c r="W1044" s="75"/>
    </row>
    <row r="1045" spans="2:23">
      <c r="B1045" s="75"/>
      <c r="C1045" s="75"/>
      <c r="D1045" s="75"/>
      <c r="E1045" s="75"/>
      <c r="F1045" s="75"/>
      <c r="G1045" s="75"/>
      <c r="H1045" s="75"/>
      <c r="I1045" s="75"/>
      <c r="J1045" s="75"/>
      <c r="K1045" s="75"/>
      <c r="L1045" s="75"/>
      <c r="M1045" s="75"/>
      <c r="N1045" s="75"/>
      <c r="O1045" s="75"/>
      <c r="P1045" s="75"/>
      <c r="Q1045" s="75"/>
      <c r="R1045" s="75"/>
      <c r="S1045" s="75"/>
      <c r="T1045" s="75"/>
      <c r="U1045" s="75"/>
      <c r="V1045" s="75"/>
      <c r="W1045" s="75"/>
    </row>
    <row r="1046" spans="2:23">
      <c r="B1046" s="75"/>
      <c r="C1046" s="75"/>
      <c r="D1046" s="75"/>
      <c r="E1046" s="75"/>
      <c r="F1046" s="75"/>
      <c r="G1046" s="75"/>
      <c r="H1046" s="75"/>
      <c r="I1046" s="75"/>
      <c r="J1046" s="75"/>
      <c r="K1046" s="75"/>
      <c r="L1046" s="75"/>
      <c r="M1046" s="75"/>
      <c r="N1046" s="75"/>
      <c r="O1046" s="75"/>
      <c r="P1046" s="75"/>
      <c r="Q1046" s="75"/>
      <c r="R1046" s="75"/>
      <c r="S1046" s="75"/>
      <c r="T1046" s="75"/>
      <c r="U1046" s="75"/>
      <c r="V1046" s="75"/>
      <c r="W1046" s="75"/>
    </row>
    <row r="1047" spans="2:23">
      <c r="B1047" s="75"/>
      <c r="C1047" s="75"/>
      <c r="D1047" s="75"/>
      <c r="E1047" s="75"/>
      <c r="F1047" s="75"/>
      <c r="G1047" s="75"/>
      <c r="H1047" s="75"/>
      <c r="I1047" s="75"/>
      <c r="J1047" s="75"/>
      <c r="K1047" s="75"/>
      <c r="L1047" s="75"/>
      <c r="M1047" s="75"/>
      <c r="N1047" s="75"/>
      <c r="O1047" s="75"/>
      <c r="P1047" s="75"/>
      <c r="Q1047" s="75"/>
      <c r="R1047" s="75"/>
      <c r="S1047" s="75"/>
      <c r="T1047" s="75"/>
      <c r="U1047" s="75"/>
      <c r="V1047" s="75"/>
      <c r="W1047" s="75"/>
    </row>
    <row r="1048" spans="2:23">
      <c r="B1048" s="75"/>
      <c r="C1048" s="75"/>
      <c r="D1048" s="75"/>
      <c r="E1048" s="75"/>
      <c r="F1048" s="75"/>
      <c r="G1048" s="75"/>
      <c r="H1048" s="75"/>
      <c r="I1048" s="75"/>
      <c r="J1048" s="75"/>
      <c r="K1048" s="75"/>
      <c r="L1048" s="75"/>
      <c r="M1048" s="75"/>
      <c r="N1048" s="75"/>
      <c r="O1048" s="75"/>
      <c r="P1048" s="75"/>
      <c r="Q1048" s="75"/>
      <c r="R1048" s="75"/>
      <c r="S1048" s="75"/>
      <c r="T1048" s="75"/>
      <c r="U1048" s="75"/>
      <c r="V1048" s="75"/>
      <c r="W1048" s="75"/>
    </row>
    <row r="1049" spans="2:23">
      <c r="B1049" s="75"/>
      <c r="C1049" s="75"/>
      <c r="D1049" s="75"/>
      <c r="E1049" s="75"/>
      <c r="F1049" s="75"/>
      <c r="G1049" s="75"/>
      <c r="H1049" s="75"/>
      <c r="I1049" s="75"/>
      <c r="J1049" s="75"/>
      <c r="K1049" s="75"/>
      <c r="L1049" s="75"/>
      <c r="M1049" s="75"/>
      <c r="N1049" s="75"/>
      <c r="O1049" s="75"/>
      <c r="P1049" s="75"/>
      <c r="Q1049" s="75"/>
      <c r="R1049" s="75"/>
      <c r="S1049" s="75"/>
      <c r="T1049" s="75"/>
      <c r="U1049" s="75"/>
      <c r="V1049" s="75"/>
      <c r="W1049" s="75"/>
    </row>
    <row r="1050" spans="2:23">
      <c r="B1050" s="75"/>
      <c r="C1050" s="75"/>
      <c r="D1050" s="75"/>
      <c r="E1050" s="75"/>
      <c r="F1050" s="75"/>
      <c r="G1050" s="75"/>
      <c r="H1050" s="75"/>
      <c r="I1050" s="75"/>
      <c r="J1050" s="75"/>
      <c r="K1050" s="75"/>
      <c r="L1050" s="75"/>
      <c r="M1050" s="75"/>
      <c r="N1050" s="75"/>
      <c r="O1050" s="75"/>
      <c r="P1050" s="75"/>
      <c r="Q1050" s="75"/>
      <c r="R1050" s="75"/>
      <c r="S1050" s="75"/>
      <c r="T1050" s="75"/>
      <c r="U1050" s="75"/>
      <c r="V1050" s="75"/>
      <c r="W1050" s="75"/>
    </row>
    <row r="1051" spans="2:23">
      <c r="B1051" s="75"/>
      <c r="C1051" s="75"/>
      <c r="D1051" s="75"/>
      <c r="E1051" s="75"/>
      <c r="F1051" s="75"/>
      <c r="G1051" s="75"/>
      <c r="H1051" s="75"/>
      <c r="I1051" s="75"/>
      <c r="J1051" s="75"/>
      <c r="K1051" s="75"/>
      <c r="L1051" s="75"/>
      <c r="M1051" s="75"/>
      <c r="N1051" s="75"/>
      <c r="O1051" s="75"/>
      <c r="P1051" s="75"/>
      <c r="Q1051" s="75"/>
      <c r="R1051" s="75"/>
      <c r="S1051" s="75"/>
      <c r="T1051" s="75"/>
      <c r="U1051" s="75"/>
      <c r="V1051" s="75"/>
      <c r="W1051" s="75"/>
    </row>
    <row r="1052" spans="2:23">
      <c r="B1052" s="75"/>
      <c r="C1052" s="75"/>
      <c r="D1052" s="75"/>
      <c r="E1052" s="75"/>
      <c r="F1052" s="75"/>
      <c r="G1052" s="75"/>
      <c r="H1052" s="75"/>
      <c r="I1052" s="75"/>
      <c r="J1052" s="75"/>
      <c r="K1052" s="75"/>
      <c r="L1052" s="75"/>
      <c r="M1052" s="75"/>
      <c r="N1052" s="75"/>
      <c r="O1052" s="75"/>
      <c r="P1052" s="75"/>
      <c r="Q1052" s="75"/>
      <c r="R1052" s="75"/>
      <c r="S1052" s="75"/>
      <c r="T1052" s="75"/>
      <c r="U1052" s="75"/>
      <c r="V1052" s="75"/>
      <c r="W1052" s="75"/>
    </row>
    <row r="1053" spans="2:23">
      <c r="B1053" s="75"/>
      <c r="C1053" s="75"/>
      <c r="D1053" s="75"/>
      <c r="E1053" s="75"/>
      <c r="F1053" s="75"/>
      <c r="G1053" s="75"/>
      <c r="H1053" s="75"/>
      <c r="I1053" s="75"/>
      <c r="J1053" s="75"/>
      <c r="K1053" s="75"/>
      <c r="L1053" s="75"/>
      <c r="M1053" s="75"/>
      <c r="N1053" s="75"/>
      <c r="O1053" s="75"/>
      <c r="P1053" s="75"/>
      <c r="Q1053" s="75"/>
      <c r="R1053" s="75"/>
      <c r="S1053" s="75"/>
      <c r="T1053" s="75"/>
      <c r="U1053" s="75"/>
      <c r="V1053" s="75"/>
      <c r="W1053" s="75"/>
    </row>
    <row r="1054" spans="2:23">
      <c r="B1054" s="75"/>
      <c r="C1054" s="75"/>
      <c r="D1054" s="75"/>
      <c r="E1054" s="75"/>
      <c r="F1054" s="75"/>
      <c r="G1054" s="75"/>
      <c r="H1054" s="75"/>
      <c r="I1054" s="75"/>
      <c r="J1054" s="75"/>
      <c r="K1054" s="75"/>
      <c r="L1054" s="75"/>
      <c r="M1054" s="75"/>
      <c r="N1054" s="75"/>
      <c r="O1054" s="75"/>
      <c r="P1054" s="75"/>
      <c r="Q1054" s="75"/>
      <c r="R1054" s="75"/>
      <c r="S1054" s="75"/>
      <c r="T1054" s="75"/>
      <c r="U1054" s="75"/>
      <c r="V1054" s="75"/>
      <c r="W1054" s="75"/>
    </row>
    <row r="1055" spans="2:23">
      <c r="B1055" s="75"/>
      <c r="C1055" s="75"/>
      <c r="D1055" s="75"/>
      <c r="E1055" s="75"/>
      <c r="F1055" s="75"/>
      <c r="G1055" s="75"/>
      <c r="H1055" s="75"/>
      <c r="I1055" s="75"/>
      <c r="J1055" s="75"/>
      <c r="K1055" s="75"/>
      <c r="L1055" s="75"/>
      <c r="M1055" s="75"/>
      <c r="N1055" s="75"/>
      <c r="O1055" s="75"/>
      <c r="P1055" s="75"/>
      <c r="Q1055" s="75"/>
      <c r="R1055" s="75"/>
      <c r="S1055" s="75"/>
      <c r="T1055" s="75"/>
      <c r="U1055" s="75"/>
      <c r="V1055" s="75"/>
      <c r="W1055" s="75"/>
    </row>
    <row r="1056" spans="2:23">
      <c r="B1056" s="75"/>
      <c r="C1056" s="75"/>
      <c r="D1056" s="75"/>
      <c r="E1056" s="75"/>
      <c r="F1056" s="75"/>
      <c r="G1056" s="75"/>
      <c r="H1056" s="75"/>
      <c r="I1056" s="75"/>
      <c r="J1056" s="75"/>
      <c r="K1056" s="75"/>
      <c r="L1056" s="75"/>
      <c r="M1056" s="75"/>
      <c r="N1056" s="75"/>
      <c r="O1056" s="75"/>
      <c r="P1056" s="75"/>
      <c r="Q1056" s="75"/>
      <c r="R1056" s="75"/>
      <c r="S1056" s="75"/>
      <c r="T1056" s="75"/>
      <c r="U1056" s="75"/>
      <c r="V1056" s="75"/>
      <c r="W1056" s="75"/>
    </row>
    <row r="1057" spans="2:23">
      <c r="B1057" s="75"/>
      <c r="C1057" s="75"/>
      <c r="D1057" s="75"/>
      <c r="E1057" s="75"/>
      <c r="F1057" s="75"/>
      <c r="G1057" s="75"/>
      <c r="H1057" s="75"/>
      <c r="I1057" s="75"/>
      <c r="J1057" s="75"/>
      <c r="K1057" s="75"/>
      <c r="L1057" s="75"/>
      <c r="M1057" s="75"/>
      <c r="N1057" s="75"/>
      <c r="O1057" s="75"/>
      <c r="P1057" s="75"/>
      <c r="Q1057" s="75"/>
      <c r="R1057" s="75"/>
      <c r="S1057" s="75"/>
      <c r="T1057" s="75"/>
      <c r="U1057" s="75"/>
      <c r="V1057" s="75"/>
      <c r="W1057" s="75"/>
    </row>
    <row r="1058" spans="2:23">
      <c r="B1058" s="75"/>
      <c r="C1058" s="75"/>
      <c r="D1058" s="75"/>
      <c r="E1058" s="75"/>
      <c r="F1058" s="75"/>
      <c r="G1058" s="75"/>
      <c r="H1058" s="75"/>
      <c r="I1058" s="75"/>
      <c r="J1058" s="75"/>
      <c r="K1058" s="75"/>
      <c r="L1058" s="75"/>
      <c r="M1058" s="75"/>
      <c r="N1058" s="75"/>
      <c r="O1058" s="75"/>
      <c r="P1058" s="75"/>
      <c r="Q1058" s="75"/>
      <c r="R1058" s="75"/>
      <c r="S1058" s="75"/>
      <c r="T1058" s="75"/>
      <c r="U1058" s="75"/>
      <c r="V1058" s="75"/>
      <c r="W1058" s="75"/>
    </row>
    <row r="1059" spans="2:23">
      <c r="B1059" s="75"/>
      <c r="C1059" s="75"/>
      <c r="D1059" s="75"/>
      <c r="E1059" s="75"/>
      <c r="F1059" s="75"/>
      <c r="G1059" s="75"/>
      <c r="H1059" s="75"/>
      <c r="I1059" s="75"/>
      <c r="J1059" s="75"/>
      <c r="K1059" s="75"/>
      <c r="L1059" s="75"/>
      <c r="M1059" s="75"/>
      <c r="N1059" s="75"/>
      <c r="O1059" s="75"/>
      <c r="P1059" s="75"/>
      <c r="Q1059" s="75"/>
      <c r="R1059" s="75"/>
      <c r="S1059" s="75"/>
      <c r="T1059" s="75"/>
      <c r="U1059" s="75"/>
      <c r="V1059" s="75"/>
      <c r="W1059" s="75"/>
    </row>
    <row r="1060" spans="2:23">
      <c r="B1060" s="75"/>
      <c r="C1060" s="75"/>
      <c r="D1060" s="75"/>
      <c r="E1060" s="75"/>
      <c r="F1060" s="75"/>
      <c r="G1060" s="75"/>
      <c r="H1060" s="75"/>
      <c r="I1060" s="75"/>
      <c r="J1060" s="75"/>
      <c r="K1060" s="75"/>
      <c r="L1060" s="75"/>
      <c r="M1060" s="75"/>
      <c r="N1060" s="75"/>
      <c r="O1060" s="75"/>
      <c r="P1060" s="75"/>
      <c r="Q1060" s="75"/>
      <c r="R1060" s="75"/>
      <c r="S1060" s="75"/>
      <c r="T1060" s="75"/>
      <c r="U1060" s="75"/>
      <c r="V1060" s="75"/>
      <c r="W1060" s="75"/>
    </row>
    <row r="1061" spans="2:23">
      <c r="B1061" s="75"/>
      <c r="C1061" s="75"/>
      <c r="D1061" s="75"/>
      <c r="E1061" s="75"/>
      <c r="F1061" s="75"/>
      <c r="G1061" s="75"/>
      <c r="H1061" s="75"/>
      <c r="I1061" s="75"/>
      <c r="J1061" s="75"/>
      <c r="K1061" s="75"/>
      <c r="L1061" s="75"/>
      <c r="M1061" s="75"/>
      <c r="N1061" s="75"/>
      <c r="O1061" s="75"/>
      <c r="P1061" s="75"/>
      <c r="Q1061" s="75"/>
      <c r="R1061" s="75"/>
      <c r="S1061" s="75"/>
      <c r="T1061" s="75"/>
      <c r="U1061" s="75"/>
      <c r="V1061" s="75"/>
      <c r="W1061" s="75"/>
    </row>
    <row r="1062" spans="2:23">
      <c r="B1062" s="75"/>
      <c r="C1062" s="75"/>
      <c r="D1062" s="75"/>
      <c r="E1062" s="75"/>
      <c r="F1062" s="75"/>
      <c r="G1062" s="75"/>
      <c r="H1062" s="75"/>
      <c r="I1062" s="75"/>
      <c r="J1062" s="75"/>
      <c r="K1062" s="75"/>
      <c r="L1062" s="75"/>
      <c r="M1062" s="75"/>
      <c r="N1062" s="75"/>
      <c r="O1062" s="75"/>
      <c r="P1062" s="75"/>
      <c r="Q1062" s="75"/>
      <c r="R1062" s="75"/>
      <c r="S1062" s="75"/>
      <c r="T1062" s="75"/>
      <c r="U1062" s="75"/>
      <c r="V1062" s="75"/>
      <c r="W1062" s="75"/>
    </row>
    <row r="1063" spans="2:23">
      <c r="B1063" s="75"/>
      <c r="C1063" s="75"/>
      <c r="D1063" s="75"/>
      <c r="E1063" s="75"/>
      <c r="F1063" s="75"/>
      <c r="G1063" s="75"/>
      <c r="H1063" s="75"/>
      <c r="I1063" s="75"/>
      <c r="J1063" s="75"/>
      <c r="K1063" s="75"/>
      <c r="L1063" s="75"/>
      <c r="M1063" s="75"/>
      <c r="N1063" s="75"/>
      <c r="O1063" s="75"/>
      <c r="P1063" s="75"/>
      <c r="Q1063" s="75"/>
      <c r="R1063" s="75"/>
      <c r="S1063" s="75"/>
      <c r="T1063" s="75"/>
      <c r="U1063" s="75"/>
      <c r="V1063" s="75"/>
      <c r="W1063" s="75"/>
    </row>
    <row r="1064" spans="2:23">
      <c r="B1064" s="75"/>
      <c r="C1064" s="75"/>
      <c r="D1064" s="75"/>
      <c r="E1064" s="75"/>
      <c r="F1064" s="75"/>
      <c r="G1064" s="75"/>
      <c r="H1064" s="75"/>
      <c r="I1064" s="75"/>
      <c r="J1064" s="75"/>
      <c r="K1064" s="75"/>
      <c r="L1064" s="75"/>
      <c r="M1064" s="75"/>
      <c r="N1064" s="75"/>
      <c r="O1064" s="75"/>
      <c r="P1064" s="75"/>
      <c r="Q1064" s="75"/>
      <c r="R1064" s="75"/>
      <c r="S1064" s="75"/>
      <c r="T1064" s="75"/>
      <c r="U1064" s="75"/>
      <c r="V1064" s="75"/>
      <c r="W1064" s="75"/>
    </row>
    <row r="1065" spans="2:23">
      <c r="B1065" s="75"/>
      <c r="C1065" s="75"/>
      <c r="D1065" s="75"/>
      <c r="E1065" s="75"/>
      <c r="F1065" s="75"/>
      <c r="G1065" s="75"/>
      <c r="H1065" s="75"/>
      <c r="I1065" s="75"/>
      <c r="J1065" s="75"/>
      <c r="K1065" s="75"/>
      <c r="L1065" s="75"/>
      <c r="M1065" s="75"/>
      <c r="N1065" s="75"/>
      <c r="O1065" s="75"/>
      <c r="P1065" s="75"/>
      <c r="Q1065" s="75"/>
      <c r="R1065" s="75"/>
      <c r="S1065" s="75"/>
      <c r="T1065" s="75"/>
      <c r="U1065" s="75"/>
      <c r="V1065" s="75"/>
      <c r="W1065" s="75"/>
    </row>
    <row r="1066" spans="2:23">
      <c r="B1066" s="75"/>
      <c r="C1066" s="75"/>
      <c r="D1066" s="75"/>
      <c r="E1066" s="75"/>
      <c r="F1066" s="75"/>
      <c r="G1066" s="75"/>
      <c r="H1066" s="75"/>
      <c r="I1066" s="75"/>
      <c r="J1066" s="75"/>
      <c r="K1066" s="75"/>
      <c r="L1066" s="75"/>
      <c r="M1066" s="75"/>
      <c r="N1066" s="75"/>
      <c r="O1066" s="75"/>
      <c r="P1066" s="75"/>
      <c r="Q1066" s="75"/>
      <c r="R1066" s="75"/>
      <c r="S1066" s="75"/>
      <c r="T1066" s="75"/>
      <c r="U1066" s="75"/>
      <c r="V1066" s="75"/>
      <c r="W1066" s="75"/>
    </row>
    <row r="1067" spans="2:23">
      <c r="B1067" s="75"/>
      <c r="C1067" s="75"/>
      <c r="D1067" s="75"/>
      <c r="E1067" s="75"/>
      <c r="F1067" s="75"/>
      <c r="G1067" s="75"/>
      <c r="H1067" s="75"/>
      <c r="I1067" s="75"/>
      <c r="J1067" s="75"/>
      <c r="K1067" s="75"/>
      <c r="L1067" s="75"/>
      <c r="M1067" s="75"/>
      <c r="N1067" s="75"/>
      <c r="O1067" s="75"/>
      <c r="P1067" s="75"/>
      <c r="Q1067" s="75"/>
      <c r="R1067" s="75"/>
      <c r="S1067" s="75"/>
      <c r="T1067" s="75"/>
      <c r="U1067" s="75"/>
      <c r="V1067" s="75"/>
      <c r="W1067" s="75"/>
    </row>
    <row r="1068" spans="2:23">
      <c r="B1068" s="75"/>
      <c r="C1068" s="75"/>
      <c r="D1068" s="75"/>
      <c r="E1068" s="75"/>
      <c r="F1068" s="75"/>
      <c r="G1068" s="75"/>
      <c r="H1068" s="75"/>
      <c r="I1068" s="75"/>
      <c r="J1068" s="75"/>
      <c r="K1068" s="75"/>
      <c r="L1068" s="75"/>
      <c r="M1068" s="75"/>
      <c r="N1068" s="75"/>
      <c r="O1068" s="75"/>
      <c r="P1068" s="75"/>
      <c r="Q1068" s="75"/>
      <c r="R1068" s="75"/>
      <c r="S1068" s="75"/>
      <c r="T1068" s="75"/>
      <c r="U1068" s="75"/>
      <c r="V1068" s="75"/>
      <c r="W1068" s="75"/>
    </row>
    <row r="1069" spans="2:23">
      <c r="B1069" s="75"/>
      <c r="C1069" s="75"/>
      <c r="D1069" s="75"/>
      <c r="E1069" s="75"/>
      <c r="F1069" s="75"/>
      <c r="G1069" s="75"/>
      <c r="H1069" s="75"/>
      <c r="I1069" s="75"/>
      <c r="J1069" s="75"/>
      <c r="K1069" s="75"/>
      <c r="L1069" s="75"/>
      <c r="M1069" s="75"/>
      <c r="N1069" s="75"/>
      <c r="O1069" s="75"/>
      <c r="P1069" s="75"/>
      <c r="Q1069" s="75"/>
      <c r="R1069" s="75"/>
      <c r="S1069" s="75"/>
      <c r="T1069" s="75"/>
      <c r="U1069" s="75"/>
      <c r="V1069" s="75"/>
      <c r="W1069" s="75"/>
    </row>
    <row r="1070" spans="2:23">
      <c r="B1070" s="75"/>
      <c r="C1070" s="75"/>
      <c r="D1070" s="75"/>
      <c r="E1070" s="75"/>
      <c r="F1070" s="75"/>
      <c r="G1070" s="75"/>
      <c r="H1070" s="75"/>
      <c r="I1070" s="75"/>
      <c r="J1070" s="75"/>
      <c r="K1070" s="75"/>
      <c r="L1070" s="75"/>
      <c r="M1070" s="75"/>
      <c r="N1070" s="75"/>
      <c r="O1070" s="75"/>
      <c r="P1070" s="75"/>
      <c r="Q1070" s="75"/>
      <c r="R1070" s="75"/>
      <c r="S1070" s="75"/>
      <c r="T1070" s="75"/>
      <c r="U1070" s="75"/>
      <c r="V1070" s="75"/>
      <c r="W1070" s="75"/>
    </row>
    <row r="1071" spans="2:23">
      <c r="B1071" s="75"/>
      <c r="C1071" s="75"/>
      <c r="D1071" s="75"/>
      <c r="E1071" s="75"/>
      <c r="F1071" s="75"/>
      <c r="G1071" s="75"/>
      <c r="H1071" s="75"/>
      <c r="I1071" s="75"/>
      <c r="J1071" s="75"/>
      <c r="K1071" s="75"/>
      <c r="L1071" s="75"/>
      <c r="M1071" s="75"/>
      <c r="N1071" s="75"/>
      <c r="O1071" s="75"/>
      <c r="P1071" s="75"/>
      <c r="Q1071" s="75"/>
      <c r="R1071" s="75"/>
      <c r="S1071" s="75"/>
      <c r="T1071" s="75"/>
      <c r="U1071" s="75"/>
      <c r="V1071" s="75"/>
      <c r="W1071" s="75"/>
    </row>
    <row r="1072" spans="2:23">
      <c r="B1072" s="75"/>
      <c r="C1072" s="75"/>
      <c r="D1072" s="75"/>
      <c r="E1072" s="75"/>
      <c r="F1072" s="75"/>
      <c r="G1072" s="75"/>
      <c r="H1072" s="75"/>
      <c r="I1072" s="75"/>
      <c r="J1072" s="75"/>
      <c r="K1072" s="75"/>
      <c r="L1072" s="75"/>
      <c r="M1072" s="75"/>
      <c r="N1072" s="75"/>
      <c r="O1072" s="75"/>
      <c r="P1072" s="75"/>
      <c r="Q1072" s="75"/>
      <c r="R1072" s="75"/>
      <c r="S1072" s="75"/>
      <c r="T1072" s="75"/>
      <c r="U1072" s="75"/>
      <c r="V1072" s="75"/>
      <c r="W1072" s="75"/>
    </row>
    <row r="1073" spans="2:23">
      <c r="B1073" s="75"/>
      <c r="C1073" s="75"/>
      <c r="D1073" s="75"/>
      <c r="E1073" s="75"/>
      <c r="F1073" s="75"/>
      <c r="G1073" s="75"/>
      <c r="H1073" s="75"/>
      <c r="I1073" s="75"/>
      <c r="J1073" s="75"/>
      <c r="K1073" s="75"/>
      <c r="L1073" s="75"/>
      <c r="M1073" s="75"/>
      <c r="N1073" s="75"/>
      <c r="O1073" s="75"/>
      <c r="P1073" s="75"/>
      <c r="Q1073" s="75"/>
      <c r="R1073" s="75"/>
      <c r="S1073" s="75"/>
      <c r="T1073" s="75"/>
      <c r="U1073" s="75"/>
      <c r="V1073" s="75"/>
      <c r="W1073" s="75"/>
    </row>
    <row r="1074" spans="2:23">
      <c r="B1074" s="75"/>
      <c r="C1074" s="75"/>
      <c r="D1074" s="75"/>
      <c r="E1074" s="75"/>
      <c r="F1074" s="75"/>
      <c r="G1074" s="75"/>
      <c r="H1074" s="75"/>
      <c r="I1074" s="75"/>
      <c r="J1074" s="75"/>
      <c r="K1074" s="75"/>
      <c r="L1074" s="75"/>
      <c r="M1074" s="75"/>
      <c r="N1074" s="75"/>
      <c r="O1074" s="75"/>
      <c r="P1074" s="75"/>
      <c r="Q1074" s="75"/>
      <c r="R1074" s="75"/>
      <c r="S1074" s="75"/>
      <c r="T1074" s="75"/>
      <c r="U1074" s="75"/>
      <c r="V1074" s="75"/>
      <c r="W1074" s="75"/>
    </row>
    <row r="1075" spans="2:23">
      <c r="B1075" s="75"/>
      <c r="C1075" s="75"/>
      <c r="D1075" s="75"/>
      <c r="E1075" s="75"/>
      <c r="F1075" s="75"/>
      <c r="G1075" s="75"/>
      <c r="H1075" s="75"/>
      <c r="I1075" s="75"/>
      <c r="J1075" s="75"/>
      <c r="K1075" s="75"/>
      <c r="L1075" s="75"/>
      <c r="M1075" s="75"/>
      <c r="N1075" s="75"/>
      <c r="O1075" s="75"/>
      <c r="P1075" s="75"/>
      <c r="Q1075" s="75"/>
      <c r="R1075" s="75"/>
      <c r="S1075" s="75"/>
      <c r="T1075" s="75"/>
      <c r="U1075" s="75"/>
      <c r="V1075" s="75"/>
      <c r="W1075" s="75"/>
    </row>
    <row r="1076" spans="2:23">
      <c r="B1076" s="75"/>
      <c r="C1076" s="75"/>
      <c r="D1076" s="75"/>
      <c r="E1076" s="75"/>
      <c r="F1076" s="75"/>
      <c r="G1076" s="75"/>
      <c r="H1076" s="75"/>
      <c r="I1076" s="75"/>
      <c r="J1076" s="75"/>
      <c r="K1076" s="75"/>
      <c r="L1076" s="75"/>
      <c r="M1076" s="75"/>
      <c r="N1076" s="75"/>
      <c r="O1076" s="75"/>
      <c r="P1076" s="75"/>
      <c r="Q1076" s="75"/>
      <c r="R1076" s="75"/>
      <c r="S1076" s="75"/>
      <c r="T1076" s="75"/>
      <c r="U1076" s="75"/>
      <c r="V1076" s="75"/>
      <c r="W1076" s="75"/>
    </row>
    <row r="1077" spans="2:23">
      <c r="B1077" s="75"/>
      <c r="C1077" s="75"/>
      <c r="D1077" s="75"/>
      <c r="E1077" s="75"/>
      <c r="F1077" s="75"/>
      <c r="G1077" s="75"/>
      <c r="H1077" s="75"/>
      <c r="I1077" s="75"/>
      <c r="J1077" s="75"/>
      <c r="K1077" s="75"/>
      <c r="L1077" s="75"/>
      <c r="M1077" s="75"/>
      <c r="N1077" s="75"/>
      <c r="O1077" s="75"/>
      <c r="P1077" s="75"/>
      <c r="Q1077" s="75"/>
      <c r="R1077" s="75"/>
      <c r="S1077" s="75"/>
      <c r="T1077" s="75"/>
      <c r="U1077" s="75"/>
      <c r="V1077" s="75"/>
      <c r="W1077" s="75"/>
    </row>
    <row r="1078" spans="2:23">
      <c r="B1078" s="75"/>
      <c r="C1078" s="75"/>
      <c r="D1078" s="75"/>
      <c r="E1078" s="75"/>
      <c r="F1078" s="75"/>
      <c r="G1078" s="75"/>
      <c r="H1078" s="75"/>
      <c r="I1078" s="75"/>
      <c r="J1078" s="75"/>
      <c r="K1078" s="75"/>
      <c r="L1078" s="75"/>
      <c r="M1078" s="75"/>
      <c r="N1078" s="75"/>
      <c r="O1078" s="75"/>
      <c r="P1078" s="75"/>
      <c r="Q1078" s="75"/>
      <c r="R1078" s="75"/>
      <c r="S1078" s="75"/>
      <c r="T1078" s="75"/>
      <c r="U1078" s="75"/>
      <c r="V1078" s="75"/>
      <c r="W1078" s="75"/>
    </row>
    <row r="1079" spans="2:23">
      <c r="B1079" s="75"/>
      <c r="C1079" s="75"/>
      <c r="D1079" s="75"/>
      <c r="E1079" s="75"/>
      <c r="F1079" s="75"/>
      <c r="G1079" s="75"/>
      <c r="H1079" s="75"/>
      <c r="I1079" s="75"/>
      <c r="J1079" s="75"/>
      <c r="K1079" s="75"/>
      <c r="L1079" s="75"/>
      <c r="M1079" s="75"/>
      <c r="N1079" s="75"/>
      <c r="O1079" s="75"/>
      <c r="P1079" s="75"/>
      <c r="Q1079" s="75"/>
      <c r="R1079" s="75"/>
      <c r="S1079" s="75"/>
      <c r="T1079" s="75"/>
      <c r="U1079" s="75"/>
      <c r="V1079" s="75"/>
      <c r="W1079" s="75"/>
    </row>
    <row r="1080" spans="2:23">
      <c r="B1080" s="75"/>
      <c r="C1080" s="75"/>
      <c r="D1080" s="75"/>
      <c r="E1080" s="75"/>
      <c r="F1080" s="75"/>
      <c r="G1080" s="75"/>
      <c r="H1080" s="75"/>
      <c r="I1080" s="75"/>
      <c r="J1080" s="75"/>
      <c r="K1080" s="75"/>
      <c r="L1080" s="75"/>
      <c r="M1080" s="75"/>
      <c r="N1080" s="75"/>
      <c r="O1080" s="75"/>
      <c r="P1080" s="75"/>
      <c r="Q1080" s="75"/>
      <c r="R1080" s="75"/>
      <c r="S1080" s="75"/>
      <c r="T1080" s="75"/>
      <c r="U1080" s="75"/>
      <c r="V1080" s="75"/>
      <c r="W1080" s="75"/>
    </row>
    <row r="1081" spans="2:23">
      <c r="B1081" s="75"/>
      <c r="C1081" s="75"/>
      <c r="D1081" s="75"/>
      <c r="E1081" s="75"/>
      <c r="F1081" s="75"/>
      <c r="G1081" s="75"/>
      <c r="H1081" s="75"/>
      <c r="I1081" s="75"/>
      <c r="J1081" s="75"/>
      <c r="K1081" s="75"/>
      <c r="L1081" s="75"/>
      <c r="M1081" s="75"/>
      <c r="N1081" s="75"/>
      <c r="O1081" s="75"/>
      <c r="P1081" s="75"/>
      <c r="Q1081" s="75"/>
      <c r="R1081" s="75"/>
      <c r="S1081" s="75"/>
      <c r="T1081" s="75"/>
      <c r="U1081" s="75"/>
      <c r="V1081" s="75"/>
      <c r="W1081" s="75"/>
    </row>
    <row r="1082" spans="2:23">
      <c r="B1082" s="75"/>
      <c r="C1082" s="75"/>
      <c r="D1082" s="75"/>
      <c r="E1082" s="75"/>
      <c r="F1082" s="75"/>
      <c r="G1082" s="75"/>
      <c r="H1082" s="75"/>
      <c r="I1082" s="75"/>
      <c r="J1082" s="75"/>
      <c r="K1082" s="75"/>
      <c r="L1082" s="75"/>
      <c r="M1082" s="75"/>
      <c r="N1082" s="75"/>
      <c r="O1082" s="75"/>
      <c r="P1082" s="75"/>
      <c r="Q1082" s="75"/>
      <c r="R1082" s="75"/>
      <c r="S1082" s="75"/>
      <c r="T1082" s="75"/>
      <c r="U1082" s="75"/>
      <c r="V1082" s="75"/>
      <c r="W1082" s="75"/>
    </row>
    <row r="1083" spans="2:23">
      <c r="B1083" s="75"/>
      <c r="C1083" s="75"/>
      <c r="D1083" s="75"/>
      <c r="E1083" s="75"/>
      <c r="F1083" s="75"/>
      <c r="G1083" s="75"/>
      <c r="H1083" s="75"/>
      <c r="I1083" s="75"/>
      <c r="J1083" s="75"/>
      <c r="K1083" s="75"/>
      <c r="L1083" s="75"/>
      <c r="M1083" s="75"/>
      <c r="N1083" s="75"/>
      <c r="O1083" s="75"/>
      <c r="P1083" s="75"/>
      <c r="Q1083" s="75"/>
      <c r="R1083" s="75"/>
      <c r="S1083" s="75"/>
      <c r="T1083" s="75"/>
      <c r="U1083" s="75"/>
      <c r="V1083" s="75"/>
      <c r="W1083" s="75"/>
    </row>
    <row r="1084" spans="2:23">
      <c r="B1084" s="75"/>
      <c r="C1084" s="75"/>
      <c r="D1084" s="75"/>
      <c r="E1084" s="75"/>
      <c r="F1084" s="75"/>
      <c r="G1084" s="75"/>
      <c r="H1084" s="75"/>
      <c r="I1084" s="75"/>
      <c r="J1084" s="75"/>
      <c r="K1084" s="75"/>
      <c r="L1084" s="75"/>
      <c r="M1084" s="75"/>
      <c r="N1084" s="75"/>
      <c r="O1084" s="75"/>
      <c r="P1084" s="75"/>
      <c r="Q1084" s="75"/>
      <c r="R1084" s="75"/>
      <c r="S1084" s="75"/>
      <c r="T1084" s="75"/>
      <c r="U1084" s="75"/>
      <c r="V1084" s="75"/>
      <c r="W1084" s="75"/>
    </row>
    <row r="1085" spans="2:23">
      <c r="B1085" s="75"/>
      <c r="C1085" s="75"/>
      <c r="D1085" s="75"/>
      <c r="E1085" s="75"/>
      <c r="F1085" s="75"/>
      <c r="G1085" s="75"/>
      <c r="H1085" s="75"/>
      <c r="I1085" s="75"/>
      <c r="J1085" s="75"/>
      <c r="K1085" s="75"/>
      <c r="L1085" s="75"/>
      <c r="M1085" s="75"/>
      <c r="N1085" s="75"/>
      <c r="O1085" s="75"/>
      <c r="P1085" s="75"/>
      <c r="Q1085" s="75"/>
      <c r="R1085" s="75"/>
      <c r="S1085" s="75"/>
      <c r="T1085" s="75"/>
      <c r="U1085" s="75"/>
      <c r="V1085" s="75"/>
      <c r="W1085" s="75"/>
    </row>
    <row r="1086" spans="2:23">
      <c r="B1086" s="75"/>
      <c r="C1086" s="75"/>
      <c r="D1086" s="75"/>
      <c r="E1086" s="75"/>
      <c r="F1086" s="75"/>
      <c r="G1086" s="75"/>
      <c r="H1086" s="75"/>
      <c r="I1086" s="75"/>
      <c r="J1086" s="75"/>
      <c r="K1086" s="75"/>
      <c r="L1086" s="75"/>
      <c r="M1086" s="75"/>
      <c r="N1086" s="75"/>
      <c r="O1086" s="75"/>
      <c r="P1086" s="75"/>
      <c r="Q1086" s="75"/>
      <c r="R1086" s="75"/>
      <c r="S1086" s="75"/>
      <c r="T1086" s="75"/>
      <c r="U1086" s="75"/>
      <c r="V1086" s="75"/>
      <c r="W1086" s="75"/>
    </row>
    <row r="1087" spans="2:23">
      <c r="B1087" s="75"/>
      <c r="C1087" s="75"/>
      <c r="D1087" s="75"/>
      <c r="E1087" s="75"/>
      <c r="F1087" s="75"/>
      <c r="G1087" s="75"/>
      <c r="H1087" s="75"/>
      <c r="I1087" s="75"/>
      <c r="J1087" s="75"/>
      <c r="K1087" s="75"/>
      <c r="L1087" s="75"/>
      <c r="M1087" s="75"/>
      <c r="N1087" s="75"/>
      <c r="O1087" s="75"/>
      <c r="P1087" s="75"/>
      <c r="Q1087" s="75"/>
      <c r="R1087" s="75"/>
      <c r="S1087" s="75"/>
      <c r="T1087" s="75"/>
      <c r="U1087" s="75"/>
      <c r="V1087" s="75"/>
      <c r="W1087" s="75"/>
    </row>
    <row r="1088" spans="2:23">
      <c r="B1088" s="75"/>
      <c r="C1088" s="75"/>
      <c r="D1088" s="75"/>
      <c r="E1088" s="75"/>
      <c r="F1088" s="75"/>
      <c r="G1088" s="75"/>
      <c r="H1088" s="75"/>
      <c r="I1088" s="75"/>
      <c r="J1088" s="75"/>
      <c r="K1088" s="75"/>
      <c r="L1088" s="75"/>
      <c r="M1088" s="75"/>
      <c r="N1088" s="75"/>
      <c r="O1088" s="75"/>
      <c r="P1088" s="75"/>
      <c r="Q1088" s="75"/>
      <c r="R1088" s="75"/>
      <c r="S1088" s="75"/>
      <c r="T1088" s="75"/>
      <c r="U1088" s="75"/>
      <c r="V1088" s="75"/>
      <c r="W1088" s="75"/>
    </row>
  </sheetData>
  <autoFilter ref="A5:W194"/>
  <mergeCells count="1">
    <mergeCell ref="A1:C1"/>
  </mergeCells>
  <printOptions horizontalCentered="1"/>
  <pageMargins left="1.1417322834645669" right="0.23622047244094491" top="0.74803149606299213" bottom="0.74803149606299213" header="0.31496062992125984" footer="0.31496062992125984"/>
  <colBreaks count="1" manualBreakCount="1">
    <brk id="4"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HF286"/>
  <sheetViews>
    <sheetView view="pageBreakPreview" topLeftCell="A63" zoomScale="150" zoomScaleNormal="150" zoomScaleSheetLayoutView="90" zoomScalePageLayoutView="150" workbookViewId="0">
      <selection activeCell="J9" sqref="J9"/>
    </sheetView>
  </sheetViews>
  <sheetFormatPr baseColWidth="10" defaultColWidth="12.5" defaultRowHeight="11" x14ac:dyDescent="0"/>
  <cols>
    <col min="1" max="1" width="3.5" style="153" customWidth="1"/>
    <col min="2" max="2" width="4.1640625" style="153" customWidth="1"/>
    <col min="3" max="3" width="4.33203125" style="153" customWidth="1"/>
    <col min="4" max="5" width="5.6640625" style="153" customWidth="1"/>
    <col min="6" max="6" width="13.5" style="297" hidden="1" customWidth="1"/>
    <col min="7" max="7" width="10.5" style="153" customWidth="1"/>
    <col min="8" max="8" width="9.33203125" style="153" customWidth="1"/>
    <col min="9" max="9" width="36.83203125" style="299" customWidth="1"/>
    <col min="10" max="10" width="20.6640625" style="206" customWidth="1"/>
    <col min="11" max="11" width="18.83203125" style="300" customWidth="1"/>
    <col min="12" max="12" width="18.83203125" style="153" customWidth="1"/>
    <col min="13" max="13" width="19.1640625" style="153" customWidth="1"/>
    <col min="14" max="14" width="25.33203125" style="153" customWidth="1"/>
    <col min="15" max="15" width="22.5" style="153" customWidth="1"/>
    <col min="16" max="16" width="22.33203125" style="153" customWidth="1"/>
    <col min="17" max="17" width="21.83203125" style="153" customWidth="1"/>
    <col min="18" max="19" width="27.33203125" style="153" customWidth="1"/>
    <col min="20" max="20" width="15.6640625" style="153" customWidth="1"/>
    <col min="21" max="22" width="16.1640625" style="153" customWidth="1"/>
    <col min="23" max="23" width="18.5" style="153" customWidth="1"/>
    <col min="24" max="24" width="16.1640625" style="153" customWidth="1"/>
    <col min="25" max="25" width="19.1640625" style="153" customWidth="1"/>
    <col min="26" max="26" width="18" style="153" customWidth="1"/>
    <col min="27" max="27" width="16.1640625" style="153" customWidth="1"/>
    <col min="28" max="29" width="16.6640625" style="153" customWidth="1"/>
    <col min="30" max="30" width="19.6640625" style="153" customWidth="1"/>
    <col min="31" max="34" width="16.1640625" style="153" customWidth="1"/>
    <col min="35" max="35" width="16.33203125" style="153" customWidth="1"/>
    <col min="36" max="36" width="18.5" style="153" customWidth="1"/>
    <col min="37" max="38" width="17.5" style="153" customWidth="1"/>
    <col min="39" max="39" width="15.33203125" style="153" customWidth="1"/>
    <col min="40" max="40" width="13" style="153" customWidth="1"/>
    <col min="41" max="42" width="15.33203125" style="153" customWidth="1"/>
    <col min="43" max="43" width="13" style="153" customWidth="1"/>
    <col min="44" max="44" width="18.6640625" style="153" customWidth="1"/>
    <col min="45" max="45" width="13" style="153" customWidth="1"/>
    <col min="46" max="46" width="16.6640625" style="153" customWidth="1"/>
    <col min="47" max="47" width="13" style="153" customWidth="1"/>
    <col min="48" max="48" width="16.83203125" style="153" customWidth="1"/>
    <col min="49" max="49" width="18.1640625" style="153" customWidth="1"/>
    <col min="50" max="54" width="18.6640625" style="153" customWidth="1"/>
    <col min="55" max="55" width="24.6640625" style="153" customWidth="1"/>
    <col min="56" max="56" width="16.83203125" style="153" customWidth="1"/>
    <col min="57" max="57" width="40.6640625" style="153" bestFit="1" customWidth="1"/>
    <col min="58" max="60" width="17.5" style="153" customWidth="1"/>
    <col min="61" max="61" width="17.33203125" style="153" customWidth="1"/>
    <col min="62" max="62" width="27.5" style="153" customWidth="1"/>
    <col min="63" max="63" width="21.5" style="153" bestFit="1" customWidth="1"/>
    <col min="64" max="64" width="18.33203125" style="153" customWidth="1"/>
    <col min="65" max="65" width="16.33203125" style="153" customWidth="1"/>
    <col min="66" max="66" width="15.6640625" style="153" customWidth="1"/>
    <col min="67" max="67" width="20.5" style="153" customWidth="1"/>
    <col min="68" max="71" width="20.6640625" style="153" customWidth="1"/>
    <col min="72" max="72" width="19.1640625" style="153" customWidth="1"/>
    <col min="73" max="73" width="5" style="153" customWidth="1"/>
    <col min="74" max="74" width="17.5" style="153" bestFit="1" customWidth="1"/>
    <col min="75" max="77" width="4.1640625" style="153" customWidth="1"/>
    <col min="78" max="205" width="11.83203125" style="153" customWidth="1"/>
    <col min="206" max="206" width="4.1640625" style="153" customWidth="1"/>
    <col min="207" max="207" width="16.1640625" style="153" customWidth="1"/>
    <col min="208" max="214" width="12.5" style="153" customWidth="1"/>
    <col min="215" max="16384" width="12.5" style="153"/>
  </cols>
  <sheetData>
    <row r="1" spans="1:214">
      <c r="A1" s="342" t="s">
        <v>456</v>
      </c>
      <c r="B1" s="342"/>
      <c r="C1" s="342"/>
      <c r="D1" s="342"/>
      <c r="E1" s="342"/>
      <c r="F1" s="342"/>
      <c r="G1" s="342"/>
      <c r="H1" s="342"/>
      <c r="I1" s="342"/>
      <c r="J1" s="342"/>
      <c r="K1" s="150"/>
      <c r="L1" s="339"/>
      <c r="M1" s="339"/>
      <c r="N1" s="339"/>
      <c r="O1" s="339"/>
      <c r="P1" s="339"/>
      <c r="Q1" s="339"/>
      <c r="R1" s="339"/>
      <c r="S1" s="339"/>
      <c r="T1" s="340" t="s">
        <v>200</v>
      </c>
      <c r="U1" s="337"/>
      <c r="V1" s="337"/>
      <c r="W1" s="337"/>
      <c r="X1" s="337"/>
      <c r="Y1" s="337"/>
      <c r="Z1" s="337"/>
      <c r="AA1" s="337"/>
      <c r="AB1" s="337"/>
      <c r="AC1" s="337"/>
      <c r="AD1" s="337"/>
      <c r="AE1" s="337"/>
      <c r="AF1" s="337"/>
      <c r="AG1" s="337"/>
      <c r="AH1" s="337"/>
      <c r="AI1" s="337"/>
      <c r="AJ1" s="337"/>
      <c r="AK1" s="337"/>
      <c r="AL1" s="337"/>
      <c r="AM1" s="341" t="s">
        <v>4</v>
      </c>
      <c r="AN1" s="337"/>
      <c r="AO1" s="337"/>
      <c r="AP1" s="337"/>
      <c r="AQ1" s="337"/>
      <c r="AR1" s="337"/>
      <c r="AS1" s="337"/>
      <c r="AT1" s="337"/>
      <c r="AU1" s="337"/>
      <c r="AV1" s="337"/>
      <c r="AW1" s="337"/>
      <c r="AX1" s="337"/>
      <c r="AY1" s="151"/>
      <c r="AZ1" s="151"/>
      <c r="BA1" s="151"/>
      <c r="BB1" s="151"/>
      <c r="BC1" s="336" t="s">
        <v>71</v>
      </c>
      <c r="BD1" s="337"/>
      <c r="BE1" s="337"/>
      <c r="BF1" s="337"/>
      <c r="BG1" s="337"/>
      <c r="BH1" s="337"/>
      <c r="BI1" s="337"/>
      <c r="BJ1" s="337"/>
      <c r="BK1" s="337"/>
      <c r="BL1" s="337"/>
      <c r="BM1" s="337"/>
      <c r="BN1" s="337"/>
      <c r="BO1" s="337"/>
      <c r="BP1" s="337"/>
      <c r="BQ1" s="337"/>
      <c r="BR1" s="337"/>
      <c r="BS1" s="337"/>
      <c r="BT1" s="337"/>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row>
    <row r="2" spans="1:214" ht="55">
      <c r="A2" s="154" t="s">
        <v>201</v>
      </c>
      <c r="B2" s="154" t="s">
        <v>202</v>
      </c>
      <c r="C2" s="154" t="s">
        <v>203</v>
      </c>
      <c r="D2" s="154" t="s">
        <v>204</v>
      </c>
      <c r="E2" s="154" t="s">
        <v>205</v>
      </c>
      <c r="F2" s="155" t="s">
        <v>206</v>
      </c>
      <c r="G2" s="154" t="s">
        <v>207</v>
      </c>
      <c r="H2" s="154" t="s">
        <v>208</v>
      </c>
      <c r="I2" s="156" t="s">
        <v>209</v>
      </c>
      <c r="J2" s="156" t="s">
        <v>210</v>
      </c>
      <c r="K2" s="157" t="s">
        <v>211</v>
      </c>
      <c r="L2" s="158" t="s">
        <v>212</v>
      </c>
      <c r="M2" s="158" t="s">
        <v>34</v>
      </c>
      <c r="N2" s="158" t="s">
        <v>213</v>
      </c>
      <c r="O2" s="158" t="s">
        <v>214</v>
      </c>
      <c r="P2" s="158" t="s">
        <v>215</v>
      </c>
      <c r="Q2" s="158" t="s">
        <v>216</v>
      </c>
      <c r="R2" s="158" t="s">
        <v>217</v>
      </c>
      <c r="S2" s="158" t="s">
        <v>40</v>
      </c>
      <c r="T2" s="159" t="s">
        <v>218</v>
      </c>
      <c r="U2" s="159" t="s">
        <v>219</v>
      </c>
      <c r="V2" s="159" t="s">
        <v>220</v>
      </c>
      <c r="W2" s="159" t="s">
        <v>221</v>
      </c>
      <c r="X2" s="159" t="s">
        <v>222</v>
      </c>
      <c r="Y2" s="159" t="s">
        <v>223</v>
      </c>
      <c r="Z2" s="159" t="s">
        <v>43</v>
      </c>
      <c r="AA2" s="159" t="s">
        <v>224</v>
      </c>
      <c r="AB2" s="159" t="s">
        <v>225</v>
      </c>
      <c r="AC2" s="159" t="s">
        <v>226</v>
      </c>
      <c r="AD2" s="159" t="s">
        <v>227</v>
      </c>
      <c r="AE2" s="159" t="s">
        <v>228</v>
      </c>
      <c r="AF2" s="159" t="s">
        <v>69</v>
      </c>
      <c r="AG2" s="159" t="s">
        <v>114</v>
      </c>
      <c r="AH2" s="159" t="s">
        <v>115</v>
      </c>
      <c r="AI2" s="159" t="s">
        <v>64</v>
      </c>
      <c r="AJ2" s="159" t="s">
        <v>62</v>
      </c>
      <c r="AK2" s="159" t="s">
        <v>229</v>
      </c>
      <c r="AL2" s="159" t="s">
        <v>230</v>
      </c>
      <c r="AM2" s="160" t="s">
        <v>231</v>
      </c>
      <c r="AN2" s="160" t="s">
        <v>232</v>
      </c>
      <c r="AO2" s="160" t="s">
        <v>233</v>
      </c>
      <c r="AP2" s="160" t="s">
        <v>11</v>
      </c>
      <c r="AQ2" s="160" t="s">
        <v>234</v>
      </c>
      <c r="AR2" s="160" t="s">
        <v>235</v>
      </c>
      <c r="AS2" s="160" t="s">
        <v>236</v>
      </c>
      <c r="AT2" s="160" t="s">
        <v>237</v>
      </c>
      <c r="AU2" s="160" t="s">
        <v>238</v>
      </c>
      <c r="AV2" s="160" t="s">
        <v>239</v>
      </c>
      <c r="AW2" s="160" t="s">
        <v>240</v>
      </c>
      <c r="AX2" s="161" t="s">
        <v>72</v>
      </c>
      <c r="AY2" s="161" t="s">
        <v>411</v>
      </c>
      <c r="AZ2" s="161" t="s">
        <v>412</v>
      </c>
      <c r="BA2" s="161" t="s">
        <v>413</v>
      </c>
      <c r="BB2" s="161" t="s">
        <v>414</v>
      </c>
      <c r="BC2" s="161" t="s">
        <v>409</v>
      </c>
      <c r="BD2" s="161" t="s">
        <v>110</v>
      </c>
      <c r="BE2" s="161" t="s">
        <v>241</v>
      </c>
      <c r="BF2" s="161" t="s">
        <v>242</v>
      </c>
      <c r="BG2" s="161" t="s">
        <v>473</v>
      </c>
      <c r="BH2" s="161" t="s">
        <v>474</v>
      </c>
      <c r="BI2" s="161" t="s">
        <v>73</v>
      </c>
      <c r="BJ2" s="161" t="s">
        <v>77</v>
      </c>
      <c r="BK2" s="161" t="s">
        <v>120</v>
      </c>
      <c r="BL2" s="161" t="s">
        <v>121</v>
      </c>
      <c r="BM2" s="161" t="s">
        <v>243</v>
      </c>
      <c r="BN2" s="161" t="s">
        <v>244</v>
      </c>
      <c r="BO2" s="161" t="s">
        <v>245</v>
      </c>
      <c r="BP2" s="161" t="s">
        <v>246</v>
      </c>
      <c r="BQ2" s="161" t="s">
        <v>247</v>
      </c>
      <c r="BR2" s="161" t="s">
        <v>248</v>
      </c>
      <c r="BS2" s="161" t="s">
        <v>78</v>
      </c>
      <c r="BT2" s="161" t="s">
        <v>249</v>
      </c>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row>
    <row r="3" spans="1:214">
      <c r="A3" s="169" t="s">
        <v>250</v>
      </c>
      <c r="B3" s="169"/>
      <c r="C3" s="169"/>
      <c r="D3" s="169"/>
      <c r="E3" s="169"/>
      <c r="F3" s="170"/>
      <c r="G3" s="171"/>
      <c r="H3" s="171"/>
      <c r="I3" s="172" t="s">
        <v>251</v>
      </c>
      <c r="J3" s="164"/>
      <c r="K3" s="165"/>
      <c r="L3" s="173"/>
      <c r="M3" s="173"/>
      <c r="N3" s="173"/>
      <c r="O3" s="173"/>
      <c r="P3" s="173"/>
      <c r="Q3" s="173"/>
      <c r="R3" s="173"/>
      <c r="S3" s="173"/>
      <c r="T3" s="174"/>
      <c r="U3" s="174"/>
      <c r="V3" s="174"/>
      <c r="W3" s="174"/>
      <c r="X3" s="174"/>
      <c r="Y3" s="174"/>
      <c r="Z3" s="174"/>
      <c r="AA3" s="174"/>
      <c r="AB3" s="174"/>
      <c r="AC3" s="174"/>
      <c r="AD3" s="174"/>
      <c r="AE3" s="174"/>
      <c r="AF3" s="174"/>
      <c r="AG3" s="174"/>
      <c r="AH3" s="174"/>
      <c r="AI3" s="174"/>
      <c r="AJ3" s="174"/>
      <c r="AK3" s="174"/>
      <c r="AL3" s="174"/>
      <c r="AM3" s="173"/>
      <c r="AN3" s="173"/>
      <c r="AO3" s="173"/>
      <c r="AP3" s="173"/>
      <c r="AQ3" s="173"/>
      <c r="AR3" s="173"/>
      <c r="AS3" s="173"/>
      <c r="AT3" s="173"/>
      <c r="AU3" s="173"/>
      <c r="AV3" s="173"/>
      <c r="AW3" s="173"/>
      <c r="AX3" s="173"/>
      <c r="AY3" s="173"/>
      <c r="AZ3" s="173"/>
      <c r="BA3" s="173"/>
      <c r="BB3" s="173"/>
      <c r="BC3" s="175"/>
      <c r="BD3" s="175"/>
      <c r="BE3" s="173"/>
      <c r="BF3" s="173"/>
      <c r="BG3" s="173"/>
      <c r="BH3" s="173"/>
      <c r="BI3" s="173"/>
      <c r="BJ3" s="173"/>
      <c r="BK3" s="173"/>
      <c r="BL3" s="173"/>
      <c r="BM3" s="173"/>
      <c r="BN3" s="173"/>
      <c r="BO3" s="173"/>
      <c r="BP3" s="173"/>
      <c r="BQ3" s="173"/>
      <c r="BR3" s="173"/>
      <c r="BS3" s="173"/>
      <c r="BT3" s="173"/>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52"/>
      <c r="HA3" s="152"/>
      <c r="HB3" s="152"/>
      <c r="HC3" s="152"/>
      <c r="HD3" s="152"/>
      <c r="HE3" s="152"/>
      <c r="HF3" s="152"/>
    </row>
    <row r="4" spans="1:214">
      <c r="A4" s="176" t="s">
        <v>250</v>
      </c>
      <c r="B4" s="176" t="s">
        <v>252</v>
      </c>
      <c r="C4" s="176"/>
      <c r="D4" s="176"/>
      <c r="E4" s="176"/>
      <c r="F4" s="177"/>
      <c r="G4" s="178"/>
      <c r="H4" s="178"/>
      <c r="I4" s="302" t="s">
        <v>253</v>
      </c>
      <c r="J4" s="180"/>
      <c r="K4" s="181">
        <f>SUM(L4:BT4)</f>
        <v>0</v>
      </c>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52"/>
      <c r="HA4" s="152"/>
      <c r="HB4" s="152"/>
      <c r="HC4" s="152"/>
      <c r="HD4" s="152"/>
      <c r="HE4" s="152"/>
      <c r="HF4" s="152"/>
    </row>
    <row r="5" spans="1:214">
      <c r="A5" s="184" t="s">
        <v>250</v>
      </c>
      <c r="B5" s="184" t="s">
        <v>252</v>
      </c>
      <c r="C5" s="184" t="s">
        <v>254</v>
      </c>
      <c r="D5" s="184"/>
      <c r="E5" s="184"/>
      <c r="F5" s="185"/>
      <c r="G5" s="184"/>
      <c r="H5" s="186"/>
      <c r="I5" s="303" t="s">
        <v>255</v>
      </c>
      <c r="J5" s="180"/>
      <c r="K5" s="181">
        <f t="shared" ref="K5:K68" si="0">SUM(L5:BT5)</f>
        <v>0</v>
      </c>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52"/>
      <c r="HA5" s="152"/>
      <c r="HB5" s="152"/>
      <c r="HC5" s="152"/>
      <c r="HD5" s="152"/>
      <c r="HE5" s="152"/>
      <c r="HF5" s="152"/>
    </row>
    <row r="6" spans="1:214">
      <c r="A6" s="188" t="s">
        <v>250</v>
      </c>
      <c r="B6" s="188" t="s">
        <v>252</v>
      </c>
      <c r="C6" s="188" t="s">
        <v>254</v>
      </c>
      <c r="D6" s="188" t="s">
        <v>256</v>
      </c>
      <c r="E6" s="188"/>
      <c r="F6" s="189"/>
      <c r="G6" s="190"/>
      <c r="H6" s="190"/>
      <c r="I6" s="304" t="s">
        <v>257</v>
      </c>
      <c r="J6" s="180"/>
      <c r="K6" s="181">
        <f t="shared" si="0"/>
        <v>0</v>
      </c>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68"/>
      <c r="BV6" s="193"/>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52"/>
      <c r="HA6" s="152"/>
      <c r="HB6" s="152"/>
      <c r="HC6" s="152"/>
      <c r="HD6" s="152"/>
      <c r="HE6" s="152"/>
      <c r="HF6" s="152"/>
    </row>
    <row r="7" spans="1:214">
      <c r="A7" s="194" t="s">
        <v>250</v>
      </c>
      <c r="B7" s="194" t="s">
        <v>252</v>
      </c>
      <c r="C7" s="194" t="s">
        <v>254</v>
      </c>
      <c r="D7" s="194" t="s">
        <v>256</v>
      </c>
      <c r="E7" s="194" t="s">
        <v>258</v>
      </c>
      <c r="F7" s="195"/>
      <c r="G7" s="196"/>
      <c r="H7" s="196"/>
      <c r="I7" s="305" t="s">
        <v>259</v>
      </c>
      <c r="J7" s="180"/>
      <c r="K7" s="181">
        <f t="shared" si="0"/>
        <v>0</v>
      </c>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3"/>
      <c r="BV7" s="198"/>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52"/>
      <c r="HA7" s="152"/>
      <c r="HB7" s="152"/>
      <c r="HC7" s="152"/>
      <c r="HD7" s="152"/>
      <c r="HE7" s="152"/>
      <c r="HF7" s="152"/>
    </row>
    <row r="8" spans="1:214" s="206" customFormat="1" ht="33">
      <c r="A8" s="199" t="s">
        <v>250</v>
      </c>
      <c r="B8" s="199" t="s">
        <v>252</v>
      </c>
      <c r="C8" s="199" t="s">
        <v>254</v>
      </c>
      <c r="D8" s="199" t="s">
        <v>256</v>
      </c>
      <c r="E8" s="199" t="s">
        <v>258</v>
      </c>
      <c r="F8" s="200" t="s">
        <v>385</v>
      </c>
      <c r="G8" s="199" t="s">
        <v>459</v>
      </c>
      <c r="H8" s="199" t="s">
        <v>389</v>
      </c>
      <c r="I8" s="201" t="s">
        <v>384</v>
      </c>
      <c r="J8" s="180">
        <f>K8</f>
        <v>70000000</v>
      </c>
      <c r="K8" s="181">
        <f t="shared" si="0"/>
        <v>70000000</v>
      </c>
      <c r="L8" s="202"/>
      <c r="M8" s="202"/>
      <c r="N8" s="202"/>
      <c r="O8" s="202"/>
      <c r="P8" s="202"/>
      <c r="Q8" s="202"/>
      <c r="R8" s="202"/>
      <c r="S8" s="202"/>
      <c r="T8" s="202">
        <v>70000000</v>
      </c>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3"/>
      <c r="BV8" s="204"/>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5"/>
      <c r="HA8" s="205"/>
      <c r="HB8" s="205"/>
      <c r="HC8" s="205"/>
      <c r="HD8" s="205"/>
      <c r="HE8" s="205"/>
      <c r="HF8" s="205"/>
    </row>
    <row r="9" spans="1:214">
      <c r="A9" s="188" t="s">
        <v>250</v>
      </c>
      <c r="B9" s="188" t="s">
        <v>252</v>
      </c>
      <c r="C9" s="188" t="s">
        <v>254</v>
      </c>
      <c r="D9" s="188" t="s">
        <v>260</v>
      </c>
      <c r="E9" s="188"/>
      <c r="F9" s="189"/>
      <c r="G9" s="190"/>
      <c r="H9" s="190"/>
      <c r="I9" s="191" t="s">
        <v>261</v>
      </c>
      <c r="J9" s="180">
        <f t="shared" ref="J9:J72" si="1">K9</f>
        <v>0</v>
      </c>
      <c r="K9" s="181">
        <f t="shared" si="0"/>
        <v>0</v>
      </c>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52"/>
      <c r="HA9" s="152"/>
      <c r="HB9" s="152"/>
      <c r="HC9" s="152"/>
      <c r="HD9" s="152"/>
      <c r="HE9" s="152"/>
      <c r="HF9" s="152"/>
    </row>
    <row r="10" spans="1:214">
      <c r="A10" s="194" t="s">
        <v>250</v>
      </c>
      <c r="B10" s="194" t="s">
        <v>252</v>
      </c>
      <c r="C10" s="194" t="s">
        <v>254</v>
      </c>
      <c r="D10" s="194" t="s">
        <v>260</v>
      </c>
      <c r="E10" s="194" t="s">
        <v>262</v>
      </c>
      <c r="F10" s="195"/>
      <c r="G10" s="196"/>
      <c r="H10" s="196"/>
      <c r="I10" s="197" t="s">
        <v>263</v>
      </c>
      <c r="J10" s="180">
        <f t="shared" si="1"/>
        <v>0</v>
      </c>
      <c r="K10" s="181">
        <f t="shared" si="0"/>
        <v>0</v>
      </c>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row>
    <row r="11" spans="1:214" s="206" customFormat="1" ht="22">
      <c r="A11" s="209" t="s">
        <v>250</v>
      </c>
      <c r="B11" s="209" t="s">
        <v>252</v>
      </c>
      <c r="C11" s="209" t="s">
        <v>254</v>
      </c>
      <c r="D11" s="209" t="s">
        <v>260</v>
      </c>
      <c r="E11" s="209" t="s">
        <v>262</v>
      </c>
      <c r="F11" s="200" t="s">
        <v>388</v>
      </c>
      <c r="G11" s="199" t="s">
        <v>460</v>
      </c>
      <c r="H11" s="199" t="s">
        <v>389</v>
      </c>
      <c r="I11" s="201" t="s">
        <v>415</v>
      </c>
      <c r="J11" s="180">
        <f t="shared" si="1"/>
        <v>100000000</v>
      </c>
      <c r="K11" s="181">
        <f t="shared" si="0"/>
        <v>100000000</v>
      </c>
      <c r="L11" s="202"/>
      <c r="M11" s="202"/>
      <c r="N11" s="202"/>
      <c r="O11" s="202"/>
      <c r="P11" s="202"/>
      <c r="Q11" s="202"/>
      <c r="R11" s="202"/>
      <c r="S11" s="202"/>
      <c r="T11" s="202">
        <v>2500000</v>
      </c>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10">
        <v>96000000</v>
      </c>
      <c r="AS11" s="210">
        <v>1500000</v>
      </c>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5"/>
      <c r="HA11" s="205"/>
      <c r="HB11" s="205"/>
      <c r="HC11" s="205"/>
      <c r="HD11" s="205"/>
      <c r="HE11" s="205"/>
      <c r="HF11" s="205"/>
    </row>
    <row r="12" spans="1:214">
      <c r="A12" s="184" t="s">
        <v>250</v>
      </c>
      <c r="B12" s="184" t="s">
        <v>252</v>
      </c>
      <c r="C12" s="184" t="s">
        <v>264</v>
      </c>
      <c r="D12" s="184"/>
      <c r="E12" s="184"/>
      <c r="F12" s="185"/>
      <c r="G12" s="184"/>
      <c r="H12" s="186"/>
      <c r="I12" s="187" t="s">
        <v>265</v>
      </c>
      <c r="J12" s="180">
        <f t="shared" si="1"/>
        <v>0</v>
      </c>
      <c r="K12" s="181">
        <f t="shared" si="0"/>
        <v>0</v>
      </c>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c r="GF12" s="168"/>
      <c r="GG12" s="168"/>
      <c r="GH12" s="168"/>
      <c r="GI12" s="168"/>
      <c r="GJ12" s="168"/>
      <c r="GK12" s="168"/>
      <c r="GL12" s="168"/>
      <c r="GM12" s="168"/>
      <c r="GN12" s="168"/>
      <c r="GO12" s="168"/>
      <c r="GP12" s="168"/>
      <c r="GQ12" s="168"/>
      <c r="GR12" s="168"/>
      <c r="GS12" s="168"/>
      <c r="GT12" s="168"/>
      <c r="GU12" s="168"/>
      <c r="GV12" s="168"/>
      <c r="GW12" s="168"/>
      <c r="GX12" s="168"/>
      <c r="GY12" s="168"/>
      <c r="GZ12" s="152"/>
      <c r="HA12" s="152"/>
      <c r="HB12" s="152"/>
      <c r="HC12" s="152"/>
      <c r="HD12" s="152"/>
      <c r="HE12" s="152"/>
      <c r="HF12" s="152"/>
    </row>
    <row r="13" spans="1:214">
      <c r="A13" s="211" t="s">
        <v>250</v>
      </c>
      <c r="B13" s="211" t="s">
        <v>252</v>
      </c>
      <c r="C13" s="211" t="s">
        <v>264</v>
      </c>
      <c r="D13" s="211" t="s">
        <v>266</v>
      </c>
      <c r="E13" s="211"/>
      <c r="F13" s="212"/>
      <c r="G13" s="213"/>
      <c r="H13" s="213"/>
      <c r="I13" s="214" t="s">
        <v>267</v>
      </c>
      <c r="J13" s="180">
        <f t="shared" si="1"/>
        <v>0</v>
      </c>
      <c r="K13" s="181">
        <f t="shared" si="0"/>
        <v>0</v>
      </c>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52"/>
      <c r="HA13" s="152"/>
      <c r="HB13" s="152"/>
      <c r="HC13" s="152"/>
      <c r="HD13" s="152"/>
      <c r="HE13" s="152"/>
      <c r="HF13" s="152"/>
    </row>
    <row r="14" spans="1:214" s="218" customFormat="1">
      <c r="A14" s="194" t="s">
        <v>250</v>
      </c>
      <c r="B14" s="194" t="s">
        <v>252</v>
      </c>
      <c r="C14" s="194" t="s">
        <v>264</v>
      </c>
      <c r="D14" s="194" t="s">
        <v>266</v>
      </c>
      <c r="E14" s="194" t="s">
        <v>268</v>
      </c>
      <c r="F14" s="215"/>
      <c r="G14" s="196"/>
      <c r="H14" s="196"/>
      <c r="I14" s="197" t="s">
        <v>269</v>
      </c>
      <c r="J14" s="180">
        <f t="shared" si="1"/>
        <v>0</v>
      </c>
      <c r="K14" s="181">
        <f t="shared" si="0"/>
        <v>0</v>
      </c>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3"/>
      <c r="BV14" s="203"/>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c r="FU14" s="216"/>
      <c r="FV14" s="216"/>
      <c r="FW14" s="216"/>
      <c r="FX14" s="216"/>
      <c r="FY14" s="216"/>
      <c r="FZ14" s="216"/>
      <c r="GA14" s="216"/>
      <c r="GB14" s="216"/>
      <c r="GC14" s="216"/>
      <c r="GD14" s="216"/>
      <c r="GE14" s="216"/>
      <c r="GF14" s="216"/>
      <c r="GG14" s="216"/>
      <c r="GH14" s="216"/>
      <c r="GI14" s="216"/>
      <c r="GJ14" s="216"/>
      <c r="GK14" s="216"/>
      <c r="GL14" s="216"/>
      <c r="GM14" s="216"/>
      <c r="GN14" s="216"/>
      <c r="GO14" s="216"/>
      <c r="GP14" s="216"/>
      <c r="GQ14" s="216"/>
      <c r="GR14" s="216"/>
      <c r="GS14" s="216"/>
      <c r="GT14" s="216"/>
      <c r="GU14" s="216"/>
      <c r="GV14" s="216"/>
      <c r="GW14" s="216"/>
      <c r="GX14" s="216"/>
      <c r="GY14" s="216"/>
      <c r="GZ14" s="217"/>
      <c r="HA14" s="217"/>
      <c r="HB14" s="217"/>
      <c r="HC14" s="217"/>
      <c r="HD14" s="217"/>
      <c r="HE14" s="217"/>
      <c r="HF14" s="217"/>
    </row>
    <row r="15" spans="1:214" s="206" customFormat="1" ht="22">
      <c r="A15" s="199" t="s">
        <v>250</v>
      </c>
      <c r="B15" s="199" t="s">
        <v>252</v>
      </c>
      <c r="C15" s="199" t="s">
        <v>264</v>
      </c>
      <c r="D15" s="199" t="s">
        <v>266</v>
      </c>
      <c r="E15" s="199" t="s">
        <v>268</v>
      </c>
      <c r="F15" s="200" t="s">
        <v>381</v>
      </c>
      <c r="G15" s="199" t="s">
        <v>461</v>
      </c>
      <c r="H15" s="199" t="s">
        <v>389</v>
      </c>
      <c r="I15" s="201" t="s">
        <v>416</v>
      </c>
      <c r="J15" s="180">
        <f t="shared" si="1"/>
        <v>50000000</v>
      </c>
      <c r="K15" s="181">
        <f t="shared" si="0"/>
        <v>50000000</v>
      </c>
      <c r="L15" s="202"/>
      <c r="M15" s="202"/>
      <c r="N15" s="202"/>
      <c r="O15" s="202"/>
      <c r="P15" s="202"/>
      <c r="Q15" s="202"/>
      <c r="R15" s="202"/>
      <c r="S15" s="202"/>
      <c r="T15" s="202">
        <v>50000000</v>
      </c>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5"/>
      <c r="HA15" s="205"/>
      <c r="HB15" s="205"/>
      <c r="HC15" s="205"/>
      <c r="HD15" s="205"/>
      <c r="HE15" s="205"/>
      <c r="HF15" s="205"/>
    </row>
    <row r="16" spans="1:214">
      <c r="A16" s="211" t="s">
        <v>250</v>
      </c>
      <c r="B16" s="211" t="s">
        <v>252</v>
      </c>
      <c r="C16" s="211" t="s">
        <v>264</v>
      </c>
      <c r="D16" s="211" t="s">
        <v>270</v>
      </c>
      <c r="E16" s="211"/>
      <c r="F16" s="212"/>
      <c r="G16" s="213"/>
      <c r="H16" s="213"/>
      <c r="I16" s="214" t="s">
        <v>271</v>
      </c>
      <c r="J16" s="180">
        <f t="shared" si="1"/>
        <v>0</v>
      </c>
      <c r="K16" s="181">
        <f t="shared" si="0"/>
        <v>0</v>
      </c>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8"/>
      <c r="FG16" s="168"/>
      <c r="FH16" s="168"/>
      <c r="FI16" s="168"/>
      <c r="FJ16" s="168"/>
      <c r="FK16" s="168"/>
      <c r="FL16" s="168"/>
      <c r="FM16" s="168"/>
      <c r="FN16" s="168"/>
      <c r="FO16" s="168"/>
      <c r="FP16" s="168"/>
      <c r="FQ16" s="168"/>
      <c r="FR16" s="168"/>
      <c r="FS16" s="168"/>
      <c r="FT16" s="168"/>
      <c r="FU16" s="168"/>
      <c r="FV16" s="168"/>
      <c r="FW16" s="168"/>
      <c r="FX16" s="168"/>
      <c r="FY16" s="168"/>
      <c r="FZ16" s="168"/>
      <c r="GA16" s="168"/>
      <c r="GB16" s="168"/>
      <c r="GC16" s="168"/>
      <c r="GD16" s="168"/>
      <c r="GE16" s="168"/>
      <c r="GF16" s="168"/>
      <c r="GG16" s="168"/>
      <c r="GH16" s="168"/>
      <c r="GI16" s="168"/>
      <c r="GJ16" s="168"/>
      <c r="GK16" s="168"/>
      <c r="GL16" s="168"/>
      <c r="GM16" s="168"/>
      <c r="GN16" s="168"/>
      <c r="GO16" s="168"/>
      <c r="GP16" s="168"/>
      <c r="GQ16" s="168"/>
      <c r="GR16" s="168"/>
      <c r="GS16" s="168"/>
      <c r="GT16" s="168"/>
      <c r="GU16" s="168"/>
      <c r="GV16" s="168"/>
      <c r="GW16" s="168"/>
      <c r="GX16" s="168"/>
      <c r="GY16" s="168"/>
      <c r="GZ16" s="152"/>
      <c r="HA16" s="152"/>
      <c r="HB16" s="152"/>
      <c r="HC16" s="152"/>
      <c r="HD16" s="152"/>
      <c r="HE16" s="152"/>
      <c r="HF16" s="152"/>
    </row>
    <row r="17" spans="1:214">
      <c r="A17" s="219" t="s">
        <v>250</v>
      </c>
      <c r="B17" s="219" t="s">
        <v>252</v>
      </c>
      <c r="C17" s="219" t="s">
        <v>264</v>
      </c>
      <c r="D17" s="219" t="s">
        <v>270</v>
      </c>
      <c r="E17" s="219" t="s">
        <v>272</v>
      </c>
      <c r="F17" s="220"/>
      <c r="G17" s="221"/>
      <c r="H17" s="221"/>
      <c r="I17" s="222" t="s">
        <v>273</v>
      </c>
      <c r="J17" s="180">
        <f t="shared" si="1"/>
        <v>0</v>
      </c>
      <c r="K17" s="181">
        <f t="shared" si="0"/>
        <v>0</v>
      </c>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52"/>
      <c r="HA17" s="152"/>
      <c r="HB17" s="152"/>
      <c r="HC17" s="152"/>
      <c r="HD17" s="152"/>
      <c r="HE17" s="152"/>
      <c r="HF17" s="152"/>
    </row>
    <row r="18" spans="1:214" s="206" customFormat="1" ht="22">
      <c r="A18" s="199" t="s">
        <v>250</v>
      </c>
      <c r="B18" s="199" t="s">
        <v>252</v>
      </c>
      <c r="C18" s="199" t="s">
        <v>264</v>
      </c>
      <c r="D18" s="199" t="s">
        <v>270</v>
      </c>
      <c r="E18" s="199" t="s">
        <v>272</v>
      </c>
      <c r="F18" s="200" t="s">
        <v>383</v>
      </c>
      <c r="G18" s="199" t="s">
        <v>462</v>
      </c>
      <c r="H18" s="199" t="s">
        <v>389</v>
      </c>
      <c r="I18" s="201" t="s">
        <v>382</v>
      </c>
      <c r="J18" s="180">
        <f t="shared" si="1"/>
        <v>100000000</v>
      </c>
      <c r="K18" s="181">
        <f t="shared" si="0"/>
        <v>100000000</v>
      </c>
      <c r="L18" s="202"/>
      <c r="M18" s="202"/>
      <c r="N18" s="202"/>
      <c r="O18" s="202"/>
      <c r="P18" s="202"/>
      <c r="Q18" s="202"/>
      <c r="R18" s="202"/>
      <c r="S18" s="202"/>
      <c r="T18" s="202">
        <v>100000000</v>
      </c>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5"/>
      <c r="HA18" s="205"/>
      <c r="HB18" s="205"/>
      <c r="HC18" s="205"/>
      <c r="HD18" s="205"/>
      <c r="HE18" s="205"/>
      <c r="HF18" s="205"/>
    </row>
    <row r="19" spans="1:214">
      <c r="A19" s="169" t="s">
        <v>274</v>
      </c>
      <c r="B19" s="169"/>
      <c r="C19" s="169"/>
      <c r="D19" s="169"/>
      <c r="E19" s="169"/>
      <c r="F19" s="223"/>
      <c r="G19" s="171"/>
      <c r="H19" s="171"/>
      <c r="I19" s="172" t="s">
        <v>275</v>
      </c>
      <c r="J19" s="180">
        <f t="shared" si="1"/>
        <v>0</v>
      </c>
      <c r="K19" s="181">
        <f t="shared" si="0"/>
        <v>0</v>
      </c>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52"/>
      <c r="HA19" s="152"/>
      <c r="HB19" s="152"/>
      <c r="HC19" s="152"/>
      <c r="HD19" s="152"/>
      <c r="HE19" s="152"/>
      <c r="HF19" s="152"/>
    </row>
    <row r="20" spans="1:214">
      <c r="A20" s="176" t="s">
        <v>274</v>
      </c>
      <c r="B20" s="176" t="s">
        <v>252</v>
      </c>
      <c r="C20" s="176"/>
      <c r="D20" s="176"/>
      <c r="E20" s="176"/>
      <c r="F20" s="177"/>
      <c r="G20" s="178"/>
      <c r="H20" s="178"/>
      <c r="I20" s="179" t="s">
        <v>276</v>
      </c>
      <c r="J20" s="180">
        <f t="shared" si="1"/>
        <v>0</v>
      </c>
      <c r="K20" s="181">
        <f t="shared" si="0"/>
        <v>0</v>
      </c>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68"/>
      <c r="EQ20" s="168"/>
      <c r="ER20" s="168"/>
      <c r="ES20" s="168"/>
      <c r="ET20" s="168"/>
      <c r="EU20" s="168"/>
      <c r="EV20" s="168"/>
      <c r="EW20" s="168"/>
      <c r="EX20" s="168"/>
      <c r="EY20" s="168"/>
      <c r="EZ20" s="168"/>
      <c r="FA20" s="168"/>
      <c r="FB20" s="168"/>
      <c r="FC20" s="168"/>
      <c r="FD20" s="168"/>
      <c r="FE20" s="168"/>
      <c r="FF20" s="168"/>
      <c r="FG20" s="168"/>
      <c r="FH20" s="168"/>
      <c r="FI20" s="168"/>
      <c r="FJ20" s="168"/>
      <c r="FK20" s="168"/>
      <c r="FL20" s="168"/>
      <c r="FM20" s="168"/>
      <c r="FN20" s="168"/>
      <c r="FO20" s="168"/>
      <c r="FP20" s="168"/>
      <c r="FQ20" s="168"/>
      <c r="FR20" s="168"/>
      <c r="FS20" s="168"/>
      <c r="FT20" s="168"/>
      <c r="FU20" s="168"/>
      <c r="FV20" s="168"/>
      <c r="FW20" s="168"/>
      <c r="FX20" s="168"/>
      <c r="FY20" s="168"/>
      <c r="FZ20" s="168"/>
      <c r="GA20" s="168"/>
      <c r="GB20" s="168"/>
      <c r="GC20" s="168"/>
      <c r="GD20" s="168"/>
      <c r="GE20" s="168"/>
      <c r="GF20" s="168"/>
      <c r="GG20" s="168"/>
      <c r="GH20" s="168"/>
      <c r="GI20" s="168"/>
      <c r="GJ20" s="168"/>
      <c r="GK20" s="168"/>
      <c r="GL20" s="168"/>
      <c r="GM20" s="168"/>
      <c r="GN20" s="168"/>
      <c r="GO20" s="168"/>
      <c r="GP20" s="168"/>
      <c r="GQ20" s="168"/>
      <c r="GR20" s="168"/>
      <c r="GS20" s="168"/>
      <c r="GT20" s="168"/>
      <c r="GU20" s="168"/>
      <c r="GV20" s="168"/>
      <c r="GW20" s="168"/>
      <c r="GX20" s="168"/>
      <c r="GY20" s="168"/>
      <c r="GZ20" s="152"/>
      <c r="HA20" s="152"/>
      <c r="HB20" s="152"/>
      <c r="HC20" s="152"/>
      <c r="HD20" s="152"/>
      <c r="HE20" s="152"/>
      <c r="HF20" s="152"/>
    </row>
    <row r="21" spans="1:214">
      <c r="A21" s="184" t="s">
        <v>274</v>
      </c>
      <c r="B21" s="184" t="s">
        <v>252</v>
      </c>
      <c r="C21" s="184" t="s">
        <v>254</v>
      </c>
      <c r="D21" s="184"/>
      <c r="E21" s="184"/>
      <c r="F21" s="185"/>
      <c r="G21" s="184"/>
      <c r="H21" s="186"/>
      <c r="I21" s="187" t="s">
        <v>255</v>
      </c>
      <c r="J21" s="180">
        <f t="shared" si="1"/>
        <v>0</v>
      </c>
      <c r="K21" s="181">
        <f t="shared" si="0"/>
        <v>0</v>
      </c>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8"/>
      <c r="GE21" s="168"/>
      <c r="GF21" s="168"/>
      <c r="GG21" s="168"/>
      <c r="GH21" s="168"/>
      <c r="GI21" s="168"/>
      <c r="GJ21" s="168"/>
      <c r="GK21" s="168"/>
      <c r="GL21" s="168"/>
      <c r="GM21" s="168"/>
      <c r="GN21" s="168"/>
      <c r="GO21" s="168"/>
      <c r="GP21" s="168"/>
      <c r="GQ21" s="168"/>
      <c r="GR21" s="168"/>
      <c r="GS21" s="168"/>
      <c r="GT21" s="168"/>
      <c r="GU21" s="168"/>
      <c r="GV21" s="168"/>
      <c r="GW21" s="168"/>
      <c r="GX21" s="168"/>
      <c r="GY21" s="168"/>
      <c r="GZ21" s="152"/>
      <c r="HA21" s="152"/>
      <c r="HB21" s="152"/>
      <c r="HC21" s="152"/>
      <c r="HD21" s="152"/>
      <c r="HE21" s="152"/>
      <c r="HF21" s="152"/>
    </row>
    <row r="22" spans="1:214">
      <c r="A22" s="211" t="s">
        <v>274</v>
      </c>
      <c r="B22" s="211" t="s">
        <v>252</v>
      </c>
      <c r="C22" s="211" t="s">
        <v>254</v>
      </c>
      <c r="D22" s="211" t="s">
        <v>256</v>
      </c>
      <c r="E22" s="211"/>
      <c r="F22" s="212"/>
      <c r="G22" s="213"/>
      <c r="H22" s="213"/>
      <c r="I22" s="214" t="s">
        <v>257</v>
      </c>
      <c r="J22" s="180">
        <f t="shared" si="1"/>
        <v>0</v>
      </c>
      <c r="K22" s="181">
        <f t="shared" si="0"/>
        <v>0</v>
      </c>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c r="EL22" s="168"/>
      <c r="EM22" s="168"/>
      <c r="EN22" s="168"/>
      <c r="EO22" s="168"/>
      <c r="EP22" s="168"/>
      <c r="EQ22" s="168"/>
      <c r="ER22" s="168"/>
      <c r="ES22" s="168"/>
      <c r="ET22" s="168"/>
      <c r="EU22" s="168"/>
      <c r="EV22" s="168"/>
      <c r="EW22" s="168"/>
      <c r="EX22" s="168"/>
      <c r="EY22" s="168"/>
      <c r="EZ22" s="168"/>
      <c r="FA22" s="168"/>
      <c r="FB22" s="168"/>
      <c r="FC22" s="168"/>
      <c r="FD22" s="168"/>
      <c r="FE22" s="168"/>
      <c r="FF22" s="168"/>
      <c r="FG22" s="168"/>
      <c r="FH22" s="168"/>
      <c r="FI22" s="168"/>
      <c r="FJ22" s="168"/>
      <c r="FK22" s="168"/>
      <c r="FL22" s="168"/>
      <c r="FM22" s="168"/>
      <c r="FN22" s="168"/>
      <c r="FO22" s="168"/>
      <c r="FP22" s="168"/>
      <c r="FQ22" s="168"/>
      <c r="FR22" s="168"/>
      <c r="FS22" s="168"/>
      <c r="FT22" s="168"/>
      <c r="FU22" s="168"/>
      <c r="FV22" s="168"/>
      <c r="FW22" s="168"/>
      <c r="FX22" s="168"/>
      <c r="FY22" s="168"/>
      <c r="FZ22" s="168"/>
      <c r="GA22" s="168"/>
      <c r="GB22" s="168"/>
      <c r="GC22" s="168"/>
      <c r="GD22" s="168"/>
      <c r="GE22" s="168"/>
      <c r="GF22" s="168"/>
      <c r="GG22" s="168"/>
      <c r="GH22" s="168"/>
      <c r="GI22" s="168"/>
      <c r="GJ22" s="168"/>
      <c r="GK22" s="168"/>
      <c r="GL22" s="168"/>
      <c r="GM22" s="168"/>
      <c r="GN22" s="168"/>
      <c r="GO22" s="168"/>
      <c r="GP22" s="168"/>
      <c r="GQ22" s="168"/>
      <c r="GR22" s="168"/>
      <c r="GS22" s="168"/>
      <c r="GT22" s="168"/>
      <c r="GU22" s="168"/>
      <c r="GV22" s="168"/>
      <c r="GW22" s="168"/>
      <c r="GX22" s="168"/>
      <c r="GY22" s="168"/>
      <c r="GZ22" s="152"/>
      <c r="HA22" s="152"/>
      <c r="HB22" s="152"/>
      <c r="HC22" s="152"/>
      <c r="HD22" s="152"/>
      <c r="HE22" s="152"/>
      <c r="HF22" s="152"/>
    </row>
    <row r="23" spans="1:214">
      <c r="A23" s="219" t="s">
        <v>274</v>
      </c>
      <c r="B23" s="219" t="s">
        <v>252</v>
      </c>
      <c r="C23" s="219" t="s">
        <v>254</v>
      </c>
      <c r="D23" s="219" t="s">
        <v>256</v>
      </c>
      <c r="E23" s="219" t="s">
        <v>277</v>
      </c>
      <c r="F23" s="224"/>
      <c r="G23" s="221"/>
      <c r="H23" s="221"/>
      <c r="I23" s="222" t="s">
        <v>278</v>
      </c>
      <c r="J23" s="180">
        <f t="shared" si="1"/>
        <v>0</v>
      </c>
      <c r="K23" s="181">
        <f t="shared" si="0"/>
        <v>0</v>
      </c>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52"/>
      <c r="HA23" s="152"/>
      <c r="HB23" s="152"/>
      <c r="HC23" s="152"/>
      <c r="HD23" s="152"/>
      <c r="HE23" s="152"/>
      <c r="HF23" s="152"/>
    </row>
    <row r="24" spans="1:214" s="206" customFormat="1" ht="22">
      <c r="A24" s="199" t="s">
        <v>274</v>
      </c>
      <c r="B24" s="199" t="s">
        <v>252</v>
      </c>
      <c r="C24" s="199" t="s">
        <v>254</v>
      </c>
      <c r="D24" s="199" t="s">
        <v>256</v>
      </c>
      <c r="E24" s="199" t="s">
        <v>277</v>
      </c>
      <c r="F24" s="140">
        <v>2019005810004</v>
      </c>
      <c r="G24" s="199" t="s">
        <v>463</v>
      </c>
      <c r="H24" s="199" t="s">
        <v>389</v>
      </c>
      <c r="I24" s="141" t="s">
        <v>417</v>
      </c>
      <c r="J24" s="180">
        <f t="shared" si="1"/>
        <v>100000000</v>
      </c>
      <c r="K24" s="181">
        <f t="shared" si="0"/>
        <v>100000000</v>
      </c>
      <c r="L24" s="202"/>
      <c r="M24" s="202"/>
      <c r="N24" s="202"/>
      <c r="O24" s="202"/>
      <c r="P24" s="202"/>
      <c r="Q24" s="202"/>
      <c r="R24" s="202"/>
      <c r="S24" s="202"/>
      <c r="T24" s="202">
        <v>20055000</v>
      </c>
      <c r="U24" s="202">
        <v>44225000</v>
      </c>
      <c r="V24" s="202">
        <v>35720000</v>
      </c>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row>
    <row r="25" spans="1:214">
      <c r="A25" s="169" t="s">
        <v>252</v>
      </c>
      <c r="B25" s="169"/>
      <c r="C25" s="169"/>
      <c r="D25" s="169"/>
      <c r="E25" s="169"/>
      <c r="F25" s="223"/>
      <c r="G25" s="171"/>
      <c r="H25" s="171"/>
      <c r="I25" s="172" t="s">
        <v>279</v>
      </c>
      <c r="J25" s="180">
        <f t="shared" si="1"/>
        <v>0</v>
      </c>
      <c r="K25" s="181">
        <f t="shared" si="0"/>
        <v>0</v>
      </c>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3"/>
      <c r="DV25" s="183"/>
      <c r="DW25" s="183"/>
      <c r="DX25" s="183"/>
      <c r="DY25" s="183"/>
      <c r="DZ25" s="183"/>
      <c r="EA25" s="183"/>
      <c r="EB25" s="183"/>
      <c r="EC25" s="183"/>
      <c r="ED25" s="183"/>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83"/>
      <c r="FK25" s="183"/>
      <c r="FL25" s="183"/>
      <c r="FM25" s="183"/>
      <c r="FN25" s="183"/>
      <c r="FO25" s="183"/>
      <c r="FP25" s="183"/>
      <c r="FQ25" s="183"/>
      <c r="FR25" s="183"/>
      <c r="FS25" s="183"/>
      <c r="FT25" s="183"/>
      <c r="FU25" s="183"/>
      <c r="FV25" s="183"/>
      <c r="FW25" s="183"/>
      <c r="FX25" s="183"/>
      <c r="FY25" s="183"/>
      <c r="FZ25" s="183"/>
      <c r="GA25" s="183"/>
      <c r="GB25" s="183"/>
      <c r="GC25" s="183"/>
      <c r="GD25" s="183"/>
      <c r="GE25" s="183"/>
      <c r="GF25" s="183"/>
      <c r="GG25" s="183"/>
      <c r="GH25" s="183"/>
      <c r="GI25" s="183"/>
      <c r="GJ25" s="183"/>
      <c r="GK25" s="183"/>
      <c r="GL25" s="183"/>
      <c r="GM25" s="183"/>
      <c r="GN25" s="183"/>
      <c r="GO25" s="183"/>
      <c r="GP25" s="183"/>
      <c r="GQ25" s="183"/>
      <c r="GR25" s="183"/>
      <c r="GS25" s="183"/>
      <c r="GT25" s="183"/>
      <c r="GU25" s="183"/>
      <c r="GV25" s="183"/>
      <c r="GW25" s="183"/>
      <c r="GX25" s="183"/>
      <c r="GY25" s="183"/>
      <c r="GZ25" s="183"/>
      <c r="HA25" s="183"/>
      <c r="HB25" s="183"/>
      <c r="HC25" s="183"/>
      <c r="HD25" s="183"/>
      <c r="HE25" s="183"/>
      <c r="HF25" s="183"/>
    </row>
    <row r="26" spans="1:214">
      <c r="A26" s="176" t="s">
        <v>252</v>
      </c>
      <c r="B26" s="176" t="s">
        <v>280</v>
      </c>
      <c r="C26" s="176"/>
      <c r="D26" s="176"/>
      <c r="E26" s="176"/>
      <c r="F26" s="225"/>
      <c r="G26" s="178"/>
      <c r="H26" s="178"/>
      <c r="I26" s="179" t="s">
        <v>281</v>
      </c>
      <c r="J26" s="180">
        <f t="shared" si="1"/>
        <v>0</v>
      </c>
      <c r="K26" s="181">
        <f t="shared" si="0"/>
        <v>0</v>
      </c>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row>
    <row r="27" spans="1:214">
      <c r="A27" s="184" t="s">
        <v>252</v>
      </c>
      <c r="B27" s="184" t="s">
        <v>280</v>
      </c>
      <c r="C27" s="184" t="s">
        <v>250</v>
      </c>
      <c r="D27" s="184"/>
      <c r="E27" s="184"/>
      <c r="F27" s="185"/>
      <c r="G27" s="184"/>
      <c r="H27" s="186"/>
      <c r="I27" s="187" t="s">
        <v>282</v>
      </c>
      <c r="J27" s="180">
        <f t="shared" si="1"/>
        <v>0</v>
      </c>
      <c r="K27" s="181">
        <f t="shared" si="0"/>
        <v>0</v>
      </c>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row>
    <row r="28" spans="1:214">
      <c r="A28" s="211" t="s">
        <v>252</v>
      </c>
      <c r="B28" s="211" t="s">
        <v>280</v>
      </c>
      <c r="C28" s="211" t="s">
        <v>250</v>
      </c>
      <c r="D28" s="211" t="s">
        <v>283</v>
      </c>
      <c r="E28" s="211"/>
      <c r="F28" s="226"/>
      <c r="G28" s="213"/>
      <c r="H28" s="213"/>
      <c r="I28" s="214" t="s">
        <v>284</v>
      </c>
      <c r="J28" s="180">
        <f t="shared" si="1"/>
        <v>0</v>
      </c>
      <c r="K28" s="181">
        <f t="shared" si="0"/>
        <v>0</v>
      </c>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row>
    <row r="29" spans="1:214" ht="22">
      <c r="A29" s="219" t="s">
        <v>252</v>
      </c>
      <c r="B29" s="219" t="s">
        <v>280</v>
      </c>
      <c r="C29" s="219" t="s">
        <v>250</v>
      </c>
      <c r="D29" s="219" t="s">
        <v>283</v>
      </c>
      <c r="E29" s="219" t="s">
        <v>285</v>
      </c>
      <c r="F29" s="224"/>
      <c r="G29" s="221"/>
      <c r="H29" s="221"/>
      <c r="I29" s="222" t="s">
        <v>286</v>
      </c>
      <c r="J29" s="180">
        <f t="shared" si="1"/>
        <v>0</v>
      </c>
      <c r="K29" s="181">
        <f t="shared" si="0"/>
        <v>0</v>
      </c>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27"/>
      <c r="BQ29" s="227"/>
      <c r="BR29" s="227"/>
      <c r="BS29" s="227"/>
      <c r="BT29" s="227"/>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9"/>
      <c r="EM29" s="228"/>
      <c r="EN29" s="228"/>
      <c r="EO29" s="228"/>
      <c r="EP29" s="228"/>
      <c r="EQ29" s="228"/>
      <c r="ER29" s="228"/>
      <c r="ES29" s="228"/>
      <c r="ET29" s="228"/>
      <c r="EU29" s="228"/>
      <c r="EV29" s="228"/>
      <c r="EW29" s="228"/>
      <c r="EX29" s="228"/>
      <c r="EY29" s="228"/>
      <c r="EZ29" s="228"/>
      <c r="FA29" s="228"/>
      <c r="FB29" s="228"/>
      <c r="FC29" s="228"/>
      <c r="FD29" s="230"/>
      <c r="FE29" s="228"/>
      <c r="FF29" s="228"/>
      <c r="FG29" s="228"/>
      <c r="FH29" s="228"/>
      <c r="FI29" s="228"/>
      <c r="FJ29" s="228"/>
      <c r="FK29" s="228"/>
      <c r="FL29" s="228"/>
      <c r="FM29" s="228"/>
      <c r="FN29" s="228"/>
      <c r="FO29" s="228"/>
      <c r="FP29" s="228"/>
      <c r="FQ29" s="228"/>
      <c r="FR29" s="228"/>
      <c r="FS29" s="228"/>
      <c r="FT29" s="228"/>
      <c r="FU29" s="228"/>
      <c r="FV29" s="228"/>
      <c r="FW29" s="228"/>
      <c r="FX29" s="228"/>
      <c r="FY29" s="228"/>
      <c r="FZ29" s="228"/>
      <c r="GA29" s="228"/>
      <c r="GB29" s="228"/>
      <c r="GC29" s="228"/>
      <c r="GD29" s="228"/>
      <c r="GE29" s="228"/>
      <c r="GF29" s="228"/>
      <c r="GG29" s="228"/>
      <c r="GH29" s="228"/>
      <c r="GI29" s="183"/>
      <c r="GJ29" s="228"/>
      <c r="GK29" s="228"/>
      <c r="GL29" s="228"/>
      <c r="GM29" s="228"/>
      <c r="GN29" s="228"/>
      <c r="GO29" s="228"/>
      <c r="GP29" s="183"/>
      <c r="GQ29" s="183"/>
      <c r="GR29" s="183"/>
      <c r="GS29" s="183"/>
      <c r="GT29" s="183"/>
      <c r="GU29" s="183"/>
      <c r="GV29" s="183"/>
      <c r="GW29" s="183"/>
      <c r="GX29" s="183"/>
      <c r="GY29" s="183"/>
      <c r="GZ29" s="183"/>
      <c r="HA29" s="183"/>
      <c r="HB29" s="183"/>
      <c r="HC29" s="183"/>
      <c r="HD29" s="183"/>
      <c r="HE29" s="183"/>
      <c r="HF29" s="183"/>
    </row>
    <row r="30" spans="1:214" s="206" customFormat="1" ht="33">
      <c r="A30" s="199" t="s">
        <v>252</v>
      </c>
      <c r="B30" s="199" t="s">
        <v>280</v>
      </c>
      <c r="C30" s="199" t="s">
        <v>250</v>
      </c>
      <c r="D30" s="199" t="s">
        <v>283</v>
      </c>
      <c r="E30" s="199" t="s">
        <v>285</v>
      </c>
      <c r="F30" s="200">
        <v>2019005810182</v>
      </c>
      <c r="G30" s="199" t="s">
        <v>464</v>
      </c>
      <c r="H30" s="199" t="s">
        <v>390</v>
      </c>
      <c r="I30" s="201" t="s">
        <v>418</v>
      </c>
      <c r="J30" s="180">
        <f t="shared" si="1"/>
        <v>51000000</v>
      </c>
      <c r="K30" s="181">
        <f t="shared" si="0"/>
        <v>51000000</v>
      </c>
      <c r="L30" s="202"/>
      <c r="M30" s="202"/>
      <c r="N30" s="202"/>
      <c r="O30" s="202"/>
      <c r="P30" s="202"/>
      <c r="Q30" s="202"/>
      <c r="R30" s="202"/>
      <c r="S30" s="202"/>
      <c r="T30" s="231">
        <v>51000000</v>
      </c>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3"/>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2"/>
      <c r="GF30" s="232"/>
      <c r="GG30" s="232"/>
      <c r="GH30" s="232"/>
      <c r="GI30" s="203"/>
      <c r="GJ30" s="232"/>
      <c r="GK30" s="232"/>
      <c r="GL30" s="232"/>
      <c r="GM30" s="232"/>
      <c r="GN30" s="232"/>
      <c r="GO30" s="232"/>
      <c r="GP30" s="203"/>
      <c r="GQ30" s="203"/>
      <c r="GR30" s="203"/>
      <c r="GS30" s="203"/>
      <c r="GT30" s="203"/>
      <c r="GU30" s="203"/>
      <c r="GV30" s="203"/>
      <c r="GW30" s="203"/>
      <c r="GX30" s="203"/>
      <c r="GY30" s="203"/>
      <c r="GZ30" s="203"/>
      <c r="HA30" s="203"/>
      <c r="HB30" s="203"/>
      <c r="HC30" s="203"/>
      <c r="HD30" s="203"/>
      <c r="HE30" s="203"/>
      <c r="HF30" s="203"/>
    </row>
    <row r="31" spans="1:214" s="206" customFormat="1" ht="22">
      <c r="A31" s="199" t="s">
        <v>252</v>
      </c>
      <c r="B31" s="199" t="s">
        <v>280</v>
      </c>
      <c r="C31" s="199" t="s">
        <v>250</v>
      </c>
      <c r="D31" s="199" t="s">
        <v>283</v>
      </c>
      <c r="E31" s="199" t="s">
        <v>285</v>
      </c>
      <c r="F31" s="200">
        <v>2019005810180</v>
      </c>
      <c r="G31" s="199" t="s">
        <v>465</v>
      </c>
      <c r="H31" s="199" t="s">
        <v>390</v>
      </c>
      <c r="I31" s="234" t="s">
        <v>419</v>
      </c>
      <c r="J31" s="180">
        <f t="shared" si="1"/>
        <v>100000000</v>
      </c>
      <c r="K31" s="181">
        <f t="shared" si="0"/>
        <v>100000000</v>
      </c>
      <c r="L31" s="202"/>
      <c r="M31" s="202"/>
      <c r="N31" s="202"/>
      <c r="O31" s="202"/>
      <c r="P31" s="202"/>
      <c r="Q31" s="202"/>
      <c r="R31" s="202"/>
      <c r="S31" s="202"/>
      <c r="T31" s="202"/>
      <c r="U31" s="202"/>
      <c r="V31" s="202"/>
      <c r="W31" s="202">
        <f>124000000-50000000</f>
        <v>74000000</v>
      </c>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v>11000000</v>
      </c>
      <c r="BR31" s="202">
        <v>15000000</v>
      </c>
      <c r="BS31" s="202"/>
      <c r="BT31" s="20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3"/>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2"/>
      <c r="GF31" s="232"/>
      <c r="GG31" s="232"/>
      <c r="GH31" s="232"/>
      <c r="GI31" s="203"/>
      <c r="GJ31" s="232"/>
      <c r="GK31" s="232"/>
      <c r="GL31" s="232"/>
      <c r="GM31" s="232"/>
      <c r="GN31" s="232"/>
      <c r="GO31" s="232"/>
      <c r="GP31" s="203"/>
      <c r="GQ31" s="203"/>
      <c r="GR31" s="203"/>
      <c r="GS31" s="203"/>
      <c r="GT31" s="203"/>
      <c r="GU31" s="203"/>
      <c r="GV31" s="203"/>
      <c r="GW31" s="203"/>
      <c r="GX31" s="203"/>
      <c r="GY31" s="203"/>
      <c r="GZ31" s="203"/>
      <c r="HA31" s="203"/>
      <c r="HB31" s="203"/>
      <c r="HC31" s="203"/>
      <c r="HD31" s="203"/>
      <c r="HE31" s="203"/>
      <c r="HF31" s="203"/>
    </row>
    <row r="32" spans="1:214" s="206" customFormat="1" ht="33">
      <c r="A32" s="199" t="s">
        <v>252</v>
      </c>
      <c r="B32" s="199" t="s">
        <v>280</v>
      </c>
      <c r="C32" s="199" t="s">
        <v>250</v>
      </c>
      <c r="D32" s="199" t="s">
        <v>283</v>
      </c>
      <c r="E32" s="199" t="s">
        <v>285</v>
      </c>
      <c r="F32" s="142">
        <v>2019005810153</v>
      </c>
      <c r="G32" s="199" t="s">
        <v>466</v>
      </c>
      <c r="H32" s="199" t="s">
        <v>390</v>
      </c>
      <c r="I32" s="144" t="s">
        <v>420</v>
      </c>
      <c r="J32" s="180">
        <f t="shared" si="1"/>
        <v>100000000</v>
      </c>
      <c r="K32" s="181">
        <f t="shared" si="0"/>
        <v>100000000</v>
      </c>
      <c r="L32" s="202"/>
      <c r="M32" s="202"/>
      <c r="N32" s="202"/>
      <c r="O32" s="202"/>
      <c r="P32" s="202"/>
      <c r="Q32" s="202"/>
      <c r="R32" s="202"/>
      <c r="S32" s="202"/>
      <c r="T32" s="202"/>
      <c r="U32" s="202"/>
      <c r="V32" s="202"/>
      <c r="W32" s="202">
        <v>100000000</v>
      </c>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3"/>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03"/>
      <c r="GJ32" s="232"/>
      <c r="GK32" s="232"/>
      <c r="GL32" s="232"/>
      <c r="GM32" s="232"/>
      <c r="GN32" s="232"/>
      <c r="GO32" s="232"/>
      <c r="GP32" s="203"/>
      <c r="GQ32" s="203"/>
      <c r="GR32" s="203"/>
      <c r="GS32" s="203"/>
      <c r="GT32" s="203"/>
      <c r="GU32" s="203"/>
      <c r="GV32" s="203"/>
      <c r="GW32" s="203"/>
      <c r="GX32" s="203"/>
      <c r="GY32" s="203"/>
      <c r="GZ32" s="203"/>
      <c r="HA32" s="203"/>
      <c r="HB32" s="203"/>
      <c r="HC32" s="203"/>
      <c r="HD32" s="203"/>
      <c r="HE32" s="203"/>
      <c r="HF32" s="203"/>
    </row>
    <row r="33" spans="1:214">
      <c r="A33" s="219" t="s">
        <v>252</v>
      </c>
      <c r="B33" s="219" t="s">
        <v>280</v>
      </c>
      <c r="C33" s="219" t="s">
        <v>250</v>
      </c>
      <c r="D33" s="219" t="s">
        <v>283</v>
      </c>
      <c r="E33" s="219" t="s">
        <v>287</v>
      </c>
      <c r="F33" s="224"/>
      <c r="G33" s="221"/>
      <c r="H33" s="221"/>
      <c r="I33" s="222" t="s">
        <v>288</v>
      </c>
      <c r="J33" s="180">
        <f t="shared" si="1"/>
        <v>0</v>
      </c>
      <c r="K33" s="181">
        <f t="shared" si="0"/>
        <v>0</v>
      </c>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52"/>
      <c r="HA33" s="152"/>
      <c r="HB33" s="152"/>
      <c r="HC33" s="152"/>
      <c r="HD33" s="152"/>
      <c r="HE33" s="152"/>
      <c r="HF33" s="152"/>
    </row>
    <row r="34" spans="1:214" s="206" customFormat="1" ht="22">
      <c r="A34" s="199" t="s">
        <v>252</v>
      </c>
      <c r="B34" s="199" t="s">
        <v>280</v>
      </c>
      <c r="C34" s="199" t="s">
        <v>250</v>
      </c>
      <c r="D34" s="199" t="s">
        <v>283</v>
      </c>
      <c r="E34" s="199" t="s">
        <v>287</v>
      </c>
      <c r="F34" s="235">
        <v>2019005810167</v>
      </c>
      <c r="G34" s="199" t="s">
        <v>467</v>
      </c>
      <c r="H34" s="199" t="s">
        <v>392</v>
      </c>
      <c r="I34" s="236" t="s">
        <v>458</v>
      </c>
      <c r="J34" s="180">
        <f t="shared" si="1"/>
        <v>607500000</v>
      </c>
      <c r="K34" s="181">
        <f t="shared" si="0"/>
        <v>607500000</v>
      </c>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10">
        <v>600000000</v>
      </c>
      <c r="AN34" s="202">
        <v>7500000</v>
      </c>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row>
    <row r="35" spans="1:214">
      <c r="A35" s="176" t="s">
        <v>252</v>
      </c>
      <c r="B35" s="176" t="s">
        <v>252</v>
      </c>
      <c r="C35" s="176"/>
      <c r="D35" s="176"/>
      <c r="E35" s="176"/>
      <c r="F35" s="225"/>
      <c r="G35" s="178"/>
      <c r="H35" s="178"/>
      <c r="I35" s="179" t="s">
        <v>276</v>
      </c>
      <c r="J35" s="180">
        <f t="shared" si="1"/>
        <v>0</v>
      </c>
      <c r="K35" s="181">
        <f t="shared" si="0"/>
        <v>0</v>
      </c>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c r="EO35" s="168"/>
      <c r="EP35" s="168"/>
      <c r="EQ35" s="168"/>
      <c r="ER35" s="168"/>
      <c r="ES35" s="168"/>
      <c r="ET35" s="168"/>
      <c r="EU35" s="168"/>
      <c r="EV35" s="168"/>
      <c r="EW35" s="168"/>
      <c r="EX35" s="168"/>
      <c r="EY35" s="168"/>
      <c r="EZ35" s="168"/>
      <c r="FA35" s="168"/>
      <c r="FB35" s="168"/>
      <c r="FC35" s="168"/>
      <c r="FD35" s="168"/>
      <c r="FE35" s="168"/>
      <c r="FF35" s="168"/>
      <c r="FG35" s="168"/>
      <c r="FH35" s="168"/>
      <c r="FI35" s="168"/>
      <c r="FJ35" s="168"/>
      <c r="FK35" s="168"/>
      <c r="FL35" s="168"/>
      <c r="FM35" s="168"/>
      <c r="FN35" s="168"/>
      <c r="FO35" s="168"/>
      <c r="FP35" s="168"/>
      <c r="FQ35" s="168"/>
      <c r="FR35" s="168"/>
      <c r="FS35" s="168"/>
      <c r="FT35" s="168"/>
      <c r="FU35" s="168"/>
      <c r="FV35" s="168"/>
      <c r="FW35" s="168"/>
      <c r="FX35" s="168"/>
      <c r="FY35" s="168"/>
      <c r="FZ35" s="168"/>
      <c r="GA35" s="168"/>
      <c r="GB35" s="168"/>
      <c r="GC35" s="168"/>
      <c r="GD35" s="168"/>
      <c r="GE35" s="168"/>
      <c r="GF35" s="168"/>
      <c r="GG35" s="168"/>
      <c r="GH35" s="168"/>
      <c r="GI35" s="168"/>
      <c r="GJ35" s="168"/>
      <c r="GK35" s="168"/>
      <c r="GL35" s="168"/>
      <c r="GM35" s="168"/>
      <c r="GN35" s="168"/>
      <c r="GO35" s="168"/>
      <c r="GP35" s="168"/>
      <c r="GQ35" s="168"/>
      <c r="GR35" s="168"/>
      <c r="GS35" s="168"/>
      <c r="GT35" s="168"/>
      <c r="GU35" s="168"/>
      <c r="GV35" s="168"/>
      <c r="GW35" s="168"/>
      <c r="GX35" s="168"/>
      <c r="GY35" s="168"/>
      <c r="GZ35" s="152"/>
      <c r="HA35" s="152"/>
      <c r="HB35" s="152"/>
      <c r="HC35" s="152"/>
      <c r="HD35" s="152"/>
      <c r="HE35" s="152"/>
      <c r="HF35" s="152"/>
    </row>
    <row r="36" spans="1:214">
      <c r="A36" s="184" t="s">
        <v>252</v>
      </c>
      <c r="B36" s="184" t="s">
        <v>252</v>
      </c>
      <c r="C36" s="184" t="s">
        <v>254</v>
      </c>
      <c r="D36" s="184"/>
      <c r="E36" s="184"/>
      <c r="F36" s="185"/>
      <c r="G36" s="184"/>
      <c r="H36" s="186"/>
      <c r="I36" s="187" t="s">
        <v>255</v>
      </c>
      <c r="J36" s="180">
        <f t="shared" si="1"/>
        <v>0</v>
      </c>
      <c r="K36" s="181">
        <f t="shared" si="0"/>
        <v>0</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c r="EO36" s="168"/>
      <c r="EP36" s="168"/>
      <c r="EQ36" s="168"/>
      <c r="ER36" s="168"/>
      <c r="ES36" s="168"/>
      <c r="ET36" s="168"/>
      <c r="EU36" s="168"/>
      <c r="EV36" s="168"/>
      <c r="EW36" s="168"/>
      <c r="EX36" s="168"/>
      <c r="EY36" s="168"/>
      <c r="EZ36" s="168"/>
      <c r="FA36" s="168"/>
      <c r="FB36" s="168"/>
      <c r="FC36" s="168"/>
      <c r="FD36" s="168"/>
      <c r="FE36" s="168"/>
      <c r="FF36" s="168"/>
      <c r="FG36" s="168"/>
      <c r="FH36" s="168"/>
      <c r="FI36" s="168"/>
      <c r="FJ36" s="168"/>
      <c r="FK36" s="168"/>
      <c r="FL36" s="168"/>
      <c r="FM36" s="168"/>
      <c r="FN36" s="168"/>
      <c r="FO36" s="168"/>
      <c r="FP36" s="168"/>
      <c r="FQ36" s="168"/>
      <c r="FR36" s="168"/>
      <c r="FS36" s="168"/>
      <c r="FT36" s="168"/>
      <c r="FU36" s="168"/>
      <c r="FV36" s="168"/>
      <c r="FW36" s="168"/>
      <c r="FX36" s="168"/>
      <c r="FY36" s="168"/>
      <c r="FZ36" s="168"/>
      <c r="GA36" s="168"/>
      <c r="GB36" s="168"/>
      <c r="GC36" s="168"/>
      <c r="GD36" s="168"/>
      <c r="GE36" s="168"/>
      <c r="GF36" s="168"/>
      <c r="GG36" s="168"/>
      <c r="GH36" s="168"/>
      <c r="GI36" s="168"/>
      <c r="GJ36" s="168"/>
      <c r="GK36" s="168"/>
      <c r="GL36" s="168"/>
      <c r="GM36" s="168"/>
      <c r="GN36" s="168"/>
      <c r="GO36" s="168"/>
      <c r="GP36" s="168"/>
      <c r="GQ36" s="168"/>
      <c r="GR36" s="168"/>
      <c r="GS36" s="168"/>
      <c r="GT36" s="168"/>
      <c r="GU36" s="168"/>
      <c r="GV36" s="168"/>
      <c r="GW36" s="168"/>
      <c r="GX36" s="168"/>
      <c r="GY36" s="168"/>
      <c r="GZ36" s="183"/>
      <c r="HA36" s="183"/>
      <c r="HB36" s="183"/>
      <c r="HC36" s="183"/>
      <c r="HD36" s="183"/>
      <c r="HE36" s="183"/>
      <c r="HF36" s="183"/>
    </row>
    <row r="37" spans="1:214">
      <c r="A37" s="211" t="s">
        <v>252</v>
      </c>
      <c r="B37" s="211" t="s">
        <v>252</v>
      </c>
      <c r="C37" s="211" t="s">
        <v>254</v>
      </c>
      <c r="D37" s="211" t="s">
        <v>256</v>
      </c>
      <c r="E37" s="211"/>
      <c r="F37" s="226"/>
      <c r="G37" s="213"/>
      <c r="H37" s="213"/>
      <c r="I37" s="214" t="s">
        <v>257</v>
      </c>
      <c r="J37" s="180">
        <f t="shared" si="1"/>
        <v>0</v>
      </c>
      <c r="K37" s="181">
        <f t="shared" si="0"/>
        <v>0</v>
      </c>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c r="EL37" s="168"/>
      <c r="EM37" s="168"/>
      <c r="EN37" s="168"/>
      <c r="EO37" s="168"/>
      <c r="EP37" s="168"/>
      <c r="EQ37" s="168"/>
      <c r="ER37" s="168"/>
      <c r="ES37" s="168"/>
      <c r="ET37" s="168"/>
      <c r="EU37" s="168"/>
      <c r="EV37" s="168"/>
      <c r="EW37" s="168"/>
      <c r="EX37" s="168"/>
      <c r="EY37" s="168"/>
      <c r="EZ37" s="168"/>
      <c r="FA37" s="168"/>
      <c r="FB37" s="168"/>
      <c r="FC37" s="168"/>
      <c r="FD37" s="168"/>
      <c r="FE37" s="168"/>
      <c r="FF37" s="168"/>
      <c r="FG37" s="168"/>
      <c r="FH37" s="168"/>
      <c r="FI37" s="168"/>
      <c r="FJ37" s="168"/>
      <c r="FK37" s="168"/>
      <c r="FL37" s="168"/>
      <c r="FM37" s="168"/>
      <c r="FN37" s="168"/>
      <c r="FO37" s="168"/>
      <c r="FP37" s="168"/>
      <c r="FQ37" s="168"/>
      <c r="FR37" s="168"/>
      <c r="FS37" s="168"/>
      <c r="FT37" s="168"/>
      <c r="FU37" s="168"/>
      <c r="FV37" s="168"/>
      <c r="FW37" s="168"/>
      <c r="FX37" s="168"/>
      <c r="FY37" s="168"/>
      <c r="FZ37" s="168"/>
      <c r="GA37" s="168"/>
      <c r="GB37" s="168"/>
      <c r="GC37" s="168"/>
      <c r="GD37" s="168"/>
      <c r="GE37" s="168"/>
      <c r="GF37" s="168"/>
      <c r="GG37" s="168"/>
      <c r="GH37" s="168"/>
      <c r="GI37" s="168"/>
      <c r="GJ37" s="168"/>
      <c r="GK37" s="168"/>
      <c r="GL37" s="168"/>
      <c r="GM37" s="168"/>
      <c r="GN37" s="168"/>
      <c r="GO37" s="168"/>
      <c r="GP37" s="168"/>
      <c r="GQ37" s="168"/>
      <c r="GR37" s="168"/>
      <c r="GS37" s="168"/>
      <c r="GT37" s="168"/>
      <c r="GU37" s="168"/>
      <c r="GV37" s="168"/>
      <c r="GW37" s="168"/>
      <c r="GX37" s="168"/>
      <c r="GY37" s="168"/>
      <c r="GZ37" s="152"/>
      <c r="HA37" s="152"/>
      <c r="HB37" s="152"/>
      <c r="HC37" s="152"/>
      <c r="HD37" s="152"/>
      <c r="HE37" s="152"/>
      <c r="HF37" s="152"/>
    </row>
    <row r="38" spans="1:214">
      <c r="A38" s="219" t="s">
        <v>252</v>
      </c>
      <c r="B38" s="219" t="s">
        <v>252</v>
      </c>
      <c r="C38" s="219" t="s">
        <v>254</v>
      </c>
      <c r="D38" s="219" t="s">
        <v>256</v>
      </c>
      <c r="E38" s="219" t="s">
        <v>289</v>
      </c>
      <c r="F38" s="224"/>
      <c r="G38" s="221"/>
      <c r="H38" s="221"/>
      <c r="I38" s="222" t="s">
        <v>290</v>
      </c>
      <c r="J38" s="180">
        <f t="shared" si="1"/>
        <v>0</v>
      </c>
      <c r="K38" s="181">
        <f t="shared" si="0"/>
        <v>0</v>
      </c>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c r="EJ38" s="168"/>
      <c r="EK38" s="168"/>
      <c r="EL38" s="168"/>
      <c r="EM38" s="168"/>
      <c r="EN38" s="168"/>
      <c r="EO38" s="168"/>
      <c r="EP38" s="168"/>
      <c r="EQ38" s="168"/>
      <c r="ER38" s="168"/>
      <c r="ES38" s="168"/>
      <c r="ET38" s="168"/>
      <c r="EU38" s="168"/>
      <c r="EV38" s="168"/>
      <c r="EW38" s="168"/>
      <c r="EX38" s="168"/>
      <c r="EY38" s="168"/>
      <c r="EZ38" s="168"/>
      <c r="FA38" s="168"/>
      <c r="FB38" s="168"/>
      <c r="FC38" s="168"/>
      <c r="FD38" s="168"/>
      <c r="FE38" s="168"/>
      <c r="FF38" s="168"/>
      <c r="FG38" s="168"/>
      <c r="FH38" s="168"/>
      <c r="FI38" s="168"/>
      <c r="FJ38" s="168"/>
      <c r="FK38" s="168"/>
      <c r="FL38" s="168"/>
      <c r="FM38" s="168"/>
      <c r="FN38" s="168"/>
      <c r="FO38" s="168"/>
      <c r="FP38" s="168"/>
      <c r="FQ38" s="168"/>
      <c r="FR38" s="168"/>
      <c r="FS38" s="168"/>
      <c r="FT38" s="168"/>
      <c r="FU38" s="168"/>
      <c r="FV38" s="168"/>
      <c r="FW38" s="168"/>
      <c r="FX38" s="168"/>
      <c r="FY38" s="168"/>
      <c r="FZ38" s="168"/>
      <c r="GA38" s="168"/>
      <c r="GB38" s="168"/>
      <c r="GC38" s="168"/>
      <c r="GD38" s="168"/>
      <c r="GE38" s="168"/>
      <c r="GF38" s="168"/>
      <c r="GG38" s="168"/>
      <c r="GH38" s="168"/>
      <c r="GI38" s="168"/>
      <c r="GJ38" s="168"/>
      <c r="GK38" s="168"/>
      <c r="GL38" s="168"/>
      <c r="GM38" s="168"/>
      <c r="GN38" s="168"/>
      <c r="GO38" s="168"/>
      <c r="GP38" s="168"/>
      <c r="GQ38" s="168"/>
      <c r="GR38" s="168"/>
      <c r="GS38" s="168"/>
      <c r="GT38" s="168"/>
      <c r="GU38" s="168"/>
      <c r="GV38" s="168"/>
      <c r="GW38" s="168"/>
      <c r="GX38" s="168"/>
      <c r="GY38" s="168"/>
      <c r="GZ38" s="152"/>
      <c r="HA38" s="152"/>
      <c r="HB38" s="152"/>
      <c r="HC38" s="152"/>
      <c r="HD38" s="152"/>
      <c r="HE38" s="152"/>
      <c r="HF38" s="152"/>
    </row>
    <row r="39" spans="1:214" s="206" customFormat="1" ht="33">
      <c r="A39" s="199" t="s">
        <v>252</v>
      </c>
      <c r="B39" s="199" t="s">
        <v>252</v>
      </c>
      <c r="C39" s="199" t="s">
        <v>254</v>
      </c>
      <c r="D39" s="199" t="s">
        <v>256</v>
      </c>
      <c r="E39" s="199" t="s">
        <v>289</v>
      </c>
      <c r="F39" s="200">
        <v>2019005810072</v>
      </c>
      <c r="G39" s="199" t="s">
        <v>468</v>
      </c>
      <c r="H39" s="199" t="s">
        <v>389</v>
      </c>
      <c r="I39" s="234" t="s">
        <v>421</v>
      </c>
      <c r="J39" s="180">
        <f t="shared" si="1"/>
        <v>100000000</v>
      </c>
      <c r="K39" s="181">
        <f t="shared" si="0"/>
        <v>100000000</v>
      </c>
      <c r="L39" s="202"/>
      <c r="M39" s="202"/>
      <c r="N39" s="202"/>
      <c r="O39" s="202"/>
      <c r="P39" s="202"/>
      <c r="Q39" s="202"/>
      <c r="R39" s="202"/>
      <c r="S39" s="202"/>
      <c r="T39" s="202"/>
      <c r="U39" s="202"/>
      <c r="V39" s="202">
        <v>21970000</v>
      </c>
      <c r="W39" s="202">
        <v>78030000</v>
      </c>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5"/>
      <c r="HA39" s="205"/>
      <c r="HB39" s="205"/>
      <c r="HC39" s="205"/>
      <c r="HD39" s="205"/>
      <c r="HE39" s="205"/>
      <c r="HF39" s="205"/>
    </row>
    <row r="40" spans="1:214">
      <c r="A40" s="169" t="s">
        <v>254</v>
      </c>
      <c r="B40" s="169"/>
      <c r="C40" s="169"/>
      <c r="D40" s="169"/>
      <c r="E40" s="169"/>
      <c r="F40" s="170"/>
      <c r="G40" s="171"/>
      <c r="H40" s="171"/>
      <c r="I40" s="172" t="s">
        <v>291</v>
      </c>
      <c r="J40" s="180">
        <f t="shared" si="1"/>
        <v>0</v>
      </c>
      <c r="K40" s="181">
        <f t="shared" si="0"/>
        <v>0</v>
      </c>
      <c r="L40" s="237"/>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c r="GR40" s="166"/>
      <c r="GS40" s="166"/>
      <c r="GT40" s="166"/>
      <c r="GU40" s="166"/>
      <c r="GV40" s="166"/>
      <c r="GW40" s="166"/>
      <c r="GX40" s="166"/>
      <c r="GY40" s="166"/>
      <c r="GZ40" s="183"/>
      <c r="HA40" s="183"/>
      <c r="HB40" s="183"/>
      <c r="HC40" s="183"/>
      <c r="HD40" s="183"/>
      <c r="HE40" s="183"/>
      <c r="HF40" s="183"/>
    </row>
    <row r="41" spans="1:214">
      <c r="A41" s="176" t="s">
        <v>254</v>
      </c>
      <c r="B41" s="176" t="s">
        <v>280</v>
      </c>
      <c r="C41" s="176"/>
      <c r="D41" s="176"/>
      <c r="E41" s="176"/>
      <c r="F41" s="225"/>
      <c r="G41" s="178"/>
      <c r="H41" s="178"/>
      <c r="I41" s="179" t="s">
        <v>281</v>
      </c>
      <c r="J41" s="180">
        <f t="shared" si="1"/>
        <v>0</v>
      </c>
      <c r="K41" s="181">
        <f t="shared" si="0"/>
        <v>0</v>
      </c>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c r="EJ41" s="168"/>
      <c r="EK41" s="168"/>
      <c r="EL41" s="168"/>
      <c r="EM41" s="168"/>
      <c r="EN41" s="168"/>
      <c r="EO41" s="168"/>
      <c r="EP41" s="168"/>
      <c r="EQ41" s="168"/>
      <c r="ER41" s="168"/>
      <c r="ES41" s="168"/>
      <c r="ET41" s="168"/>
      <c r="EU41" s="168"/>
      <c r="EV41" s="168"/>
      <c r="EW41" s="168"/>
      <c r="EX41" s="168"/>
      <c r="EY41" s="168"/>
      <c r="EZ41" s="168"/>
      <c r="FA41" s="168"/>
      <c r="FB41" s="168"/>
      <c r="FC41" s="168"/>
      <c r="FD41" s="168"/>
      <c r="FE41" s="168"/>
      <c r="FF41" s="168"/>
      <c r="FG41" s="168"/>
      <c r="FH41" s="168"/>
      <c r="FI41" s="168"/>
      <c r="FJ41" s="168"/>
      <c r="FK41" s="168"/>
      <c r="FL41" s="168"/>
      <c r="FM41" s="168"/>
      <c r="FN41" s="168"/>
      <c r="FO41" s="168"/>
      <c r="FP41" s="168"/>
      <c r="FQ41" s="168"/>
      <c r="FR41" s="168"/>
      <c r="FS41" s="168"/>
      <c r="FT41" s="168"/>
      <c r="FU41" s="168"/>
      <c r="FV41" s="168"/>
      <c r="FW41" s="168"/>
      <c r="FX41" s="168"/>
      <c r="FY41" s="168"/>
      <c r="FZ41" s="168"/>
      <c r="GA41" s="168"/>
      <c r="GB41" s="168"/>
      <c r="GC41" s="168"/>
      <c r="GD41" s="168"/>
      <c r="GE41" s="168"/>
      <c r="GF41" s="168"/>
      <c r="GG41" s="168"/>
      <c r="GH41" s="168"/>
      <c r="GI41" s="168"/>
      <c r="GJ41" s="168"/>
      <c r="GK41" s="168"/>
      <c r="GL41" s="168"/>
      <c r="GM41" s="168"/>
      <c r="GN41" s="168"/>
      <c r="GO41" s="168"/>
      <c r="GP41" s="168"/>
      <c r="GQ41" s="168"/>
      <c r="GR41" s="168"/>
      <c r="GS41" s="168"/>
      <c r="GT41" s="168"/>
      <c r="GU41" s="168"/>
      <c r="GV41" s="168"/>
      <c r="GW41" s="168"/>
      <c r="GX41" s="168"/>
      <c r="GY41" s="168"/>
      <c r="GZ41" s="183"/>
      <c r="HA41" s="183"/>
      <c r="HB41" s="183"/>
      <c r="HC41" s="183"/>
      <c r="HD41" s="183"/>
      <c r="HE41" s="183"/>
      <c r="HF41" s="183"/>
    </row>
    <row r="42" spans="1:214">
      <c r="A42" s="184" t="s">
        <v>254</v>
      </c>
      <c r="B42" s="184" t="s">
        <v>280</v>
      </c>
      <c r="C42" s="184" t="s">
        <v>280</v>
      </c>
      <c r="D42" s="184"/>
      <c r="E42" s="184"/>
      <c r="F42" s="185"/>
      <c r="G42" s="184"/>
      <c r="H42" s="186"/>
      <c r="I42" s="187" t="s">
        <v>292</v>
      </c>
      <c r="J42" s="180">
        <f t="shared" si="1"/>
        <v>0</v>
      </c>
      <c r="K42" s="181">
        <f t="shared" si="0"/>
        <v>0</v>
      </c>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c r="FG42" s="168"/>
      <c r="FH42" s="168"/>
      <c r="FI42" s="168"/>
      <c r="FJ42" s="168"/>
      <c r="FK42" s="168"/>
      <c r="FL42" s="168"/>
      <c r="FM42" s="168"/>
      <c r="FN42" s="168"/>
      <c r="FO42" s="168"/>
      <c r="FP42" s="168"/>
      <c r="FQ42" s="168"/>
      <c r="FR42" s="168"/>
      <c r="FS42" s="168"/>
      <c r="FT42" s="168"/>
      <c r="FU42" s="168"/>
      <c r="FV42" s="168"/>
      <c r="FW42" s="168"/>
      <c r="FX42" s="168"/>
      <c r="FY42" s="168"/>
      <c r="FZ42" s="168"/>
      <c r="GA42" s="168"/>
      <c r="GB42" s="168"/>
      <c r="GC42" s="168"/>
      <c r="GD42" s="168"/>
      <c r="GE42" s="168"/>
      <c r="GF42" s="168"/>
      <c r="GG42" s="168"/>
      <c r="GH42" s="168"/>
      <c r="GI42" s="168"/>
      <c r="GJ42" s="168"/>
      <c r="GK42" s="168"/>
      <c r="GL42" s="168"/>
      <c r="GM42" s="168"/>
      <c r="GN42" s="168"/>
      <c r="GO42" s="168"/>
      <c r="GP42" s="168"/>
      <c r="GQ42" s="168"/>
      <c r="GR42" s="168"/>
      <c r="GS42" s="168"/>
      <c r="GT42" s="168"/>
      <c r="GU42" s="168"/>
      <c r="GV42" s="168"/>
      <c r="GW42" s="168"/>
      <c r="GX42" s="168"/>
      <c r="GY42" s="168"/>
      <c r="GZ42" s="183"/>
      <c r="HA42" s="183"/>
      <c r="HB42" s="183"/>
      <c r="HC42" s="183"/>
      <c r="HD42" s="183"/>
      <c r="HE42" s="183"/>
      <c r="HF42" s="183"/>
    </row>
    <row r="43" spans="1:214">
      <c r="A43" s="211" t="s">
        <v>254</v>
      </c>
      <c r="B43" s="211" t="s">
        <v>280</v>
      </c>
      <c r="C43" s="211" t="s">
        <v>280</v>
      </c>
      <c r="D43" s="211" t="s">
        <v>252</v>
      </c>
      <c r="E43" s="211"/>
      <c r="F43" s="212"/>
      <c r="G43" s="213"/>
      <c r="H43" s="213"/>
      <c r="I43" s="214" t="s">
        <v>293</v>
      </c>
      <c r="J43" s="180">
        <f t="shared" si="1"/>
        <v>0</v>
      </c>
      <c r="K43" s="181">
        <f t="shared" si="0"/>
        <v>0</v>
      </c>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83"/>
      <c r="HA43" s="183"/>
      <c r="HB43" s="183"/>
      <c r="HC43" s="183"/>
      <c r="HD43" s="183"/>
      <c r="HE43" s="183"/>
      <c r="HF43" s="183"/>
    </row>
    <row r="44" spans="1:214">
      <c r="A44" s="219" t="s">
        <v>254</v>
      </c>
      <c r="B44" s="219" t="s">
        <v>280</v>
      </c>
      <c r="C44" s="219" t="s">
        <v>280</v>
      </c>
      <c r="D44" s="219" t="s">
        <v>252</v>
      </c>
      <c r="E44" s="219" t="s">
        <v>283</v>
      </c>
      <c r="F44" s="224"/>
      <c r="G44" s="221"/>
      <c r="H44" s="221"/>
      <c r="I44" s="222" t="s">
        <v>294</v>
      </c>
      <c r="J44" s="180">
        <f t="shared" si="1"/>
        <v>0</v>
      </c>
      <c r="K44" s="181">
        <f t="shared" si="0"/>
        <v>0</v>
      </c>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52"/>
      <c r="HA44" s="152"/>
      <c r="HB44" s="152"/>
      <c r="HC44" s="152"/>
      <c r="HD44" s="152"/>
      <c r="HE44" s="152"/>
      <c r="HF44" s="152"/>
    </row>
    <row r="45" spans="1:214" s="206" customFormat="1" ht="33">
      <c r="A45" s="199" t="s">
        <v>254</v>
      </c>
      <c r="B45" s="199" t="s">
        <v>280</v>
      </c>
      <c r="C45" s="199" t="s">
        <v>280</v>
      </c>
      <c r="D45" s="199" t="s">
        <v>252</v>
      </c>
      <c r="E45" s="199" t="s">
        <v>283</v>
      </c>
      <c r="F45" s="200">
        <v>2019005810163</v>
      </c>
      <c r="G45" s="199" t="s">
        <v>469</v>
      </c>
      <c r="H45" s="199" t="s">
        <v>390</v>
      </c>
      <c r="I45" s="234" t="s">
        <v>391</v>
      </c>
      <c r="J45" s="180">
        <f t="shared" si="1"/>
        <v>3000000000</v>
      </c>
      <c r="K45" s="181">
        <f t="shared" si="0"/>
        <v>3000000000</v>
      </c>
      <c r="L45" s="202">
        <v>1300000000</v>
      </c>
      <c r="M45" s="202"/>
      <c r="N45" s="202"/>
      <c r="O45" s="202"/>
      <c r="P45" s="202"/>
      <c r="Q45" s="202"/>
      <c r="R45" s="202"/>
      <c r="S45" s="202"/>
      <c r="T45" s="202">
        <v>100000000</v>
      </c>
      <c r="U45" s="202">
        <v>100000000</v>
      </c>
      <c r="V45" s="202"/>
      <c r="W45" s="202">
        <v>1500000000</v>
      </c>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5"/>
      <c r="HA45" s="205"/>
      <c r="HB45" s="205"/>
      <c r="HC45" s="205"/>
      <c r="HD45" s="205"/>
      <c r="HE45" s="205"/>
      <c r="HF45" s="205"/>
    </row>
    <row r="46" spans="1:214">
      <c r="A46" s="219" t="s">
        <v>254</v>
      </c>
      <c r="B46" s="219" t="s">
        <v>252</v>
      </c>
      <c r="C46" s="219" t="s">
        <v>254</v>
      </c>
      <c r="D46" s="219" t="s">
        <v>301</v>
      </c>
      <c r="E46" s="219" t="s">
        <v>302</v>
      </c>
      <c r="F46" s="224"/>
      <c r="G46" s="221"/>
      <c r="H46" s="221"/>
      <c r="I46" s="222" t="s">
        <v>303</v>
      </c>
      <c r="J46" s="180">
        <f t="shared" si="1"/>
        <v>0</v>
      </c>
      <c r="K46" s="181">
        <f t="shared" si="0"/>
        <v>0</v>
      </c>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c r="EO46" s="168"/>
      <c r="EP46" s="168"/>
      <c r="EQ46" s="168"/>
      <c r="ER46" s="168"/>
      <c r="ES46" s="168"/>
      <c r="ET46" s="168"/>
      <c r="EU46" s="168"/>
      <c r="EV46" s="168"/>
      <c r="EW46" s="168"/>
      <c r="EX46" s="168"/>
      <c r="EY46" s="168"/>
      <c r="EZ46" s="168"/>
      <c r="FA46" s="168"/>
      <c r="FB46" s="168"/>
      <c r="FC46" s="168"/>
      <c r="FD46" s="168"/>
      <c r="FE46" s="168"/>
      <c r="FF46" s="168"/>
      <c r="FG46" s="168"/>
      <c r="FH46" s="168"/>
      <c r="FI46" s="168"/>
      <c r="FJ46" s="168"/>
      <c r="FK46" s="168"/>
      <c r="FL46" s="168"/>
      <c r="FM46" s="168"/>
      <c r="FN46" s="168"/>
      <c r="FO46" s="168"/>
      <c r="FP46" s="168"/>
      <c r="FQ46" s="168"/>
      <c r="FR46" s="168"/>
      <c r="FS46" s="168"/>
      <c r="FT46" s="168"/>
      <c r="FU46" s="168"/>
      <c r="FV46" s="168"/>
      <c r="FW46" s="168"/>
      <c r="FX46" s="168"/>
      <c r="FY46" s="168"/>
      <c r="FZ46" s="168"/>
      <c r="GA46" s="168"/>
      <c r="GB46" s="168"/>
      <c r="GC46" s="168"/>
      <c r="GD46" s="168"/>
      <c r="GE46" s="168"/>
      <c r="GF46" s="168"/>
      <c r="GG46" s="168"/>
      <c r="GH46" s="168"/>
      <c r="GI46" s="168"/>
      <c r="GJ46" s="168"/>
      <c r="GK46" s="168"/>
      <c r="GL46" s="168"/>
      <c r="GM46" s="168"/>
      <c r="GN46" s="168"/>
      <c r="GO46" s="168"/>
      <c r="GP46" s="168"/>
      <c r="GQ46" s="168"/>
      <c r="GR46" s="168"/>
      <c r="GS46" s="168"/>
      <c r="GT46" s="168"/>
      <c r="GU46" s="168"/>
      <c r="GV46" s="168"/>
      <c r="GW46" s="168"/>
      <c r="GX46" s="168"/>
      <c r="GY46" s="168"/>
      <c r="GZ46" s="183"/>
      <c r="HA46" s="183"/>
      <c r="HB46" s="183"/>
      <c r="HC46" s="183"/>
      <c r="HD46" s="183"/>
      <c r="HE46" s="183"/>
      <c r="HF46" s="183"/>
    </row>
    <row r="47" spans="1:214" s="242" customFormat="1" ht="33">
      <c r="A47" s="209" t="s">
        <v>254</v>
      </c>
      <c r="B47" s="199" t="s">
        <v>252</v>
      </c>
      <c r="C47" s="199" t="s">
        <v>254</v>
      </c>
      <c r="D47" s="199" t="s">
        <v>301</v>
      </c>
      <c r="E47" s="199" t="s">
        <v>302</v>
      </c>
      <c r="F47" s="200">
        <v>2019005810174</v>
      </c>
      <c r="G47" s="199" t="s">
        <v>470</v>
      </c>
      <c r="H47" s="199" t="s">
        <v>389</v>
      </c>
      <c r="I47" s="234" t="s">
        <v>394</v>
      </c>
      <c r="J47" s="180">
        <f t="shared" si="1"/>
        <v>500000000</v>
      </c>
      <c r="K47" s="181">
        <f t="shared" si="0"/>
        <v>500000000</v>
      </c>
      <c r="L47" s="240"/>
      <c r="M47" s="240"/>
      <c r="N47" s="240"/>
      <c r="O47" s="240"/>
      <c r="P47" s="240"/>
      <c r="Q47" s="240"/>
      <c r="R47" s="240"/>
      <c r="S47" s="240"/>
      <c r="T47" s="240"/>
      <c r="U47" s="240"/>
      <c r="V47" s="240"/>
      <c r="W47" s="240">
        <v>500000000</v>
      </c>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1"/>
      <c r="BV47" s="241"/>
      <c r="BW47" s="241"/>
      <c r="BX47" s="241"/>
      <c r="BY47" s="241"/>
      <c r="BZ47" s="241"/>
      <c r="CA47" s="241"/>
      <c r="CB47" s="241"/>
      <c r="CC47" s="241"/>
      <c r="CD47" s="241"/>
      <c r="CE47" s="241"/>
      <c r="CF47" s="241"/>
      <c r="CG47" s="241"/>
      <c r="CH47" s="241"/>
      <c r="CI47" s="241"/>
      <c r="CJ47" s="241"/>
      <c r="CK47" s="241"/>
      <c r="CL47" s="241"/>
      <c r="CM47" s="241"/>
      <c r="CN47" s="241"/>
      <c r="CO47" s="241"/>
      <c r="CP47" s="241"/>
      <c r="CQ47" s="241"/>
      <c r="CR47" s="241"/>
      <c r="CS47" s="241"/>
      <c r="CT47" s="241"/>
      <c r="CU47" s="241"/>
      <c r="CV47" s="241"/>
      <c r="CW47" s="241"/>
      <c r="CX47" s="241"/>
      <c r="CY47" s="241"/>
      <c r="CZ47" s="241"/>
      <c r="DA47" s="241"/>
      <c r="DB47" s="241"/>
      <c r="DC47" s="241"/>
      <c r="DD47" s="241"/>
      <c r="DE47" s="241"/>
      <c r="DF47" s="241"/>
      <c r="DG47" s="241"/>
      <c r="DH47" s="241"/>
      <c r="DI47" s="241"/>
      <c r="DJ47" s="241"/>
      <c r="DK47" s="241"/>
      <c r="DL47" s="241"/>
      <c r="DM47" s="241"/>
      <c r="DN47" s="241"/>
      <c r="DO47" s="241"/>
      <c r="DP47" s="241"/>
      <c r="DQ47" s="241"/>
      <c r="DR47" s="241"/>
      <c r="DS47" s="241"/>
      <c r="DT47" s="241"/>
      <c r="DU47" s="241"/>
      <c r="DV47" s="241"/>
      <c r="DW47" s="241"/>
      <c r="DX47" s="241"/>
      <c r="DY47" s="241"/>
      <c r="DZ47" s="241"/>
      <c r="EA47" s="241"/>
      <c r="EB47" s="241"/>
      <c r="EC47" s="241"/>
      <c r="ED47" s="241"/>
      <c r="EE47" s="241"/>
      <c r="EF47" s="241"/>
      <c r="EG47" s="241"/>
      <c r="EH47" s="241"/>
      <c r="EI47" s="241"/>
      <c r="EJ47" s="241"/>
      <c r="EK47" s="241"/>
      <c r="EL47" s="241"/>
      <c r="EM47" s="241"/>
      <c r="EN47" s="241"/>
      <c r="EO47" s="241"/>
      <c r="EP47" s="241"/>
      <c r="EQ47" s="241"/>
      <c r="ER47" s="241"/>
      <c r="ES47" s="241"/>
      <c r="ET47" s="241"/>
      <c r="EU47" s="241"/>
      <c r="EV47" s="241"/>
      <c r="EW47" s="241"/>
      <c r="EX47" s="241"/>
      <c r="EY47" s="241"/>
      <c r="EZ47" s="241"/>
      <c r="FA47" s="241"/>
      <c r="FB47" s="241"/>
      <c r="FC47" s="241"/>
      <c r="FD47" s="241"/>
      <c r="FE47" s="241"/>
      <c r="FF47" s="241"/>
      <c r="FG47" s="241"/>
      <c r="FH47" s="241"/>
      <c r="FI47" s="241"/>
      <c r="FJ47" s="241"/>
      <c r="FK47" s="241"/>
      <c r="FL47" s="241"/>
      <c r="FM47" s="241"/>
      <c r="FN47" s="241"/>
      <c r="FO47" s="241"/>
      <c r="FP47" s="241"/>
      <c r="FQ47" s="241"/>
      <c r="FR47" s="241"/>
      <c r="FS47" s="241"/>
      <c r="FT47" s="241"/>
      <c r="FU47" s="241"/>
      <c r="FV47" s="241"/>
      <c r="FW47" s="241"/>
      <c r="FX47" s="241"/>
      <c r="FY47" s="241"/>
      <c r="FZ47" s="241"/>
      <c r="GA47" s="241"/>
      <c r="GB47" s="241"/>
      <c r="GC47" s="241"/>
      <c r="GD47" s="241"/>
      <c r="GE47" s="241"/>
      <c r="GF47" s="241"/>
      <c r="GG47" s="241"/>
      <c r="GH47" s="241"/>
      <c r="GI47" s="241"/>
      <c r="GJ47" s="241"/>
      <c r="GK47" s="241"/>
      <c r="GL47" s="241"/>
      <c r="GM47" s="241"/>
      <c r="GN47" s="241"/>
      <c r="GO47" s="241"/>
      <c r="GP47" s="241"/>
      <c r="GQ47" s="241"/>
      <c r="GR47" s="241"/>
      <c r="GS47" s="241"/>
      <c r="GT47" s="241"/>
      <c r="GU47" s="241"/>
      <c r="GV47" s="241"/>
      <c r="GW47" s="241"/>
      <c r="GX47" s="241"/>
      <c r="GY47" s="241"/>
      <c r="GZ47" s="241"/>
      <c r="HA47" s="241"/>
      <c r="HB47" s="241"/>
      <c r="HC47" s="241"/>
      <c r="HD47" s="241"/>
      <c r="HE47" s="241"/>
      <c r="HF47" s="241"/>
    </row>
    <row r="48" spans="1:214" s="243" customFormat="1" ht="22">
      <c r="A48" s="209" t="s">
        <v>254</v>
      </c>
      <c r="B48" s="199" t="s">
        <v>252</v>
      </c>
      <c r="C48" s="199" t="s">
        <v>254</v>
      </c>
      <c r="D48" s="199" t="s">
        <v>301</v>
      </c>
      <c r="E48" s="199" t="s">
        <v>302</v>
      </c>
      <c r="F48" s="200">
        <v>2019005810139</v>
      </c>
      <c r="G48" s="199" t="s">
        <v>471</v>
      </c>
      <c r="H48" s="199" t="s">
        <v>389</v>
      </c>
      <c r="I48" s="234" t="s">
        <v>422</v>
      </c>
      <c r="J48" s="180">
        <f t="shared" si="1"/>
        <v>100000000</v>
      </c>
      <c r="K48" s="181">
        <f t="shared" si="0"/>
        <v>100000000</v>
      </c>
      <c r="L48" s="232"/>
      <c r="M48" s="232"/>
      <c r="N48" s="232"/>
      <c r="O48" s="232"/>
      <c r="P48" s="232"/>
      <c r="Q48" s="232"/>
      <c r="R48" s="232"/>
      <c r="S48" s="232"/>
      <c r="T48" s="232"/>
      <c r="U48" s="232"/>
      <c r="V48" s="232"/>
      <c r="W48" s="232">
        <v>100000000</v>
      </c>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row>
    <row r="49" spans="1:214">
      <c r="A49" s="169" t="s">
        <v>264</v>
      </c>
      <c r="B49" s="169"/>
      <c r="C49" s="169"/>
      <c r="D49" s="169"/>
      <c r="E49" s="169"/>
      <c r="F49" s="223"/>
      <c r="G49" s="171"/>
      <c r="H49" s="171"/>
      <c r="I49" s="172" t="s">
        <v>304</v>
      </c>
      <c r="J49" s="180">
        <f t="shared" si="1"/>
        <v>0</v>
      </c>
      <c r="K49" s="181">
        <f t="shared" si="0"/>
        <v>0</v>
      </c>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52"/>
      <c r="HA49" s="152"/>
      <c r="HB49" s="152"/>
      <c r="HC49" s="152"/>
      <c r="HD49" s="152"/>
      <c r="HE49" s="152"/>
      <c r="HF49" s="152"/>
    </row>
    <row r="50" spans="1:214">
      <c r="A50" s="176" t="s">
        <v>264</v>
      </c>
      <c r="B50" s="176" t="s">
        <v>280</v>
      </c>
      <c r="C50" s="176"/>
      <c r="D50" s="176"/>
      <c r="E50" s="176"/>
      <c r="F50" s="177"/>
      <c r="G50" s="178"/>
      <c r="H50" s="178"/>
      <c r="I50" s="179" t="s">
        <v>281</v>
      </c>
      <c r="J50" s="180">
        <f t="shared" si="1"/>
        <v>0</v>
      </c>
      <c r="K50" s="181">
        <f t="shared" si="0"/>
        <v>0</v>
      </c>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52"/>
      <c r="HA50" s="152"/>
      <c r="HB50" s="152"/>
      <c r="HC50" s="152"/>
      <c r="HD50" s="152"/>
      <c r="HE50" s="152"/>
      <c r="HF50" s="152"/>
    </row>
    <row r="51" spans="1:214">
      <c r="A51" s="184" t="s">
        <v>264</v>
      </c>
      <c r="B51" s="184" t="s">
        <v>280</v>
      </c>
      <c r="C51" s="184" t="s">
        <v>280</v>
      </c>
      <c r="D51" s="184"/>
      <c r="E51" s="184"/>
      <c r="F51" s="185"/>
      <c r="G51" s="184"/>
      <c r="H51" s="186"/>
      <c r="I51" s="187" t="s">
        <v>292</v>
      </c>
      <c r="J51" s="180">
        <f t="shared" si="1"/>
        <v>0</v>
      </c>
      <c r="K51" s="181">
        <f t="shared" si="0"/>
        <v>0</v>
      </c>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52"/>
      <c r="HA51" s="152"/>
      <c r="HB51" s="152"/>
      <c r="HC51" s="152"/>
      <c r="HD51" s="152"/>
      <c r="HE51" s="152"/>
      <c r="HF51" s="152"/>
    </row>
    <row r="52" spans="1:214">
      <c r="A52" s="211" t="s">
        <v>264</v>
      </c>
      <c r="B52" s="211" t="s">
        <v>280</v>
      </c>
      <c r="C52" s="211" t="s">
        <v>280</v>
      </c>
      <c r="D52" s="211" t="s">
        <v>280</v>
      </c>
      <c r="E52" s="211"/>
      <c r="F52" s="226"/>
      <c r="G52" s="213"/>
      <c r="H52" s="213"/>
      <c r="I52" s="214" t="s">
        <v>305</v>
      </c>
      <c r="J52" s="180">
        <f t="shared" si="1"/>
        <v>0</v>
      </c>
      <c r="K52" s="181">
        <f t="shared" si="0"/>
        <v>0</v>
      </c>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52"/>
      <c r="HA52" s="152"/>
      <c r="HB52" s="152"/>
      <c r="HC52" s="152"/>
      <c r="HD52" s="152"/>
      <c r="HE52" s="152"/>
      <c r="HF52" s="152"/>
    </row>
    <row r="53" spans="1:214">
      <c r="A53" s="219" t="s">
        <v>264</v>
      </c>
      <c r="B53" s="219" t="s">
        <v>280</v>
      </c>
      <c r="C53" s="219" t="s">
        <v>280</v>
      </c>
      <c r="D53" s="219" t="s">
        <v>280</v>
      </c>
      <c r="E53" s="219" t="s">
        <v>250</v>
      </c>
      <c r="F53" s="224"/>
      <c r="G53" s="221"/>
      <c r="H53" s="221"/>
      <c r="I53" s="222" t="s">
        <v>306</v>
      </c>
      <c r="J53" s="180">
        <f t="shared" si="1"/>
        <v>0</v>
      </c>
      <c r="K53" s="181">
        <f t="shared" si="0"/>
        <v>0</v>
      </c>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52"/>
      <c r="HA53" s="152"/>
      <c r="HB53" s="152"/>
      <c r="HC53" s="152"/>
      <c r="HD53" s="152"/>
      <c r="HE53" s="152"/>
      <c r="HF53" s="152"/>
    </row>
    <row r="54" spans="1:214" s="206" customFormat="1" ht="33">
      <c r="A54" s="199" t="s">
        <v>264</v>
      </c>
      <c r="B54" s="199" t="s">
        <v>280</v>
      </c>
      <c r="C54" s="199" t="s">
        <v>280</v>
      </c>
      <c r="D54" s="199" t="s">
        <v>280</v>
      </c>
      <c r="E54" s="199" t="s">
        <v>250</v>
      </c>
      <c r="F54" s="200">
        <v>2019005810147</v>
      </c>
      <c r="G54" s="199" t="s">
        <v>472</v>
      </c>
      <c r="H54" s="199" t="s">
        <v>390</v>
      </c>
      <c r="I54" s="234" t="s">
        <v>395</v>
      </c>
      <c r="J54" s="180">
        <f t="shared" si="1"/>
        <v>303750000</v>
      </c>
      <c r="K54" s="181">
        <f t="shared" si="0"/>
        <v>303750000</v>
      </c>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v>300000000</v>
      </c>
      <c r="AN54" s="202">
        <v>3750000</v>
      </c>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5"/>
      <c r="HA54" s="205"/>
      <c r="HB54" s="205"/>
      <c r="HC54" s="205"/>
      <c r="HD54" s="205"/>
      <c r="HE54" s="205"/>
      <c r="HF54" s="205"/>
    </row>
    <row r="55" spans="1:214" s="206" customFormat="1" ht="44">
      <c r="A55" s="199" t="s">
        <v>264</v>
      </c>
      <c r="B55" s="199" t="s">
        <v>280</v>
      </c>
      <c r="C55" s="199" t="s">
        <v>280</v>
      </c>
      <c r="D55" s="199" t="s">
        <v>280</v>
      </c>
      <c r="E55" s="199" t="s">
        <v>250</v>
      </c>
      <c r="F55" s="200">
        <v>2019005810108</v>
      </c>
      <c r="G55" s="199" t="s">
        <v>393</v>
      </c>
      <c r="H55" s="199" t="s">
        <v>390</v>
      </c>
      <c r="I55" s="201" t="s">
        <v>396</v>
      </c>
      <c r="J55" s="180">
        <f t="shared" si="1"/>
        <v>19382582889</v>
      </c>
      <c r="K55" s="181">
        <f t="shared" si="0"/>
        <v>19382582889</v>
      </c>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v>1000000</v>
      </c>
      <c r="BF55" s="202">
        <v>8000000000</v>
      </c>
      <c r="BG55" s="202">
        <v>11009131488</v>
      </c>
      <c r="BH55" s="202">
        <v>372451401</v>
      </c>
      <c r="BI55" s="202"/>
      <c r="BJ55" s="202"/>
      <c r="BK55" s="202"/>
      <c r="BL55" s="202"/>
      <c r="BM55" s="202"/>
      <c r="BN55" s="202"/>
      <c r="BO55" s="202"/>
      <c r="BP55" s="202"/>
      <c r="BQ55" s="202"/>
      <c r="BR55" s="202"/>
      <c r="BS55" s="202"/>
      <c r="BT55" s="202"/>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5"/>
      <c r="HA55" s="205"/>
      <c r="HB55" s="205"/>
      <c r="HC55" s="205"/>
      <c r="HD55" s="205"/>
      <c r="HE55" s="205"/>
      <c r="HF55" s="205"/>
    </row>
    <row r="56" spans="1:214">
      <c r="A56" s="194" t="s">
        <v>264</v>
      </c>
      <c r="B56" s="194" t="s">
        <v>280</v>
      </c>
      <c r="C56" s="194" t="s">
        <v>280</v>
      </c>
      <c r="D56" s="194" t="s">
        <v>280</v>
      </c>
      <c r="E56" s="194" t="s">
        <v>252</v>
      </c>
      <c r="F56" s="215"/>
      <c r="G56" s="196"/>
      <c r="H56" s="196"/>
      <c r="I56" s="197" t="s">
        <v>307</v>
      </c>
      <c r="J56" s="180">
        <f t="shared" si="1"/>
        <v>0</v>
      </c>
      <c r="K56" s="181">
        <f t="shared" si="0"/>
        <v>0</v>
      </c>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168"/>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c r="EO56" s="168"/>
      <c r="EP56" s="168"/>
      <c r="EQ56" s="168"/>
      <c r="ER56" s="168"/>
      <c r="ES56" s="168"/>
      <c r="ET56" s="168"/>
      <c r="EU56" s="168"/>
      <c r="EV56" s="168"/>
      <c r="EW56" s="168"/>
      <c r="EX56" s="168"/>
      <c r="EY56" s="168"/>
      <c r="EZ56" s="168"/>
      <c r="FA56" s="168"/>
      <c r="FB56" s="168"/>
      <c r="FC56" s="168"/>
      <c r="FD56" s="168"/>
      <c r="FE56" s="168"/>
      <c r="FF56" s="168"/>
      <c r="FG56" s="168"/>
      <c r="FH56" s="168"/>
      <c r="FI56" s="168"/>
      <c r="FJ56" s="168"/>
      <c r="FK56" s="168"/>
      <c r="FL56" s="168"/>
      <c r="FM56" s="168"/>
      <c r="FN56" s="168"/>
      <c r="FO56" s="168"/>
      <c r="FP56" s="168"/>
      <c r="FQ56" s="168"/>
      <c r="FR56" s="168"/>
      <c r="FS56" s="168"/>
      <c r="FT56" s="168"/>
      <c r="FU56" s="168"/>
      <c r="FV56" s="168"/>
      <c r="FW56" s="168"/>
      <c r="FX56" s="168"/>
      <c r="FY56" s="168"/>
      <c r="FZ56" s="168"/>
      <c r="GA56" s="168"/>
      <c r="GB56" s="168"/>
      <c r="GC56" s="168"/>
      <c r="GD56" s="168"/>
      <c r="GE56" s="168"/>
      <c r="GF56" s="168"/>
      <c r="GG56" s="168"/>
      <c r="GH56" s="168"/>
      <c r="GI56" s="168"/>
      <c r="GJ56" s="168"/>
      <c r="GK56" s="168"/>
      <c r="GL56" s="168"/>
      <c r="GM56" s="168"/>
      <c r="GN56" s="168"/>
      <c r="GO56" s="168"/>
      <c r="GP56" s="168"/>
      <c r="GQ56" s="168"/>
      <c r="GR56" s="168"/>
      <c r="GS56" s="168"/>
      <c r="GT56" s="168"/>
      <c r="GU56" s="168"/>
      <c r="GV56" s="168"/>
      <c r="GW56" s="168"/>
      <c r="GX56" s="168"/>
      <c r="GY56" s="168"/>
      <c r="GZ56" s="183"/>
      <c r="HA56" s="183"/>
      <c r="HB56" s="183"/>
      <c r="HC56" s="183"/>
      <c r="HD56" s="183"/>
      <c r="HE56" s="183"/>
      <c r="HF56" s="183"/>
    </row>
    <row r="57" spans="1:214" s="206" customFormat="1" ht="22">
      <c r="A57" s="199" t="s">
        <v>264</v>
      </c>
      <c r="B57" s="199" t="s">
        <v>280</v>
      </c>
      <c r="C57" s="199" t="s">
        <v>280</v>
      </c>
      <c r="D57" s="199" t="s">
        <v>280</v>
      </c>
      <c r="E57" s="199" t="s">
        <v>252</v>
      </c>
      <c r="F57" s="200">
        <v>2019005810144</v>
      </c>
      <c r="G57" s="199" t="s">
        <v>475</v>
      </c>
      <c r="H57" s="199" t="s">
        <v>390</v>
      </c>
      <c r="I57" s="201" t="s">
        <v>397</v>
      </c>
      <c r="J57" s="180">
        <f t="shared" si="1"/>
        <v>97500000</v>
      </c>
      <c r="K57" s="181">
        <f t="shared" si="0"/>
        <v>97500000</v>
      </c>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10">
        <v>96000000</v>
      </c>
      <c r="AS57" s="202">
        <v>1500000</v>
      </c>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row>
    <row r="58" spans="1:214">
      <c r="A58" s="211" t="s">
        <v>264</v>
      </c>
      <c r="B58" s="211" t="s">
        <v>280</v>
      </c>
      <c r="C58" s="211" t="s">
        <v>280</v>
      </c>
      <c r="D58" s="211" t="s">
        <v>308</v>
      </c>
      <c r="E58" s="211"/>
      <c r="F58" s="212"/>
      <c r="G58" s="213"/>
      <c r="H58" s="213"/>
      <c r="I58" s="214" t="s">
        <v>309</v>
      </c>
      <c r="J58" s="180">
        <f t="shared" si="1"/>
        <v>0</v>
      </c>
      <c r="K58" s="181">
        <f t="shared" si="0"/>
        <v>0</v>
      </c>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168"/>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8"/>
      <c r="EN58" s="168"/>
      <c r="EO58" s="168"/>
      <c r="EP58" s="168"/>
      <c r="EQ58" s="168"/>
      <c r="ER58" s="168"/>
      <c r="ES58" s="168"/>
      <c r="ET58" s="168"/>
      <c r="EU58" s="168"/>
      <c r="EV58" s="168"/>
      <c r="EW58" s="168"/>
      <c r="EX58" s="168"/>
      <c r="EY58" s="168"/>
      <c r="EZ58" s="168"/>
      <c r="FA58" s="168"/>
      <c r="FB58" s="168"/>
      <c r="FC58" s="168"/>
      <c r="FD58" s="168"/>
      <c r="FE58" s="168"/>
      <c r="FF58" s="168"/>
      <c r="FG58" s="168"/>
      <c r="FH58" s="168"/>
      <c r="FI58" s="168"/>
      <c r="FJ58" s="168"/>
      <c r="FK58" s="168"/>
      <c r="FL58" s="168"/>
      <c r="FM58" s="168"/>
      <c r="FN58" s="168"/>
      <c r="FO58" s="168"/>
      <c r="FP58" s="168"/>
      <c r="FQ58" s="168"/>
      <c r="FR58" s="168"/>
      <c r="FS58" s="168"/>
      <c r="FT58" s="168"/>
      <c r="FU58" s="168"/>
      <c r="FV58" s="168"/>
      <c r="FW58" s="168"/>
      <c r="FX58" s="168"/>
      <c r="FY58" s="168"/>
      <c r="FZ58" s="168"/>
      <c r="GA58" s="168"/>
      <c r="GB58" s="168"/>
      <c r="GC58" s="168"/>
      <c r="GD58" s="168"/>
      <c r="GE58" s="168"/>
      <c r="GF58" s="168"/>
      <c r="GG58" s="168"/>
      <c r="GH58" s="168"/>
      <c r="GI58" s="168"/>
      <c r="GJ58" s="168"/>
      <c r="GK58" s="168"/>
      <c r="GL58" s="168"/>
      <c r="GM58" s="168"/>
      <c r="GN58" s="168"/>
      <c r="GO58" s="168"/>
      <c r="GP58" s="168"/>
      <c r="GQ58" s="168"/>
      <c r="GR58" s="168"/>
      <c r="GS58" s="168"/>
      <c r="GT58" s="168"/>
      <c r="GU58" s="168"/>
      <c r="GV58" s="168"/>
      <c r="GW58" s="168"/>
      <c r="GX58" s="168"/>
      <c r="GY58" s="168"/>
      <c r="GZ58" s="183"/>
      <c r="HA58" s="183"/>
      <c r="HB58" s="183"/>
      <c r="HC58" s="183"/>
      <c r="HD58" s="183"/>
      <c r="HE58" s="183"/>
      <c r="HF58" s="183"/>
    </row>
    <row r="59" spans="1:214">
      <c r="A59" s="219" t="s">
        <v>264</v>
      </c>
      <c r="B59" s="219" t="s">
        <v>280</v>
      </c>
      <c r="C59" s="219" t="s">
        <v>280</v>
      </c>
      <c r="D59" s="219" t="s">
        <v>308</v>
      </c>
      <c r="E59" s="219" t="s">
        <v>310</v>
      </c>
      <c r="F59" s="224"/>
      <c r="G59" s="221"/>
      <c r="H59" s="221"/>
      <c r="I59" s="222" t="s">
        <v>311</v>
      </c>
      <c r="J59" s="180">
        <f t="shared" si="1"/>
        <v>0</v>
      </c>
      <c r="K59" s="181">
        <f t="shared" si="0"/>
        <v>0</v>
      </c>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c r="EL59" s="168"/>
      <c r="EM59" s="168"/>
      <c r="EN59" s="168"/>
      <c r="EO59" s="168"/>
      <c r="EP59" s="168"/>
      <c r="EQ59" s="168"/>
      <c r="ER59" s="168"/>
      <c r="ES59" s="168"/>
      <c r="ET59" s="168"/>
      <c r="EU59" s="168"/>
      <c r="EV59" s="168"/>
      <c r="EW59" s="168"/>
      <c r="EX59" s="168"/>
      <c r="EY59" s="168"/>
      <c r="EZ59" s="168"/>
      <c r="FA59" s="168"/>
      <c r="FB59" s="168"/>
      <c r="FC59" s="168"/>
      <c r="FD59" s="168"/>
      <c r="FE59" s="168"/>
      <c r="FF59" s="168"/>
      <c r="FG59" s="168"/>
      <c r="FH59" s="168"/>
      <c r="FI59" s="168"/>
      <c r="FJ59" s="168"/>
      <c r="FK59" s="168"/>
      <c r="FL59" s="168"/>
      <c r="FM59" s="168"/>
      <c r="FN59" s="168"/>
      <c r="FO59" s="168"/>
      <c r="FP59" s="168"/>
      <c r="FQ59" s="168"/>
      <c r="FR59" s="168"/>
      <c r="FS59" s="168"/>
      <c r="FT59" s="168"/>
      <c r="FU59" s="168"/>
      <c r="FV59" s="168"/>
      <c r="FW59" s="168"/>
      <c r="FX59" s="168"/>
      <c r="FY59" s="168"/>
      <c r="FZ59" s="168"/>
      <c r="GA59" s="168"/>
      <c r="GB59" s="168"/>
      <c r="GC59" s="168"/>
      <c r="GD59" s="168"/>
      <c r="GE59" s="168"/>
      <c r="GF59" s="168"/>
      <c r="GG59" s="168"/>
      <c r="GH59" s="168"/>
      <c r="GI59" s="168"/>
      <c r="GJ59" s="168"/>
      <c r="GK59" s="168"/>
      <c r="GL59" s="168"/>
      <c r="GM59" s="168"/>
      <c r="GN59" s="168"/>
      <c r="GO59" s="168"/>
      <c r="GP59" s="168"/>
      <c r="GQ59" s="168"/>
      <c r="GR59" s="168"/>
      <c r="GS59" s="168"/>
      <c r="GT59" s="168"/>
      <c r="GU59" s="168"/>
      <c r="GV59" s="168"/>
      <c r="GW59" s="168"/>
      <c r="GX59" s="168"/>
      <c r="GY59" s="168"/>
      <c r="GZ59" s="152"/>
      <c r="HA59" s="152"/>
      <c r="HB59" s="152"/>
      <c r="HC59" s="152"/>
      <c r="HD59" s="152"/>
      <c r="HE59" s="152"/>
      <c r="HF59" s="152"/>
    </row>
    <row r="60" spans="1:214" s="206" customFormat="1" ht="22">
      <c r="A60" s="199" t="s">
        <v>264</v>
      </c>
      <c r="B60" s="199" t="s">
        <v>280</v>
      </c>
      <c r="C60" s="199" t="s">
        <v>280</v>
      </c>
      <c r="D60" s="199" t="s">
        <v>308</v>
      </c>
      <c r="E60" s="199" t="s">
        <v>310</v>
      </c>
      <c r="F60" s="200">
        <v>2019005810196</v>
      </c>
      <c r="G60" s="199" t="s">
        <v>476</v>
      </c>
      <c r="H60" s="199" t="s">
        <v>390</v>
      </c>
      <c r="I60" s="244" t="s">
        <v>398</v>
      </c>
      <c r="J60" s="180">
        <f t="shared" si="1"/>
        <v>3060000000</v>
      </c>
      <c r="K60" s="181">
        <f t="shared" si="0"/>
        <v>3060000000</v>
      </c>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10">
        <v>3000000000</v>
      </c>
      <c r="AW60" s="210">
        <v>60000000</v>
      </c>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5"/>
      <c r="BV60" s="205"/>
      <c r="BW60" s="205"/>
      <c r="BX60" s="205"/>
      <c r="BY60" s="205"/>
      <c r="BZ60" s="205"/>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205"/>
      <c r="GQ60" s="205"/>
      <c r="GR60" s="205"/>
      <c r="GS60" s="205"/>
      <c r="GT60" s="205"/>
      <c r="GU60" s="205"/>
      <c r="GV60" s="205"/>
      <c r="GW60" s="205"/>
      <c r="GX60" s="205"/>
      <c r="GY60" s="205"/>
      <c r="GZ60" s="205"/>
      <c r="HA60" s="205"/>
      <c r="HB60" s="205"/>
      <c r="HC60" s="205"/>
      <c r="HD60" s="205"/>
      <c r="HE60" s="205"/>
      <c r="HF60" s="205"/>
    </row>
    <row r="61" spans="1:214" s="206" customFormat="1" ht="33">
      <c r="A61" s="199" t="s">
        <v>264</v>
      </c>
      <c r="B61" s="199" t="s">
        <v>280</v>
      </c>
      <c r="C61" s="199" t="s">
        <v>280</v>
      </c>
      <c r="D61" s="199" t="s">
        <v>308</v>
      </c>
      <c r="E61" s="199" t="s">
        <v>310</v>
      </c>
      <c r="F61" s="200">
        <v>2019005810015</v>
      </c>
      <c r="G61" s="199" t="s">
        <v>477</v>
      </c>
      <c r="H61" s="199" t="s">
        <v>390</v>
      </c>
      <c r="I61" s="201" t="s">
        <v>423</v>
      </c>
      <c r="J61" s="180">
        <f t="shared" si="1"/>
        <v>520000000</v>
      </c>
      <c r="K61" s="181">
        <f t="shared" si="0"/>
        <v>520000000</v>
      </c>
      <c r="L61" s="202"/>
      <c r="M61" s="202"/>
      <c r="N61" s="202"/>
      <c r="O61" s="202"/>
      <c r="P61" s="202">
        <v>10000000</v>
      </c>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45">
        <v>500000000</v>
      </c>
      <c r="AW61" s="210"/>
      <c r="AX61" s="246">
        <v>10000000</v>
      </c>
      <c r="AY61" s="246"/>
      <c r="AZ61" s="246"/>
      <c r="BA61" s="246"/>
      <c r="BB61" s="246"/>
      <c r="BC61" s="202"/>
      <c r="BD61" s="202"/>
      <c r="BE61" s="202"/>
      <c r="BF61" s="202"/>
      <c r="BG61" s="202"/>
      <c r="BH61" s="202"/>
      <c r="BI61" s="202"/>
      <c r="BJ61" s="202"/>
      <c r="BK61" s="202"/>
      <c r="BL61" s="202"/>
      <c r="BM61" s="202"/>
      <c r="BN61" s="202"/>
      <c r="BO61" s="202"/>
      <c r="BP61" s="202"/>
      <c r="BQ61" s="202"/>
      <c r="BR61" s="202"/>
      <c r="BS61" s="202"/>
      <c r="BT61" s="20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row>
    <row r="62" spans="1:214" s="206" customFormat="1">
      <c r="A62" s="219" t="s">
        <v>264</v>
      </c>
      <c r="B62" s="219" t="s">
        <v>280</v>
      </c>
      <c r="C62" s="219" t="s">
        <v>280</v>
      </c>
      <c r="D62" s="219" t="s">
        <v>308</v>
      </c>
      <c r="E62" s="219" t="s">
        <v>402</v>
      </c>
      <c r="F62" s="224"/>
      <c r="G62" s="221"/>
      <c r="H62" s="221"/>
      <c r="I62" s="222" t="s">
        <v>401</v>
      </c>
      <c r="J62" s="180">
        <f t="shared" si="1"/>
        <v>0</v>
      </c>
      <c r="K62" s="181">
        <f t="shared" si="0"/>
        <v>0</v>
      </c>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45"/>
      <c r="AW62" s="210"/>
      <c r="AX62" s="246"/>
      <c r="AY62" s="246"/>
      <c r="AZ62" s="246"/>
      <c r="BA62" s="246"/>
      <c r="BB62" s="246"/>
      <c r="BC62" s="202"/>
      <c r="BD62" s="202"/>
      <c r="BE62" s="202"/>
      <c r="BF62" s="202"/>
      <c r="BG62" s="202"/>
      <c r="BH62" s="202"/>
      <c r="BI62" s="202"/>
      <c r="BJ62" s="202"/>
      <c r="BK62" s="202"/>
      <c r="BL62" s="202"/>
      <c r="BM62" s="202"/>
      <c r="BN62" s="202"/>
      <c r="BO62" s="202"/>
      <c r="BP62" s="202"/>
      <c r="BQ62" s="202"/>
      <c r="BR62" s="202"/>
      <c r="BS62" s="202"/>
      <c r="BT62" s="20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row>
    <row r="63" spans="1:214" s="206" customFormat="1" ht="33">
      <c r="A63" s="199" t="s">
        <v>264</v>
      </c>
      <c r="B63" s="199" t="s">
        <v>280</v>
      </c>
      <c r="C63" s="199" t="s">
        <v>280</v>
      </c>
      <c r="D63" s="199" t="s">
        <v>308</v>
      </c>
      <c r="E63" s="199" t="s">
        <v>402</v>
      </c>
      <c r="F63" s="199" t="s">
        <v>400</v>
      </c>
      <c r="G63" s="199" t="s">
        <v>478</v>
      </c>
      <c r="H63" s="199" t="s">
        <v>390</v>
      </c>
      <c r="I63" s="201" t="s">
        <v>424</v>
      </c>
      <c r="J63" s="180">
        <f t="shared" si="1"/>
        <v>113000000</v>
      </c>
      <c r="K63" s="181">
        <f t="shared" si="0"/>
        <v>113000000</v>
      </c>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v>113000000</v>
      </c>
      <c r="BO63" s="202"/>
      <c r="BP63" s="202"/>
      <c r="BQ63" s="202"/>
      <c r="BR63" s="202"/>
      <c r="BS63" s="202"/>
      <c r="BT63" s="202"/>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c r="EP63" s="203"/>
      <c r="EQ63" s="203"/>
      <c r="ER63" s="203"/>
      <c r="ES63" s="203"/>
      <c r="ET63" s="203"/>
      <c r="EU63" s="203"/>
      <c r="EV63" s="203"/>
      <c r="EW63" s="203"/>
      <c r="EX63" s="203"/>
      <c r="EY63" s="203"/>
      <c r="EZ63" s="203"/>
      <c r="FA63" s="203"/>
      <c r="FB63" s="203"/>
      <c r="FC63" s="203"/>
      <c r="FD63" s="203"/>
      <c r="FE63" s="203"/>
      <c r="FF63" s="203"/>
      <c r="FG63" s="203"/>
      <c r="FH63" s="203"/>
      <c r="FI63" s="203"/>
      <c r="FJ63" s="203"/>
      <c r="FK63" s="203"/>
      <c r="FL63" s="203"/>
      <c r="FM63" s="203"/>
      <c r="FN63" s="203"/>
      <c r="FO63" s="203"/>
      <c r="FP63" s="203"/>
      <c r="FQ63" s="203"/>
      <c r="FR63" s="203"/>
      <c r="FS63" s="203"/>
      <c r="FT63" s="203"/>
      <c r="FU63" s="203"/>
      <c r="FV63" s="203"/>
      <c r="FW63" s="203"/>
      <c r="FX63" s="203"/>
      <c r="FY63" s="203"/>
      <c r="FZ63" s="203"/>
      <c r="GA63" s="203"/>
      <c r="GB63" s="203"/>
      <c r="GC63" s="203"/>
      <c r="GD63" s="203"/>
      <c r="GE63" s="203"/>
      <c r="GF63" s="203"/>
      <c r="GG63" s="203"/>
      <c r="GH63" s="203"/>
      <c r="GI63" s="203"/>
      <c r="GJ63" s="203"/>
      <c r="GK63" s="203"/>
      <c r="GL63" s="203"/>
      <c r="GM63" s="203"/>
      <c r="GN63" s="203"/>
      <c r="GO63" s="203"/>
      <c r="GP63" s="203"/>
      <c r="GQ63" s="203"/>
      <c r="GR63" s="203"/>
      <c r="GS63" s="203"/>
      <c r="GT63" s="203"/>
      <c r="GU63" s="203"/>
      <c r="GV63" s="203"/>
      <c r="GW63" s="203"/>
      <c r="GX63" s="203"/>
      <c r="GY63" s="203"/>
      <c r="GZ63" s="203"/>
      <c r="HA63" s="203"/>
      <c r="HB63" s="203"/>
      <c r="HC63" s="203"/>
      <c r="HD63" s="203"/>
      <c r="HE63" s="203"/>
      <c r="HF63" s="203"/>
    </row>
    <row r="64" spans="1:214">
      <c r="A64" s="169" t="s">
        <v>315</v>
      </c>
      <c r="B64" s="169"/>
      <c r="C64" s="169"/>
      <c r="D64" s="169"/>
      <c r="E64" s="169"/>
      <c r="F64" s="223"/>
      <c r="G64" s="171"/>
      <c r="H64" s="171"/>
      <c r="I64" s="172" t="s">
        <v>316</v>
      </c>
      <c r="J64" s="180">
        <f t="shared" si="1"/>
        <v>0</v>
      </c>
      <c r="K64" s="181">
        <f t="shared" si="0"/>
        <v>0</v>
      </c>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52"/>
      <c r="HA64" s="152"/>
      <c r="HB64" s="152"/>
      <c r="HC64" s="152"/>
      <c r="HD64" s="152"/>
      <c r="HE64" s="152"/>
      <c r="HF64" s="152"/>
    </row>
    <row r="65" spans="1:214">
      <c r="A65" s="176" t="s">
        <v>315</v>
      </c>
      <c r="B65" s="176" t="s">
        <v>250</v>
      </c>
      <c r="C65" s="176"/>
      <c r="D65" s="176"/>
      <c r="E65" s="176"/>
      <c r="F65" s="177"/>
      <c r="G65" s="178"/>
      <c r="H65" s="178"/>
      <c r="I65" s="179" t="s">
        <v>296</v>
      </c>
      <c r="J65" s="180">
        <f t="shared" si="1"/>
        <v>0</v>
      </c>
      <c r="K65" s="181">
        <f t="shared" si="0"/>
        <v>0</v>
      </c>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52"/>
      <c r="HA65" s="152"/>
      <c r="HB65" s="152"/>
      <c r="HC65" s="152"/>
      <c r="HD65" s="152"/>
      <c r="HE65" s="152"/>
      <c r="HF65" s="152"/>
    </row>
    <row r="66" spans="1:214">
      <c r="A66" s="184" t="s">
        <v>315</v>
      </c>
      <c r="B66" s="184" t="s">
        <v>250</v>
      </c>
      <c r="C66" s="184" t="s">
        <v>274</v>
      </c>
      <c r="D66" s="184"/>
      <c r="E66" s="184"/>
      <c r="F66" s="185"/>
      <c r="G66" s="184"/>
      <c r="H66" s="186"/>
      <c r="I66" s="187" t="s">
        <v>297</v>
      </c>
      <c r="J66" s="180">
        <f t="shared" si="1"/>
        <v>0</v>
      </c>
      <c r="K66" s="181">
        <f t="shared" si="0"/>
        <v>0</v>
      </c>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52"/>
      <c r="HA66" s="152"/>
      <c r="HB66" s="152"/>
      <c r="HC66" s="152"/>
      <c r="HD66" s="152"/>
      <c r="HE66" s="152"/>
      <c r="HF66" s="152"/>
    </row>
    <row r="67" spans="1:214">
      <c r="A67" s="211" t="s">
        <v>315</v>
      </c>
      <c r="B67" s="211" t="s">
        <v>250</v>
      </c>
      <c r="C67" s="211" t="s">
        <v>274</v>
      </c>
      <c r="D67" s="211" t="s">
        <v>295</v>
      </c>
      <c r="E67" s="211"/>
      <c r="F67" s="226"/>
      <c r="G67" s="213"/>
      <c r="H67" s="213"/>
      <c r="I67" s="214" t="s">
        <v>317</v>
      </c>
      <c r="J67" s="180">
        <f t="shared" si="1"/>
        <v>0</v>
      </c>
      <c r="K67" s="181">
        <f t="shared" si="0"/>
        <v>0</v>
      </c>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row>
    <row r="68" spans="1:214">
      <c r="A68" s="219" t="s">
        <v>315</v>
      </c>
      <c r="B68" s="219" t="s">
        <v>250</v>
      </c>
      <c r="C68" s="219" t="s">
        <v>274</v>
      </c>
      <c r="D68" s="219" t="s">
        <v>295</v>
      </c>
      <c r="E68" s="219" t="s">
        <v>318</v>
      </c>
      <c r="F68" s="220"/>
      <c r="G68" s="221"/>
      <c r="H68" s="221"/>
      <c r="I68" s="222" t="s">
        <v>319</v>
      </c>
      <c r="J68" s="180">
        <f t="shared" si="1"/>
        <v>0</v>
      </c>
      <c r="K68" s="181">
        <f t="shared" si="0"/>
        <v>0</v>
      </c>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row>
    <row r="69" spans="1:214" s="206" customFormat="1" ht="22">
      <c r="A69" s="199" t="s">
        <v>315</v>
      </c>
      <c r="B69" s="199" t="s">
        <v>250</v>
      </c>
      <c r="C69" s="199" t="s">
        <v>274</v>
      </c>
      <c r="D69" s="199" t="s">
        <v>295</v>
      </c>
      <c r="E69" s="199" t="s">
        <v>318</v>
      </c>
      <c r="F69" s="200">
        <v>2019005810109</v>
      </c>
      <c r="G69" s="199" t="s">
        <v>479</v>
      </c>
      <c r="H69" s="199" t="s">
        <v>389</v>
      </c>
      <c r="I69" s="201" t="s">
        <v>455</v>
      </c>
      <c r="J69" s="180">
        <f t="shared" si="1"/>
        <v>70000000</v>
      </c>
      <c r="K69" s="181">
        <f t="shared" ref="K69:K132" si="2">SUM(L69:BT69)</f>
        <v>70000000</v>
      </c>
      <c r="L69" s="202"/>
      <c r="M69" s="202"/>
      <c r="N69" s="202"/>
      <c r="O69" s="202"/>
      <c r="P69" s="202"/>
      <c r="Q69" s="202"/>
      <c r="R69" s="202"/>
      <c r="S69" s="202"/>
      <c r="T69" s="202"/>
      <c r="U69" s="202"/>
      <c r="V69" s="202"/>
      <c r="W69" s="202"/>
      <c r="X69" s="202"/>
      <c r="Y69" s="202"/>
      <c r="Z69" s="202"/>
      <c r="AA69" s="202"/>
      <c r="AB69" s="231">
        <v>28000000</v>
      </c>
      <c r="AC69" s="231">
        <v>42000000</v>
      </c>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c r="EO69" s="203"/>
      <c r="EP69" s="203"/>
      <c r="EQ69" s="203"/>
      <c r="ER69" s="203"/>
      <c r="ES69" s="203"/>
      <c r="ET69" s="203"/>
      <c r="EU69" s="203"/>
      <c r="EV69" s="203"/>
      <c r="EW69" s="203"/>
      <c r="EX69" s="203"/>
      <c r="EY69" s="203"/>
      <c r="EZ69" s="203"/>
      <c r="FA69" s="203"/>
      <c r="FB69" s="203"/>
      <c r="FC69" s="203"/>
      <c r="FD69" s="203"/>
      <c r="FE69" s="203"/>
      <c r="FF69" s="203"/>
      <c r="FG69" s="203"/>
      <c r="FH69" s="203"/>
      <c r="FI69" s="203"/>
      <c r="FJ69" s="203"/>
      <c r="FK69" s="203"/>
      <c r="FL69" s="203"/>
      <c r="FM69" s="203"/>
      <c r="FN69" s="203"/>
      <c r="FO69" s="203"/>
      <c r="FP69" s="203"/>
      <c r="FQ69" s="203"/>
      <c r="FR69" s="203"/>
      <c r="FS69" s="203"/>
      <c r="FT69" s="203"/>
      <c r="FU69" s="203"/>
      <c r="FV69" s="203"/>
      <c r="FW69" s="203"/>
      <c r="FX69" s="203"/>
      <c r="FY69" s="203"/>
      <c r="FZ69" s="203"/>
      <c r="GA69" s="203"/>
      <c r="GB69" s="203"/>
      <c r="GC69" s="203"/>
      <c r="GD69" s="203"/>
      <c r="GE69" s="203"/>
      <c r="GF69" s="203"/>
      <c r="GG69" s="203"/>
      <c r="GH69" s="203"/>
      <c r="GI69" s="203"/>
      <c r="GJ69" s="203"/>
      <c r="GK69" s="203"/>
      <c r="GL69" s="203"/>
      <c r="GM69" s="203"/>
      <c r="GN69" s="203"/>
      <c r="GO69" s="203"/>
      <c r="GP69" s="203"/>
      <c r="GQ69" s="203"/>
      <c r="GR69" s="203"/>
      <c r="GS69" s="203"/>
      <c r="GT69" s="203"/>
      <c r="GU69" s="203"/>
      <c r="GV69" s="203"/>
      <c r="GW69" s="203"/>
      <c r="GX69" s="203"/>
      <c r="GY69" s="203"/>
      <c r="GZ69" s="203"/>
      <c r="HA69" s="203"/>
      <c r="HB69" s="203"/>
      <c r="HC69" s="203"/>
      <c r="HD69" s="203"/>
      <c r="HE69" s="203"/>
      <c r="HF69" s="203"/>
    </row>
    <row r="70" spans="1:214">
      <c r="A70" s="211" t="s">
        <v>315</v>
      </c>
      <c r="B70" s="211" t="s">
        <v>250</v>
      </c>
      <c r="C70" s="211" t="s">
        <v>274</v>
      </c>
      <c r="D70" s="211" t="s">
        <v>320</v>
      </c>
      <c r="E70" s="211"/>
      <c r="F70" s="226"/>
      <c r="G70" s="211"/>
      <c r="H70" s="213"/>
      <c r="I70" s="214" t="s">
        <v>321</v>
      </c>
      <c r="J70" s="180">
        <f t="shared" si="1"/>
        <v>0</v>
      </c>
      <c r="K70" s="181">
        <f t="shared" si="2"/>
        <v>0</v>
      </c>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52"/>
      <c r="HA70" s="152"/>
      <c r="HB70" s="152"/>
      <c r="HC70" s="152"/>
      <c r="HD70" s="152"/>
      <c r="HE70" s="152"/>
      <c r="HF70" s="152"/>
    </row>
    <row r="71" spans="1:214">
      <c r="A71" s="219" t="s">
        <v>315</v>
      </c>
      <c r="B71" s="219" t="s">
        <v>250</v>
      </c>
      <c r="C71" s="219" t="s">
        <v>274</v>
      </c>
      <c r="D71" s="219" t="s">
        <v>320</v>
      </c>
      <c r="E71" s="219" t="s">
        <v>322</v>
      </c>
      <c r="F71" s="220"/>
      <c r="G71" s="219"/>
      <c r="H71" s="221"/>
      <c r="I71" s="222" t="s">
        <v>323</v>
      </c>
      <c r="J71" s="180">
        <f t="shared" si="1"/>
        <v>0</v>
      </c>
      <c r="K71" s="181">
        <f t="shared" si="2"/>
        <v>0</v>
      </c>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152"/>
      <c r="FL71" s="152"/>
      <c r="FM71" s="152"/>
      <c r="FN71" s="152"/>
      <c r="FO71" s="152"/>
      <c r="FP71" s="152"/>
      <c r="FQ71" s="152"/>
      <c r="FR71" s="152"/>
      <c r="FS71" s="152"/>
      <c r="FT71" s="152"/>
      <c r="FU71" s="152"/>
      <c r="FV71" s="152"/>
      <c r="FW71" s="152"/>
      <c r="FX71" s="152"/>
      <c r="FY71" s="152"/>
      <c r="FZ71" s="152"/>
      <c r="GA71" s="152"/>
      <c r="GB71" s="152"/>
      <c r="GC71" s="152"/>
      <c r="GD71" s="152"/>
      <c r="GE71" s="152"/>
      <c r="GF71" s="152"/>
      <c r="GG71" s="152"/>
      <c r="GH71" s="152"/>
      <c r="GI71" s="152"/>
      <c r="GJ71" s="152"/>
      <c r="GK71" s="152"/>
      <c r="GL71" s="152"/>
      <c r="GM71" s="152"/>
      <c r="GN71" s="152"/>
      <c r="GO71" s="152"/>
      <c r="GP71" s="152"/>
      <c r="GQ71" s="152"/>
      <c r="GR71" s="152"/>
      <c r="GS71" s="152"/>
      <c r="GT71" s="152"/>
      <c r="GU71" s="152"/>
      <c r="GV71" s="152"/>
      <c r="GW71" s="152"/>
      <c r="GX71" s="152"/>
      <c r="GY71" s="152"/>
      <c r="GZ71" s="152"/>
      <c r="HA71" s="152"/>
      <c r="HB71" s="152"/>
      <c r="HC71" s="152"/>
      <c r="HD71" s="152"/>
      <c r="HE71" s="152"/>
      <c r="HF71" s="152"/>
    </row>
    <row r="72" spans="1:214" s="206" customFormat="1" ht="22">
      <c r="A72" s="199" t="s">
        <v>315</v>
      </c>
      <c r="B72" s="199" t="s">
        <v>250</v>
      </c>
      <c r="C72" s="199" t="s">
        <v>274</v>
      </c>
      <c r="D72" s="199" t="s">
        <v>320</v>
      </c>
      <c r="E72" s="199" t="s">
        <v>322</v>
      </c>
      <c r="F72" s="200">
        <v>2019005810122</v>
      </c>
      <c r="G72" s="199" t="s">
        <v>480</v>
      </c>
      <c r="H72" s="199" t="s">
        <v>389</v>
      </c>
      <c r="I72" s="247" t="s">
        <v>425</v>
      </c>
      <c r="J72" s="180">
        <f t="shared" si="1"/>
        <v>200000000</v>
      </c>
      <c r="K72" s="181">
        <f t="shared" si="2"/>
        <v>200000000</v>
      </c>
      <c r="L72" s="202"/>
      <c r="M72" s="202"/>
      <c r="N72" s="202"/>
      <c r="O72" s="202"/>
      <c r="P72" s="202"/>
      <c r="Q72" s="202"/>
      <c r="R72" s="202"/>
      <c r="S72" s="202"/>
      <c r="T72" s="202"/>
      <c r="U72" s="202"/>
      <c r="V72" s="202"/>
      <c r="W72" s="202">
        <f>302490000-200000000</f>
        <v>102490000</v>
      </c>
      <c r="X72" s="202"/>
      <c r="Y72" s="202"/>
      <c r="Z72" s="202"/>
      <c r="AA72" s="202"/>
      <c r="AB72" s="202"/>
      <c r="AC72" s="202"/>
      <c r="AD72" s="202"/>
      <c r="AE72" s="202"/>
      <c r="AF72" s="202"/>
      <c r="AG72" s="202"/>
      <c r="AH72" s="202"/>
      <c r="AI72" s="202"/>
      <c r="AJ72" s="202"/>
      <c r="AK72" s="202"/>
      <c r="AL72" s="202"/>
      <c r="AM72" s="202"/>
      <c r="AN72" s="202"/>
      <c r="AO72" s="202"/>
      <c r="AP72" s="202"/>
      <c r="AQ72" s="202"/>
      <c r="AR72" s="210">
        <v>96000000</v>
      </c>
      <c r="AS72" s="210">
        <v>1500000</v>
      </c>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46">
        <v>10000</v>
      </c>
      <c r="BT72" s="202"/>
      <c r="BU72" s="205"/>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205"/>
      <c r="GQ72" s="205"/>
      <c r="GR72" s="205"/>
      <c r="GS72" s="205"/>
      <c r="GT72" s="205"/>
      <c r="GU72" s="205"/>
      <c r="GV72" s="205"/>
      <c r="GW72" s="205"/>
      <c r="GX72" s="205"/>
      <c r="GY72" s="205"/>
      <c r="GZ72" s="205"/>
      <c r="HA72" s="205"/>
      <c r="HB72" s="205"/>
      <c r="HC72" s="205"/>
      <c r="HD72" s="205"/>
      <c r="HE72" s="205"/>
      <c r="HF72" s="205"/>
    </row>
    <row r="73" spans="1:214">
      <c r="A73" s="176" t="s">
        <v>315</v>
      </c>
      <c r="B73" s="176" t="s">
        <v>274</v>
      </c>
      <c r="C73" s="176"/>
      <c r="D73" s="176"/>
      <c r="E73" s="176"/>
      <c r="F73" s="177"/>
      <c r="G73" s="178"/>
      <c r="H73" s="178"/>
      <c r="I73" s="179" t="s">
        <v>324</v>
      </c>
      <c r="J73" s="180">
        <f t="shared" ref="J73:J175" si="3">K73</f>
        <v>0</v>
      </c>
      <c r="K73" s="181">
        <f t="shared" si="2"/>
        <v>0</v>
      </c>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row>
    <row r="74" spans="1:214">
      <c r="A74" s="184" t="s">
        <v>315</v>
      </c>
      <c r="B74" s="184" t="s">
        <v>274</v>
      </c>
      <c r="C74" s="184" t="s">
        <v>252</v>
      </c>
      <c r="D74" s="184"/>
      <c r="E74" s="184"/>
      <c r="F74" s="185"/>
      <c r="G74" s="184"/>
      <c r="H74" s="186"/>
      <c r="I74" s="187" t="s">
        <v>325</v>
      </c>
      <c r="J74" s="180">
        <f t="shared" si="3"/>
        <v>0</v>
      </c>
      <c r="K74" s="181">
        <f t="shared" si="2"/>
        <v>0</v>
      </c>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row>
    <row r="75" spans="1:214">
      <c r="A75" s="211" t="s">
        <v>315</v>
      </c>
      <c r="B75" s="211" t="s">
        <v>274</v>
      </c>
      <c r="C75" s="211" t="s">
        <v>252</v>
      </c>
      <c r="D75" s="211" t="s">
        <v>326</v>
      </c>
      <c r="E75" s="211"/>
      <c r="F75" s="226"/>
      <c r="G75" s="213"/>
      <c r="H75" s="213"/>
      <c r="I75" s="214" t="s">
        <v>327</v>
      </c>
      <c r="J75" s="180">
        <f t="shared" si="3"/>
        <v>0</v>
      </c>
      <c r="K75" s="181">
        <f t="shared" si="2"/>
        <v>0</v>
      </c>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row>
    <row r="76" spans="1:214">
      <c r="A76" s="219" t="s">
        <v>315</v>
      </c>
      <c r="B76" s="219" t="s">
        <v>274</v>
      </c>
      <c r="C76" s="219" t="s">
        <v>252</v>
      </c>
      <c r="D76" s="219" t="s">
        <v>326</v>
      </c>
      <c r="E76" s="219" t="s">
        <v>328</v>
      </c>
      <c r="F76" s="224"/>
      <c r="G76" s="221"/>
      <c r="H76" s="221"/>
      <c r="I76" s="222" t="s">
        <v>329</v>
      </c>
      <c r="J76" s="180">
        <f t="shared" si="3"/>
        <v>0</v>
      </c>
      <c r="K76" s="181">
        <f t="shared" si="2"/>
        <v>0</v>
      </c>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c r="EO76" s="183"/>
      <c r="EP76" s="183"/>
      <c r="EQ76" s="183"/>
      <c r="ER76" s="183"/>
      <c r="ES76" s="183"/>
      <c r="ET76" s="183"/>
      <c r="EU76" s="183"/>
      <c r="EV76" s="183"/>
      <c r="EW76" s="183"/>
      <c r="EX76" s="183"/>
      <c r="EY76" s="183"/>
      <c r="EZ76" s="183"/>
      <c r="FA76" s="183"/>
      <c r="FB76" s="183"/>
      <c r="FC76" s="183"/>
      <c r="FD76" s="183"/>
      <c r="FE76" s="183"/>
      <c r="FF76" s="183"/>
      <c r="FG76" s="183"/>
      <c r="FH76" s="183"/>
      <c r="FI76" s="183"/>
      <c r="FJ76" s="183"/>
      <c r="FK76" s="183"/>
      <c r="FL76" s="183"/>
      <c r="FM76" s="183"/>
      <c r="FN76" s="183"/>
      <c r="FO76" s="183"/>
      <c r="FP76" s="183"/>
      <c r="FQ76" s="183"/>
      <c r="FR76" s="183"/>
      <c r="FS76" s="183"/>
      <c r="FT76" s="183"/>
      <c r="FU76" s="183"/>
      <c r="FV76" s="183"/>
      <c r="FW76" s="183"/>
      <c r="FX76" s="183"/>
      <c r="FY76" s="183"/>
      <c r="FZ76" s="183"/>
      <c r="GA76" s="183"/>
      <c r="GB76" s="183"/>
      <c r="GC76" s="183"/>
      <c r="GD76" s="183"/>
      <c r="GE76" s="183"/>
      <c r="GF76" s="183"/>
      <c r="GG76" s="183"/>
      <c r="GH76" s="183"/>
      <c r="GI76" s="183"/>
      <c r="GJ76" s="183"/>
      <c r="GK76" s="183"/>
      <c r="GL76" s="183"/>
      <c r="GM76" s="183"/>
      <c r="GN76" s="183"/>
      <c r="GO76" s="183"/>
      <c r="GP76" s="183"/>
      <c r="GQ76" s="183"/>
      <c r="GR76" s="183"/>
      <c r="GS76" s="183"/>
      <c r="GT76" s="183"/>
      <c r="GU76" s="183"/>
      <c r="GV76" s="183"/>
      <c r="GW76" s="183"/>
      <c r="GX76" s="183"/>
      <c r="GY76" s="183"/>
      <c r="GZ76" s="183"/>
      <c r="HA76" s="183"/>
      <c r="HB76" s="183"/>
      <c r="HC76" s="183"/>
      <c r="HD76" s="183"/>
      <c r="HE76" s="183"/>
      <c r="HF76" s="183"/>
    </row>
    <row r="77" spans="1:214" s="206" customFormat="1" ht="22">
      <c r="A77" s="209" t="s">
        <v>315</v>
      </c>
      <c r="B77" s="199" t="s">
        <v>274</v>
      </c>
      <c r="C77" s="199" t="s">
        <v>252</v>
      </c>
      <c r="D77" s="199" t="s">
        <v>326</v>
      </c>
      <c r="E77" s="199" t="s">
        <v>328</v>
      </c>
      <c r="F77" s="200">
        <v>2019005810137</v>
      </c>
      <c r="G77" s="199" t="s">
        <v>481</v>
      </c>
      <c r="H77" s="199" t="s">
        <v>390</v>
      </c>
      <c r="I77" s="201" t="s">
        <v>372</v>
      </c>
      <c r="J77" s="180">
        <f t="shared" si="3"/>
        <v>97500000</v>
      </c>
      <c r="K77" s="181">
        <f t="shared" si="2"/>
        <v>97500000</v>
      </c>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10">
        <v>96000000</v>
      </c>
      <c r="AS77" s="202">
        <v>1500000</v>
      </c>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c r="CW77" s="203"/>
      <c r="CX77" s="203"/>
      <c r="CY77" s="203"/>
      <c r="CZ77" s="203"/>
      <c r="DA77" s="203"/>
      <c r="DB77" s="203"/>
      <c r="DC77" s="203"/>
      <c r="DD77" s="203"/>
      <c r="DE77" s="203"/>
      <c r="DF77" s="203"/>
      <c r="DG77" s="203"/>
      <c r="DH77" s="203"/>
      <c r="DI77" s="203"/>
      <c r="DJ77" s="203"/>
      <c r="DK77" s="203"/>
      <c r="DL77" s="203"/>
      <c r="DM77" s="203"/>
      <c r="DN77" s="203"/>
      <c r="DO77" s="203"/>
      <c r="DP77" s="203"/>
      <c r="DQ77" s="203"/>
      <c r="DR77" s="203"/>
      <c r="DS77" s="203"/>
      <c r="DT77" s="203"/>
      <c r="DU77" s="203"/>
      <c r="DV77" s="203"/>
      <c r="DW77" s="203"/>
      <c r="DX77" s="203"/>
      <c r="DY77" s="203"/>
      <c r="DZ77" s="203"/>
      <c r="EA77" s="203"/>
      <c r="EB77" s="203"/>
      <c r="EC77" s="203"/>
      <c r="ED77" s="203"/>
      <c r="EE77" s="203"/>
      <c r="EF77" s="203"/>
      <c r="EG77" s="203"/>
      <c r="EH77" s="203"/>
      <c r="EI77" s="203"/>
      <c r="EJ77" s="203"/>
      <c r="EK77" s="203"/>
      <c r="EL77" s="203"/>
      <c r="EM77" s="203"/>
      <c r="EN77" s="203"/>
      <c r="EO77" s="203"/>
      <c r="EP77" s="203"/>
      <c r="EQ77" s="203"/>
      <c r="ER77" s="203"/>
      <c r="ES77" s="203"/>
      <c r="ET77" s="203"/>
      <c r="EU77" s="203"/>
      <c r="EV77" s="203"/>
      <c r="EW77" s="203"/>
      <c r="EX77" s="203"/>
      <c r="EY77" s="203"/>
      <c r="EZ77" s="203"/>
      <c r="FA77" s="203"/>
      <c r="FB77" s="203"/>
      <c r="FC77" s="203"/>
      <c r="FD77" s="203"/>
      <c r="FE77" s="203"/>
      <c r="FF77" s="203"/>
      <c r="FG77" s="203"/>
      <c r="FH77" s="203"/>
      <c r="FI77" s="203"/>
      <c r="FJ77" s="203"/>
      <c r="FK77" s="203"/>
      <c r="FL77" s="203"/>
      <c r="FM77" s="203"/>
      <c r="FN77" s="203"/>
      <c r="FO77" s="203"/>
      <c r="FP77" s="203"/>
      <c r="FQ77" s="203"/>
      <c r="FR77" s="203"/>
      <c r="FS77" s="203"/>
      <c r="FT77" s="203"/>
      <c r="FU77" s="203"/>
      <c r="FV77" s="203"/>
      <c r="FW77" s="203"/>
      <c r="FX77" s="203"/>
      <c r="FY77" s="203"/>
      <c r="FZ77" s="203"/>
      <c r="GA77" s="203"/>
      <c r="GB77" s="203"/>
      <c r="GC77" s="203"/>
      <c r="GD77" s="203"/>
      <c r="GE77" s="203"/>
      <c r="GF77" s="203"/>
      <c r="GG77" s="203"/>
      <c r="GH77" s="203"/>
      <c r="GI77" s="203"/>
      <c r="GJ77" s="203"/>
      <c r="GK77" s="203"/>
      <c r="GL77" s="203"/>
      <c r="GM77" s="203"/>
      <c r="GN77" s="203"/>
      <c r="GO77" s="203"/>
      <c r="GP77" s="203"/>
      <c r="GQ77" s="203"/>
      <c r="GR77" s="203"/>
      <c r="GS77" s="203"/>
      <c r="GT77" s="203"/>
      <c r="GU77" s="203"/>
      <c r="GV77" s="203"/>
      <c r="GW77" s="203"/>
      <c r="GX77" s="203"/>
      <c r="GY77" s="203"/>
      <c r="GZ77" s="203"/>
      <c r="HA77" s="203"/>
      <c r="HB77" s="203"/>
      <c r="HC77" s="203"/>
      <c r="HD77" s="203"/>
      <c r="HE77" s="203"/>
      <c r="HF77" s="203"/>
    </row>
    <row r="78" spans="1:214" s="206" customFormat="1" ht="33">
      <c r="A78" s="209" t="s">
        <v>315</v>
      </c>
      <c r="B78" s="199" t="s">
        <v>274</v>
      </c>
      <c r="C78" s="199" t="s">
        <v>252</v>
      </c>
      <c r="D78" s="199" t="s">
        <v>326</v>
      </c>
      <c r="E78" s="199" t="s">
        <v>328</v>
      </c>
      <c r="F78" s="200">
        <v>2019005810155</v>
      </c>
      <c r="G78" s="199" t="s">
        <v>482</v>
      </c>
      <c r="H78" s="199" t="s">
        <v>390</v>
      </c>
      <c r="I78" s="247" t="s">
        <v>373</v>
      </c>
      <c r="J78" s="180">
        <f t="shared" si="3"/>
        <v>371950000</v>
      </c>
      <c r="K78" s="181">
        <f t="shared" si="2"/>
        <v>371950000</v>
      </c>
      <c r="L78" s="202"/>
      <c r="M78" s="202"/>
      <c r="N78" s="202"/>
      <c r="O78" s="202"/>
      <c r="P78" s="202"/>
      <c r="Q78" s="202"/>
      <c r="R78" s="202"/>
      <c r="S78" s="202"/>
      <c r="T78" s="231">
        <v>17000000</v>
      </c>
      <c r="U78" s="231">
        <v>5000000</v>
      </c>
      <c r="V78" s="231">
        <v>2000000</v>
      </c>
      <c r="W78" s="231">
        <v>140000000</v>
      </c>
      <c r="X78" s="231">
        <v>400000</v>
      </c>
      <c r="Y78" s="231">
        <v>1300000</v>
      </c>
      <c r="Z78" s="202"/>
      <c r="AA78" s="231">
        <v>13000000</v>
      </c>
      <c r="AB78" s="231">
        <v>400000</v>
      </c>
      <c r="AC78" s="231">
        <v>600000</v>
      </c>
      <c r="AD78" s="231">
        <v>6500000</v>
      </c>
      <c r="AE78" s="231">
        <v>10000</v>
      </c>
      <c r="AF78" s="231">
        <v>70000</v>
      </c>
      <c r="AG78" s="231">
        <v>3000000</v>
      </c>
      <c r="AH78" s="231">
        <v>1000000</v>
      </c>
      <c r="AI78" s="231">
        <v>350000</v>
      </c>
      <c r="AJ78" s="231">
        <v>1200000</v>
      </c>
      <c r="AK78" s="231">
        <v>180000000</v>
      </c>
      <c r="AL78" s="231">
        <v>120000</v>
      </c>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3"/>
      <c r="CZ78" s="203"/>
      <c r="DA78" s="203"/>
      <c r="DB78" s="203"/>
      <c r="DC78" s="203"/>
      <c r="DD78" s="203"/>
      <c r="DE78" s="203"/>
      <c r="DF78" s="203"/>
      <c r="DG78" s="203"/>
      <c r="DH78" s="203"/>
      <c r="DI78" s="203"/>
      <c r="DJ78" s="203"/>
      <c r="DK78" s="203"/>
      <c r="DL78" s="203"/>
      <c r="DM78" s="203"/>
      <c r="DN78" s="203"/>
      <c r="DO78" s="203"/>
      <c r="DP78" s="203"/>
      <c r="DQ78" s="203"/>
      <c r="DR78" s="203"/>
      <c r="DS78" s="203"/>
      <c r="DT78" s="203"/>
      <c r="DU78" s="203"/>
      <c r="DV78" s="203"/>
      <c r="DW78" s="203"/>
      <c r="DX78" s="203"/>
      <c r="DY78" s="203"/>
      <c r="DZ78" s="203"/>
      <c r="EA78" s="203"/>
      <c r="EB78" s="203"/>
      <c r="EC78" s="203"/>
      <c r="ED78" s="203"/>
      <c r="EE78" s="203"/>
      <c r="EF78" s="203"/>
      <c r="EG78" s="203"/>
      <c r="EH78" s="203"/>
      <c r="EI78" s="203"/>
      <c r="EJ78" s="203"/>
      <c r="EK78" s="203"/>
      <c r="EL78" s="203"/>
      <c r="EM78" s="203"/>
      <c r="EN78" s="203"/>
      <c r="EO78" s="203"/>
      <c r="EP78" s="203"/>
      <c r="EQ78" s="203"/>
      <c r="ER78" s="203"/>
      <c r="ES78" s="203"/>
      <c r="ET78" s="203"/>
      <c r="EU78" s="203"/>
      <c r="EV78" s="203"/>
      <c r="EW78" s="203"/>
      <c r="EX78" s="203"/>
      <c r="EY78" s="203"/>
      <c r="EZ78" s="203"/>
      <c r="FA78" s="203"/>
      <c r="FB78" s="203"/>
      <c r="FC78" s="203"/>
      <c r="FD78" s="203"/>
      <c r="FE78" s="203"/>
      <c r="FF78" s="203"/>
      <c r="FG78" s="203"/>
      <c r="FH78" s="203"/>
      <c r="FI78" s="203"/>
      <c r="FJ78" s="203"/>
      <c r="FK78" s="203"/>
      <c r="FL78" s="203"/>
      <c r="FM78" s="203"/>
      <c r="FN78" s="203"/>
      <c r="FO78" s="203"/>
      <c r="FP78" s="203"/>
      <c r="FQ78" s="203"/>
      <c r="FR78" s="203"/>
      <c r="FS78" s="203"/>
      <c r="FT78" s="203"/>
      <c r="FU78" s="203"/>
      <c r="FV78" s="203"/>
      <c r="FW78" s="203"/>
      <c r="FX78" s="203"/>
      <c r="FY78" s="203"/>
      <c r="FZ78" s="203"/>
      <c r="GA78" s="203"/>
      <c r="GB78" s="203"/>
      <c r="GC78" s="203"/>
      <c r="GD78" s="203"/>
      <c r="GE78" s="203"/>
      <c r="GF78" s="203"/>
      <c r="GG78" s="203"/>
      <c r="GH78" s="203"/>
      <c r="GI78" s="203"/>
      <c r="GJ78" s="203"/>
      <c r="GK78" s="203"/>
      <c r="GL78" s="203"/>
      <c r="GM78" s="203"/>
      <c r="GN78" s="203"/>
      <c r="GO78" s="203"/>
      <c r="GP78" s="203"/>
      <c r="GQ78" s="203"/>
      <c r="GR78" s="203"/>
      <c r="GS78" s="203"/>
      <c r="GT78" s="203"/>
      <c r="GU78" s="203"/>
      <c r="GV78" s="203"/>
      <c r="GW78" s="203"/>
      <c r="GX78" s="203"/>
      <c r="GY78" s="203"/>
      <c r="GZ78" s="203"/>
      <c r="HA78" s="203"/>
      <c r="HB78" s="203"/>
      <c r="HC78" s="203"/>
      <c r="HD78" s="203"/>
      <c r="HE78" s="203"/>
      <c r="HF78" s="203"/>
    </row>
    <row r="79" spans="1:214">
      <c r="A79" s="169" t="s">
        <v>312</v>
      </c>
      <c r="B79" s="169"/>
      <c r="C79" s="169"/>
      <c r="D79" s="169"/>
      <c r="E79" s="169"/>
      <c r="F79" s="223"/>
      <c r="G79" s="171"/>
      <c r="H79" s="171"/>
      <c r="I79" s="172" t="s">
        <v>330</v>
      </c>
      <c r="J79" s="180">
        <f t="shared" si="3"/>
        <v>0</v>
      </c>
      <c r="K79" s="181">
        <f t="shared" si="2"/>
        <v>0</v>
      </c>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c r="EO79" s="183"/>
      <c r="EP79" s="183"/>
      <c r="EQ79" s="183"/>
      <c r="ER79" s="183"/>
      <c r="ES79" s="183"/>
      <c r="ET79" s="183"/>
      <c r="EU79" s="183"/>
      <c r="EV79" s="183"/>
      <c r="EW79" s="183"/>
      <c r="EX79" s="183"/>
      <c r="EY79" s="183"/>
      <c r="EZ79" s="183"/>
      <c r="FA79" s="183"/>
      <c r="FB79" s="183"/>
      <c r="FC79" s="183"/>
      <c r="FD79" s="183"/>
      <c r="FE79" s="183"/>
      <c r="FF79" s="183"/>
      <c r="FG79" s="183"/>
      <c r="FH79" s="183"/>
      <c r="FI79" s="183"/>
      <c r="FJ79" s="183"/>
      <c r="FK79" s="183"/>
      <c r="FL79" s="183"/>
      <c r="FM79" s="183"/>
      <c r="FN79" s="183"/>
      <c r="FO79" s="183"/>
      <c r="FP79" s="183"/>
      <c r="FQ79" s="183"/>
      <c r="FR79" s="183"/>
      <c r="FS79" s="183"/>
      <c r="FT79" s="183"/>
      <c r="FU79" s="183"/>
      <c r="FV79" s="183"/>
      <c r="FW79" s="183"/>
      <c r="FX79" s="183"/>
      <c r="FY79" s="183"/>
      <c r="FZ79" s="183"/>
      <c r="GA79" s="183"/>
      <c r="GB79" s="183"/>
      <c r="GC79" s="183"/>
      <c r="GD79" s="183"/>
      <c r="GE79" s="183"/>
      <c r="GF79" s="183"/>
      <c r="GG79" s="183"/>
      <c r="GH79" s="183"/>
      <c r="GI79" s="183"/>
      <c r="GJ79" s="183"/>
      <c r="GK79" s="183"/>
      <c r="GL79" s="183"/>
      <c r="GM79" s="183"/>
      <c r="GN79" s="183"/>
      <c r="GO79" s="183"/>
      <c r="GP79" s="183"/>
      <c r="GQ79" s="183"/>
      <c r="GR79" s="183"/>
      <c r="GS79" s="183"/>
      <c r="GT79" s="183"/>
      <c r="GU79" s="183"/>
      <c r="GV79" s="183"/>
      <c r="GW79" s="183"/>
      <c r="GX79" s="183"/>
      <c r="GY79" s="183"/>
      <c r="GZ79" s="183"/>
      <c r="HA79" s="183"/>
      <c r="HB79" s="183"/>
      <c r="HC79" s="183"/>
      <c r="HD79" s="183"/>
      <c r="HE79" s="183"/>
      <c r="HF79" s="183"/>
    </row>
    <row r="80" spans="1:214">
      <c r="A80" s="176" t="s">
        <v>312</v>
      </c>
      <c r="B80" s="176" t="s">
        <v>280</v>
      </c>
      <c r="C80" s="176"/>
      <c r="D80" s="176"/>
      <c r="E80" s="176"/>
      <c r="F80" s="225"/>
      <c r="G80" s="178"/>
      <c r="H80" s="178"/>
      <c r="I80" s="179" t="s">
        <v>281</v>
      </c>
      <c r="J80" s="180">
        <f t="shared" si="3"/>
        <v>0</v>
      </c>
      <c r="K80" s="181">
        <f t="shared" si="2"/>
        <v>0</v>
      </c>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168"/>
      <c r="BV80" s="168"/>
      <c r="BW80" s="168"/>
      <c r="BX80" s="168"/>
      <c r="BY80" s="168"/>
      <c r="BZ80" s="168"/>
      <c r="CA80" s="168"/>
      <c r="CB80" s="168"/>
      <c r="CC80" s="168"/>
      <c r="CD80" s="168"/>
      <c r="CE80" s="168"/>
      <c r="CF80" s="168"/>
      <c r="CG80" s="168"/>
      <c r="CH80" s="168"/>
      <c r="CI80" s="168"/>
      <c r="CJ80" s="168"/>
      <c r="CK80" s="168"/>
      <c r="CL80" s="168"/>
      <c r="CM80" s="168"/>
      <c r="CN80" s="168"/>
      <c r="CO80" s="168"/>
      <c r="CP80" s="168"/>
      <c r="CQ80" s="168"/>
      <c r="CR80" s="168"/>
      <c r="CS80" s="168"/>
      <c r="CT80" s="168"/>
      <c r="CU80" s="168"/>
      <c r="CV80" s="168"/>
      <c r="CW80" s="168"/>
      <c r="CX80" s="168"/>
      <c r="CY80" s="168"/>
      <c r="CZ80" s="168"/>
      <c r="DA80" s="168"/>
      <c r="DB80" s="168"/>
      <c r="DC80" s="168"/>
      <c r="DD80" s="168"/>
      <c r="DE80" s="168"/>
      <c r="DF80" s="168"/>
      <c r="DG80" s="168"/>
      <c r="DH80" s="168"/>
      <c r="DI80" s="168"/>
      <c r="DJ80" s="168"/>
      <c r="DK80" s="168"/>
      <c r="DL80" s="168"/>
      <c r="DM80" s="168"/>
      <c r="DN80" s="168"/>
      <c r="DO80" s="168"/>
      <c r="DP80" s="168"/>
      <c r="DQ80" s="168"/>
      <c r="DR80" s="168"/>
      <c r="DS80" s="168"/>
      <c r="DT80" s="168"/>
      <c r="DU80" s="168"/>
      <c r="DV80" s="168"/>
      <c r="DW80" s="168"/>
      <c r="DX80" s="168"/>
      <c r="DY80" s="168"/>
      <c r="DZ80" s="168"/>
      <c r="EA80" s="168"/>
      <c r="EB80" s="168"/>
      <c r="EC80" s="168"/>
      <c r="ED80" s="168"/>
      <c r="EE80" s="168"/>
      <c r="EF80" s="168"/>
      <c r="EG80" s="168"/>
      <c r="EH80" s="168"/>
      <c r="EI80" s="168"/>
      <c r="EJ80" s="168"/>
      <c r="EK80" s="168"/>
      <c r="EL80" s="168"/>
      <c r="EM80" s="168"/>
      <c r="EN80" s="168"/>
      <c r="EO80" s="168"/>
      <c r="EP80" s="168"/>
      <c r="EQ80" s="168"/>
      <c r="ER80" s="168"/>
      <c r="ES80" s="168"/>
      <c r="ET80" s="168"/>
      <c r="EU80" s="168"/>
      <c r="EV80" s="168"/>
      <c r="EW80" s="168"/>
      <c r="EX80" s="168"/>
      <c r="EY80" s="168"/>
      <c r="EZ80" s="168"/>
      <c r="FA80" s="168"/>
      <c r="FB80" s="168"/>
      <c r="FC80" s="168"/>
      <c r="FD80" s="168"/>
      <c r="FE80" s="168"/>
      <c r="FF80" s="168"/>
      <c r="FG80" s="168"/>
      <c r="FH80" s="168"/>
      <c r="FI80" s="168"/>
      <c r="FJ80" s="168"/>
      <c r="FK80" s="168"/>
      <c r="FL80" s="168"/>
      <c r="FM80" s="168"/>
      <c r="FN80" s="168"/>
      <c r="FO80" s="168"/>
      <c r="FP80" s="168"/>
      <c r="FQ80" s="168"/>
      <c r="FR80" s="168"/>
      <c r="FS80" s="168"/>
      <c r="FT80" s="168"/>
      <c r="FU80" s="168"/>
      <c r="FV80" s="168"/>
      <c r="FW80" s="168"/>
      <c r="FX80" s="168"/>
      <c r="FY80" s="168"/>
      <c r="FZ80" s="168"/>
      <c r="GA80" s="168"/>
      <c r="GB80" s="168"/>
      <c r="GC80" s="168"/>
      <c r="GD80" s="168"/>
      <c r="GE80" s="168"/>
      <c r="GF80" s="168"/>
      <c r="GG80" s="168"/>
      <c r="GH80" s="168"/>
      <c r="GI80" s="168"/>
      <c r="GJ80" s="168"/>
      <c r="GK80" s="168"/>
      <c r="GL80" s="168"/>
      <c r="GM80" s="168"/>
      <c r="GN80" s="168"/>
      <c r="GO80" s="168"/>
      <c r="GP80" s="168"/>
      <c r="GQ80" s="168"/>
      <c r="GR80" s="168"/>
      <c r="GS80" s="168"/>
      <c r="GT80" s="168"/>
      <c r="GU80" s="168"/>
      <c r="GV80" s="168"/>
      <c r="GW80" s="168"/>
      <c r="GX80" s="168"/>
      <c r="GY80" s="168"/>
      <c r="GZ80" s="183"/>
      <c r="HA80" s="183"/>
      <c r="HB80" s="183"/>
      <c r="HC80" s="183"/>
      <c r="HD80" s="183"/>
      <c r="HE80" s="183"/>
      <c r="HF80" s="183"/>
    </row>
    <row r="81" spans="1:214">
      <c r="A81" s="184" t="s">
        <v>312</v>
      </c>
      <c r="B81" s="184" t="s">
        <v>280</v>
      </c>
      <c r="C81" s="184" t="s">
        <v>280</v>
      </c>
      <c r="D81" s="184"/>
      <c r="E81" s="184"/>
      <c r="F81" s="185"/>
      <c r="G81" s="184"/>
      <c r="H81" s="186"/>
      <c r="I81" s="187" t="s">
        <v>292</v>
      </c>
      <c r="J81" s="180">
        <f t="shared" si="3"/>
        <v>0</v>
      </c>
      <c r="K81" s="181">
        <f t="shared" si="2"/>
        <v>0</v>
      </c>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68"/>
      <c r="CW81" s="168"/>
      <c r="CX81" s="168"/>
      <c r="CY81" s="168"/>
      <c r="CZ81" s="168"/>
      <c r="DA81" s="168"/>
      <c r="DB81" s="168"/>
      <c r="DC81" s="168"/>
      <c r="DD81" s="168"/>
      <c r="DE81" s="168"/>
      <c r="DF81" s="168"/>
      <c r="DG81" s="168"/>
      <c r="DH81" s="168"/>
      <c r="DI81" s="168"/>
      <c r="DJ81" s="168"/>
      <c r="DK81" s="168"/>
      <c r="DL81" s="168"/>
      <c r="DM81" s="168"/>
      <c r="DN81" s="168"/>
      <c r="DO81" s="168"/>
      <c r="DP81" s="168"/>
      <c r="DQ81" s="168"/>
      <c r="DR81" s="168"/>
      <c r="DS81" s="168"/>
      <c r="DT81" s="168"/>
      <c r="DU81" s="168"/>
      <c r="DV81" s="168"/>
      <c r="DW81" s="168"/>
      <c r="DX81" s="168"/>
      <c r="DY81" s="168"/>
      <c r="DZ81" s="168"/>
      <c r="EA81" s="168"/>
      <c r="EB81" s="168"/>
      <c r="EC81" s="168"/>
      <c r="ED81" s="168"/>
      <c r="EE81" s="168"/>
      <c r="EF81" s="168"/>
      <c r="EG81" s="168"/>
      <c r="EH81" s="168"/>
      <c r="EI81" s="168"/>
      <c r="EJ81" s="168"/>
      <c r="EK81" s="168"/>
      <c r="EL81" s="168"/>
      <c r="EM81" s="168"/>
      <c r="EN81" s="168"/>
      <c r="EO81" s="168"/>
      <c r="EP81" s="168"/>
      <c r="EQ81" s="168"/>
      <c r="ER81" s="168"/>
      <c r="ES81" s="168"/>
      <c r="ET81" s="168"/>
      <c r="EU81" s="168"/>
      <c r="EV81" s="168"/>
      <c r="EW81" s="168"/>
      <c r="EX81" s="168"/>
      <c r="EY81" s="168"/>
      <c r="EZ81" s="168"/>
      <c r="FA81" s="168"/>
      <c r="FB81" s="168"/>
      <c r="FC81" s="168"/>
      <c r="FD81" s="168"/>
      <c r="FE81" s="168"/>
      <c r="FF81" s="168"/>
      <c r="FG81" s="168"/>
      <c r="FH81" s="168"/>
      <c r="FI81" s="168"/>
      <c r="FJ81" s="168"/>
      <c r="FK81" s="168"/>
      <c r="FL81" s="168"/>
      <c r="FM81" s="168"/>
      <c r="FN81" s="168"/>
      <c r="FO81" s="168"/>
      <c r="FP81" s="168"/>
      <c r="FQ81" s="168"/>
      <c r="FR81" s="168"/>
      <c r="FS81" s="168"/>
      <c r="FT81" s="168"/>
      <c r="FU81" s="168"/>
      <c r="FV81" s="168"/>
      <c r="FW81" s="168"/>
      <c r="FX81" s="168"/>
      <c r="FY81" s="168"/>
      <c r="FZ81" s="168"/>
      <c r="GA81" s="168"/>
      <c r="GB81" s="168"/>
      <c r="GC81" s="168"/>
      <c r="GD81" s="168"/>
      <c r="GE81" s="168"/>
      <c r="GF81" s="168"/>
      <c r="GG81" s="168"/>
      <c r="GH81" s="168"/>
      <c r="GI81" s="168"/>
      <c r="GJ81" s="168"/>
      <c r="GK81" s="168"/>
      <c r="GL81" s="168"/>
      <c r="GM81" s="168"/>
      <c r="GN81" s="168"/>
      <c r="GO81" s="168"/>
      <c r="GP81" s="168"/>
      <c r="GQ81" s="168"/>
      <c r="GR81" s="168"/>
      <c r="GS81" s="168"/>
      <c r="GT81" s="168"/>
      <c r="GU81" s="168"/>
      <c r="GV81" s="168"/>
      <c r="GW81" s="168"/>
      <c r="GX81" s="168"/>
      <c r="GY81" s="168"/>
      <c r="GZ81" s="183"/>
      <c r="HA81" s="183"/>
      <c r="HB81" s="183"/>
      <c r="HC81" s="183"/>
      <c r="HD81" s="183"/>
      <c r="HE81" s="183"/>
      <c r="HF81" s="183"/>
    </row>
    <row r="82" spans="1:214">
      <c r="A82" s="211" t="s">
        <v>312</v>
      </c>
      <c r="B82" s="211" t="s">
        <v>280</v>
      </c>
      <c r="C82" s="211" t="s">
        <v>280</v>
      </c>
      <c r="D82" s="211" t="s">
        <v>274</v>
      </c>
      <c r="E82" s="211"/>
      <c r="F82" s="212"/>
      <c r="G82" s="213"/>
      <c r="H82" s="213"/>
      <c r="I82" s="214" t="s">
        <v>331</v>
      </c>
      <c r="J82" s="180">
        <f t="shared" si="3"/>
        <v>0</v>
      </c>
      <c r="K82" s="181">
        <f t="shared" si="2"/>
        <v>0</v>
      </c>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168"/>
      <c r="BV82" s="168"/>
      <c r="BW82" s="168"/>
      <c r="BX82" s="168"/>
      <c r="BY82" s="168"/>
      <c r="BZ82" s="168"/>
      <c r="CA82" s="168"/>
      <c r="CB82" s="168"/>
      <c r="CC82" s="168"/>
      <c r="CD82" s="168"/>
      <c r="CE82" s="168"/>
      <c r="CF82" s="168"/>
      <c r="CG82" s="168"/>
      <c r="CH82" s="168"/>
      <c r="CI82" s="168"/>
      <c r="CJ82" s="168"/>
      <c r="CK82" s="168"/>
      <c r="CL82" s="168"/>
      <c r="CM82" s="168"/>
      <c r="CN82" s="168"/>
      <c r="CO82" s="168"/>
      <c r="CP82" s="168"/>
      <c r="CQ82" s="168"/>
      <c r="CR82" s="168"/>
      <c r="CS82" s="168"/>
      <c r="CT82" s="168"/>
      <c r="CU82" s="168"/>
      <c r="CV82" s="168"/>
      <c r="CW82" s="168"/>
      <c r="CX82" s="168"/>
      <c r="CY82" s="168"/>
      <c r="CZ82" s="168"/>
      <c r="DA82" s="168"/>
      <c r="DB82" s="168"/>
      <c r="DC82" s="168"/>
      <c r="DD82" s="168"/>
      <c r="DE82" s="168"/>
      <c r="DF82" s="168"/>
      <c r="DG82" s="168"/>
      <c r="DH82" s="168"/>
      <c r="DI82" s="168"/>
      <c r="DJ82" s="168"/>
      <c r="DK82" s="168"/>
      <c r="DL82" s="168"/>
      <c r="DM82" s="168"/>
      <c r="DN82" s="168"/>
      <c r="DO82" s="168"/>
      <c r="DP82" s="168"/>
      <c r="DQ82" s="168"/>
      <c r="DR82" s="168"/>
      <c r="DS82" s="168"/>
      <c r="DT82" s="168"/>
      <c r="DU82" s="168"/>
      <c r="DV82" s="168"/>
      <c r="DW82" s="168"/>
      <c r="DX82" s="168"/>
      <c r="DY82" s="168"/>
      <c r="DZ82" s="168"/>
      <c r="EA82" s="168"/>
      <c r="EB82" s="168"/>
      <c r="EC82" s="168"/>
      <c r="ED82" s="168"/>
      <c r="EE82" s="168"/>
      <c r="EF82" s="168"/>
      <c r="EG82" s="168"/>
      <c r="EH82" s="168"/>
      <c r="EI82" s="168"/>
      <c r="EJ82" s="168"/>
      <c r="EK82" s="168"/>
      <c r="EL82" s="168"/>
      <c r="EM82" s="168"/>
      <c r="EN82" s="168"/>
      <c r="EO82" s="168"/>
      <c r="EP82" s="168"/>
      <c r="EQ82" s="168"/>
      <c r="ER82" s="168"/>
      <c r="ES82" s="168"/>
      <c r="ET82" s="168"/>
      <c r="EU82" s="168"/>
      <c r="EV82" s="168"/>
      <c r="EW82" s="168"/>
      <c r="EX82" s="168"/>
      <c r="EY82" s="168"/>
      <c r="EZ82" s="168"/>
      <c r="FA82" s="168"/>
      <c r="FB82" s="168"/>
      <c r="FC82" s="168"/>
      <c r="FD82" s="168"/>
      <c r="FE82" s="168"/>
      <c r="FF82" s="168"/>
      <c r="FG82" s="168"/>
      <c r="FH82" s="168"/>
      <c r="FI82" s="168"/>
      <c r="FJ82" s="168"/>
      <c r="FK82" s="168"/>
      <c r="FL82" s="168"/>
      <c r="FM82" s="168"/>
      <c r="FN82" s="168"/>
      <c r="FO82" s="168"/>
      <c r="FP82" s="168"/>
      <c r="FQ82" s="168"/>
      <c r="FR82" s="168"/>
      <c r="FS82" s="168"/>
      <c r="FT82" s="168"/>
      <c r="FU82" s="168"/>
      <c r="FV82" s="168"/>
      <c r="FW82" s="168"/>
      <c r="FX82" s="168"/>
      <c r="FY82" s="168"/>
      <c r="FZ82" s="168"/>
      <c r="GA82" s="168"/>
      <c r="GB82" s="168"/>
      <c r="GC82" s="168"/>
      <c r="GD82" s="168"/>
      <c r="GE82" s="168"/>
      <c r="GF82" s="168"/>
      <c r="GG82" s="168"/>
      <c r="GH82" s="168"/>
      <c r="GI82" s="168"/>
      <c r="GJ82" s="168"/>
      <c r="GK82" s="168"/>
      <c r="GL82" s="168"/>
      <c r="GM82" s="168"/>
      <c r="GN82" s="168"/>
      <c r="GO82" s="168"/>
      <c r="GP82" s="168"/>
      <c r="GQ82" s="168"/>
      <c r="GR82" s="168"/>
      <c r="GS82" s="168"/>
      <c r="GT82" s="168"/>
      <c r="GU82" s="168"/>
      <c r="GV82" s="168"/>
      <c r="GW82" s="168"/>
      <c r="GX82" s="168"/>
      <c r="GY82" s="168"/>
      <c r="GZ82" s="183"/>
      <c r="HA82" s="183"/>
      <c r="HB82" s="183"/>
      <c r="HC82" s="183"/>
      <c r="HD82" s="183"/>
      <c r="HE82" s="183"/>
      <c r="HF82" s="183"/>
    </row>
    <row r="83" spans="1:214">
      <c r="A83" s="219" t="s">
        <v>312</v>
      </c>
      <c r="B83" s="219" t="s">
        <v>280</v>
      </c>
      <c r="C83" s="219" t="s">
        <v>280</v>
      </c>
      <c r="D83" s="219" t="s">
        <v>274</v>
      </c>
      <c r="E83" s="219" t="s">
        <v>332</v>
      </c>
      <c r="F83" s="220"/>
      <c r="G83" s="221"/>
      <c r="H83" s="221"/>
      <c r="I83" s="222" t="s">
        <v>333</v>
      </c>
      <c r="J83" s="180">
        <f t="shared" si="3"/>
        <v>0</v>
      </c>
      <c r="K83" s="181">
        <f t="shared" si="2"/>
        <v>0</v>
      </c>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168"/>
      <c r="BV83" s="168"/>
      <c r="BW83" s="168"/>
      <c r="BX83" s="168"/>
      <c r="BY83" s="168"/>
      <c r="BZ83" s="168"/>
      <c r="CA83" s="168"/>
      <c r="CB83" s="168"/>
      <c r="CC83" s="168"/>
      <c r="CD83" s="168"/>
      <c r="CE83" s="168"/>
      <c r="CF83" s="168"/>
      <c r="CG83" s="168"/>
      <c r="CH83" s="168"/>
      <c r="CI83" s="168"/>
      <c r="CJ83" s="168"/>
      <c r="CK83" s="168"/>
      <c r="CL83" s="168"/>
      <c r="CM83" s="168"/>
      <c r="CN83" s="168"/>
      <c r="CO83" s="168"/>
      <c r="CP83" s="168"/>
      <c r="CQ83" s="168"/>
      <c r="CR83" s="168"/>
      <c r="CS83" s="168"/>
      <c r="CT83" s="168"/>
      <c r="CU83" s="168"/>
      <c r="CV83" s="168"/>
      <c r="CW83" s="168"/>
      <c r="CX83" s="168"/>
      <c r="CY83" s="168"/>
      <c r="CZ83" s="168"/>
      <c r="DA83" s="168"/>
      <c r="DB83" s="168"/>
      <c r="DC83" s="168"/>
      <c r="DD83" s="168"/>
      <c r="DE83" s="168"/>
      <c r="DF83" s="168"/>
      <c r="DG83" s="168"/>
      <c r="DH83" s="168"/>
      <c r="DI83" s="168"/>
      <c r="DJ83" s="168"/>
      <c r="DK83" s="168"/>
      <c r="DL83" s="168"/>
      <c r="DM83" s="168"/>
      <c r="DN83" s="168"/>
      <c r="DO83" s="168"/>
      <c r="DP83" s="168"/>
      <c r="DQ83" s="168"/>
      <c r="DR83" s="168"/>
      <c r="DS83" s="168"/>
      <c r="DT83" s="168"/>
      <c r="DU83" s="168"/>
      <c r="DV83" s="168"/>
      <c r="DW83" s="168"/>
      <c r="DX83" s="168"/>
      <c r="DY83" s="168"/>
      <c r="DZ83" s="168"/>
      <c r="EA83" s="168"/>
      <c r="EB83" s="168"/>
      <c r="EC83" s="168"/>
      <c r="ED83" s="168"/>
      <c r="EE83" s="168"/>
      <c r="EF83" s="168"/>
      <c r="EG83" s="168"/>
      <c r="EH83" s="168"/>
      <c r="EI83" s="168"/>
      <c r="EJ83" s="168"/>
      <c r="EK83" s="168"/>
      <c r="EL83" s="168"/>
      <c r="EM83" s="168"/>
      <c r="EN83" s="168"/>
      <c r="EO83" s="168"/>
      <c r="EP83" s="168"/>
      <c r="EQ83" s="168"/>
      <c r="ER83" s="168"/>
      <c r="ES83" s="168"/>
      <c r="ET83" s="168"/>
      <c r="EU83" s="168"/>
      <c r="EV83" s="168"/>
      <c r="EW83" s="168"/>
      <c r="EX83" s="168"/>
      <c r="EY83" s="168"/>
      <c r="EZ83" s="168"/>
      <c r="FA83" s="168"/>
      <c r="FB83" s="168"/>
      <c r="FC83" s="168"/>
      <c r="FD83" s="168"/>
      <c r="FE83" s="168"/>
      <c r="FF83" s="168"/>
      <c r="FG83" s="168"/>
      <c r="FH83" s="168"/>
      <c r="FI83" s="168"/>
      <c r="FJ83" s="168"/>
      <c r="FK83" s="168"/>
      <c r="FL83" s="168"/>
      <c r="FM83" s="168"/>
      <c r="FN83" s="168"/>
      <c r="FO83" s="168"/>
      <c r="FP83" s="168"/>
      <c r="FQ83" s="168"/>
      <c r="FR83" s="168"/>
      <c r="FS83" s="168"/>
      <c r="FT83" s="168"/>
      <c r="FU83" s="168"/>
      <c r="FV83" s="168"/>
      <c r="FW83" s="168"/>
      <c r="FX83" s="168"/>
      <c r="FY83" s="168"/>
      <c r="FZ83" s="168"/>
      <c r="GA83" s="168"/>
      <c r="GB83" s="168"/>
      <c r="GC83" s="168"/>
      <c r="GD83" s="168"/>
      <c r="GE83" s="168"/>
      <c r="GF83" s="168"/>
      <c r="GG83" s="168"/>
      <c r="GH83" s="168"/>
      <c r="GI83" s="168"/>
      <c r="GJ83" s="168"/>
      <c r="GK83" s="168"/>
      <c r="GL83" s="168"/>
      <c r="GM83" s="168"/>
      <c r="GN83" s="168"/>
      <c r="GO83" s="168"/>
      <c r="GP83" s="168"/>
      <c r="GQ83" s="168"/>
      <c r="GR83" s="168"/>
      <c r="GS83" s="168"/>
      <c r="GT83" s="168"/>
      <c r="GU83" s="168"/>
      <c r="GV83" s="168"/>
      <c r="GW83" s="168"/>
      <c r="GX83" s="168"/>
      <c r="GY83" s="168"/>
      <c r="GZ83" s="183"/>
      <c r="HA83" s="183"/>
      <c r="HB83" s="183"/>
      <c r="HC83" s="183"/>
      <c r="HD83" s="183"/>
      <c r="HE83" s="183"/>
      <c r="HF83" s="183"/>
    </row>
    <row r="84" spans="1:214" s="206" customFormat="1" ht="44">
      <c r="A84" s="199" t="s">
        <v>312</v>
      </c>
      <c r="B84" s="199" t="s">
        <v>280</v>
      </c>
      <c r="C84" s="199" t="s">
        <v>280</v>
      </c>
      <c r="D84" s="199" t="s">
        <v>274</v>
      </c>
      <c r="E84" s="199" t="s">
        <v>332</v>
      </c>
      <c r="F84" s="200">
        <v>2018005810017</v>
      </c>
      <c r="G84" s="199" t="s">
        <v>483</v>
      </c>
      <c r="H84" s="199" t="s">
        <v>390</v>
      </c>
      <c r="I84" s="247" t="s">
        <v>403</v>
      </c>
      <c r="J84" s="180">
        <f t="shared" si="3"/>
        <v>2948500000</v>
      </c>
      <c r="K84" s="181">
        <f t="shared" si="2"/>
        <v>2948500000</v>
      </c>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10">
        <v>96000000</v>
      </c>
      <c r="AS84" s="202">
        <v>1500000</v>
      </c>
      <c r="AT84" s="202"/>
      <c r="AU84" s="202"/>
      <c r="AV84" s="202"/>
      <c r="AW84" s="202"/>
      <c r="AX84" s="202"/>
      <c r="AY84" s="202"/>
      <c r="AZ84" s="202"/>
      <c r="BA84" s="202"/>
      <c r="BB84" s="202"/>
      <c r="BC84" s="202"/>
      <c r="BD84" s="202"/>
      <c r="BE84" s="202"/>
      <c r="BF84" s="202"/>
      <c r="BG84" s="202"/>
      <c r="BH84" s="202"/>
      <c r="BI84" s="202"/>
      <c r="BJ84" s="202"/>
      <c r="BK84" s="248">
        <v>2600000000</v>
      </c>
      <c r="BL84" s="248">
        <v>250000000</v>
      </c>
      <c r="BM84" s="202"/>
      <c r="BN84" s="202"/>
      <c r="BO84" s="246">
        <v>1000000</v>
      </c>
      <c r="BP84" s="202"/>
      <c r="BQ84" s="202"/>
      <c r="BR84" s="202"/>
      <c r="BS84" s="202"/>
      <c r="BT84" s="202"/>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203"/>
      <c r="CR84" s="203"/>
      <c r="CS84" s="203"/>
      <c r="CT84" s="203"/>
      <c r="CU84" s="203"/>
      <c r="CV84" s="203"/>
      <c r="CW84" s="203"/>
      <c r="CX84" s="203"/>
      <c r="CY84" s="20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c r="EK84" s="203"/>
      <c r="EL84" s="203"/>
      <c r="EM84" s="203"/>
      <c r="EN84" s="203"/>
      <c r="EO84" s="203"/>
      <c r="EP84" s="203"/>
      <c r="EQ84" s="203"/>
      <c r="ER84" s="203"/>
      <c r="ES84" s="203"/>
      <c r="ET84" s="203"/>
      <c r="EU84" s="203"/>
      <c r="EV84" s="203"/>
      <c r="EW84" s="203"/>
      <c r="EX84" s="203"/>
      <c r="EY84" s="203"/>
      <c r="EZ84" s="203"/>
      <c r="FA84" s="203"/>
      <c r="FB84" s="203"/>
      <c r="FC84" s="203"/>
      <c r="FD84" s="203"/>
      <c r="FE84" s="203"/>
      <c r="FF84" s="203"/>
      <c r="FG84" s="203"/>
      <c r="FH84" s="203"/>
      <c r="FI84" s="203"/>
      <c r="FJ84" s="203"/>
      <c r="FK84" s="203"/>
      <c r="FL84" s="203"/>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03"/>
      <c r="GR84" s="203"/>
      <c r="GS84" s="203"/>
      <c r="GT84" s="203"/>
      <c r="GU84" s="203"/>
      <c r="GV84" s="203"/>
      <c r="GW84" s="203"/>
      <c r="GX84" s="203"/>
      <c r="GY84" s="203"/>
      <c r="GZ84" s="203"/>
      <c r="HA84" s="203"/>
      <c r="HB84" s="203"/>
      <c r="HC84" s="203"/>
      <c r="HD84" s="203"/>
      <c r="HE84" s="203"/>
      <c r="HF84" s="203"/>
    </row>
    <row r="85" spans="1:214">
      <c r="A85" s="219" t="s">
        <v>312</v>
      </c>
      <c r="B85" s="219" t="s">
        <v>280</v>
      </c>
      <c r="C85" s="219" t="s">
        <v>280</v>
      </c>
      <c r="D85" s="219" t="s">
        <v>274</v>
      </c>
      <c r="E85" s="219" t="s">
        <v>308</v>
      </c>
      <c r="F85" s="220"/>
      <c r="G85" s="221"/>
      <c r="H85" s="221"/>
      <c r="I85" s="222" t="s">
        <v>334</v>
      </c>
      <c r="J85" s="180">
        <f t="shared" si="3"/>
        <v>0</v>
      </c>
      <c r="K85" s="181">
        <f t="shared" si="2"/>
        <v>0</v>
      </c>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row>
    <row r="86" spans="1:214" s="206" customFormat="1" ht="22">
      <c r="A86" s="199" t="s">
        <v>312</v>
      </c>
      <c r="B86" s="199" t="s">
        <v>280</v>
      </c>
      <c r="C86" s="199" t="s">
        <v>280</v>
      </c>
      <c r="D86" s="199" t="s">
        <v>274</v>
      </c>
      <c r="E86" s="199" t="s">
        <v>308</v>
      </c>
      <c r="F86" s="200">
        <v>2019005810176</v>
      </c>
      <c r="G86" s="199" t="s">
        <v>484</v>
      </c>
      <c r="H86" s="199" t="s">
        <v>405</v>
      </c>
      <c r="I86" s="247" t="s">
        <v>404</v>
      </c>
      <c r="J86" s="180">
        <f t="shared" si="3"/>
        <v>303750000</v>
      </c>
      <c r="K86" s="181">
        <f t="shared" si="2"/>
        <v>303750000</v>
      </c>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10">
        <v>300000000</v>
      </c>
      <c r="AN86" s="202">
        <v>3750000</v>
      </c>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3"/>
      <c r="GQ86" s="203"/>
      <c r="GR86" s="203"/>
      <c r="GS86" s="203"/>
      <c r="GT86" s="203"/>
      <c r="GU86" s="203"/>
      <c r="GV86" s="203"/>
      <c r="GW86" s="203"/>
      <c r="GX86" s="203"/>
      <c r="GY86" s="203"/>
      <c r="GZ86" s="205"/>
      <c r="HA86" s="205"/>
      <c r="HB86" s="205"/>
      <c r="HC86" s="205"/>
      <c r="HD86" s="205"/>
      <c r="HE86" s="205"/>
      <c r="HF86" s="205"/>
    </row>
    <row r="87" spans="1:214">
      <c r="A87" s="176" t="s">
        <v>312</v>
      </c>
      <c r="B87" s="176" t="s">
        <v>250</v>
      </c>
      <c r="C87" s="176"/>
      <c r="D87" s="176"/>
      <c r="E87" s="176"/>
      <c r="F87" s="177"/>
      <c r="G87" s="178"/>
      <c r="H87" s="178"/>
      <c r="I87" s="179" t="s">
        <v>296</v>
      </c>
      <c r="J87" s="180">
        <f t="shared" si="3"/>
        <v>0</v>
      </c>
      <c r="K87" s="181">
        <f t="shared" si="2"/>
        <v>0</v>
      </c>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183"/>
      <c r="BV87" s="183"/>
      <c r="BW87" s="183"/>
      <c r="BX87" s="183"/>
      <c r="BY87" s="183"/>
      <c r="BZ87" s="183"/>
      <c r="CA87" s="183"/>
      <c r="CB87" s="183"/>
      <c r="CC87" s="183"/>
      <c r="CD87" s="183"/>
      <c r="CE87" s="183"/>
      <c r="CF87" s="183"/>
      <c r="CG87" s="183"/>
      <c r="CH87" s="183"/>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3"/>
      <c r="DF87" s="183"/>
      <c r="DG87" s="183"/>
      <c r="DH87" s="183"/>
      <c r="DI87" s="183"/>
      <c r="DJ87" s="183"/>
      <c r="DK87" s="183"/>
      <c r="DL87" s="183"/>
      <c r="DM87" s="183"/>
      <c r="DN87" s="183"/>
      <c r="DO87" s="183"/>
      <c r="DP87" s="183"/>
      <c r="DQ87" s="183"/>
      <c r="DR87" s="183"/>
      <c r="DS87" s="183"/>
      <c r="DT87" s="183"/>
      <c r="DU87" s="183"/>
      <c r="DV87" s="183"/>
      <c r="DW87" s="183"/>
      <c r="DX87" s="183"/>
      <c r="DY87" s="183"/>
      <c r="DZ87" s="183"/>
      <c r="EA87" s="183"/>
      <c r="EB87" s="183"/>
      <c r="EC87" s="183"/>
      <c r="ED87" s="183"/>
      <c r="EE87" s="183"/>
      <c r="EF87" s="183"/>
      <c r="EG87" s="183"/>
      <c r="EH87" s="183"/>
      <c r="EI87" s="183"/>
      <c r="EJ87" s="183"/>
      <c r="EK87" s="183"/>
      <c r="EL87" s="183"/>
      <c r="EM87" s="183"/>
      <c r="EN87" s="183"/>
      <c r="EO87" s="183"/>
      <c r="EP87" s="183"/>
      <c r="EQ87" s="183"/>
      <c r="ER87" s="183"/>
      <c r="ES87" s="183"/>
      <c r="ET87" s="183"/>
      <c r="EU87" s="183"/>
      <c r="EV87" s="183"/>
      <c r="EW87" s="183"/>
      <c r="EX87" s="183"/>
      <c r="EY87" s="183"/>
      <c r="EZ87" s="183"/>
      <c r="FA87" s="183"/>
      <c r="FB87" s="183"/>
      <c r="FC87" s="183"/>
      <c r="FD87" s="183"/>
      <c r="FE87" s="183"/>
      <c r="FF87" s="183"/>
      <c r="FG87" s="183"/>
      <c r="FH87" s="183"/>
      <c r="FI87" s="183"/>
      <c r="FJ87" s="183"/>
      <c r="FK87" s="183"/>
      <c r="FL87" s="183"/>
      <c r="FM87" s="183"/>
      <c r="FN87" s="183"/>
      <c r="FO87" s="183"/>
      <c r="FP87" s="183"/>
      <c r="FQ87" s="183"/>
      <c r="FR87" s="183"/>
      <c r="FS87" s="183"/>
      <c r="FT87" s="183"/>
      <c r="FU87" s="183"/>
      <c r="FV87" s="183"/>
      <c r="FW87" s="183"/>
      <c r="FX87" s="183"/>
      <c r="FY87" s="183"/>
      <c r="FZ87" s="183"/>
      <c r="GA87" s="183"/>
      <c r="GB87" s="183"/>
      <c r="GC87" s="183"/>
      <c r="GD87" s="183"/>
      <c r="GE87" s="183"/>
      <c r="GF87" s="183"/>
      <c r="GG87" s="183"/>
      <c r="GH87" s="183"/>
      <c r="GI87" s="183"/>
      <c r="GJ87" s="183"/>
      <c r="GK87" s="183"/>
      <c r="GL87" s="183"/>
      <c r="GM87" s="183"/>
      <c r="GN87" s="183"/>
      <c r="GO87" s="183"/>
      <c r="GP87" s="183"/>
      <c r="GQ87" s="183"/>
      <c r="GR87" s="183"/>
      <c r="GS87" s="183"/>
      <c r="GT87" s="183"/>
      <c r="GU87" s="183"/>
      <c r="GV87" s="183"/>
      <c r="GW87" s="183"/>
      <c r="GX87" s="183"/>
      <c r="GY87" s="183"/>
      <c r="GZ87" s="152"/>
      <c r="HA87" s="152"/>
      <c r="HB87" s="152"/>
      <c r="HC87" s="152"/>
      <c r="HD87" s="152"/>
      <c r="HE87" s="152"/>
      <c r="HF87" s="152"/>
    </row>
    <row r="88" spans="1:214">
      <c r="A88" s="184" t="s">
        <v>312</v>
      </c>
      <c r="B88" s="184" t="s">
        <v>250</v>
      </c>
      <c r="C88" s="184" t="s">
        <v>274</v>
      </c>
      <c r="D88" s="184"/>
      <c r="E88" s="184"/>
      <c r="F88" s="185"/>
      <c r="G88" s="184"/>
      <c r="H88" s="186"/>
      <c r="I88" s="187" t="s">
        <v>297</v>
      </c>
      <c r="J88" s="180">
        <f t="shared" si="3"/>
        <v>0</v>
      </c>
      <c r="K88" s="181">
        <f t="shared" si="2"/>
        <v>0</v>
      </c>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183"/>
      <c r="BV88" s="183"/>
      <c r="BW88" s="183"/>
      <c r="BX88" s="183"/>
      <c r="BY88" s="183"/>
      <c r="BZ88" s="183"/>
      <c r="CA88" s="183"/>
      <c r="CB88" s="183"/>
      <c r="CC88" s="183"/>
      <c r="CD88" s="183"/>
      <c r="CE88" s="183"/>
      <c r="CF88" s="183"/>
      <c r="CG88" s="183"/>
      <c r="CH88" s="183"/>
      <c r="CI88" s="183"/>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3"/>
      <c r="DF88" s="183"/>
      <c r="DG88" s="183"/>
      <c r="DH88" s="183"/>
      <c r="DI88" s="183"/>
      <c r="DJ88" s="183"/>
      <c r="DK88" s="183"/>
      <c r="DL88" s="183"/>
      <c r="DM88" s="183"/>
      <c r="DN88" s="183"/>
      <c r="DO88" s="183"/>
      <c r="DP88" s="183"/>
      <c r="DQ88" s="183"/>
      <c r="DR88" s="183"/>
      <c r="DS88" s="183"/>
      <c r="DT88" s="183"/>
      <c r="DU88" s="183"/>
      <c r="DV88" s="183"/>
      <c r="DW88" s="183"/>
      <c r="DX88" s="183"/>
      <c r="DY88" s="183"/>
      <c r="DZ88" s="183"/>
      <c r="EA88" s="183"/>
      <c r="EB88" s="183"/>
      <c r="EC88" s="183"/>
      <c r="ED88" s="183"/>
      <c r="EE88" s="183"/>
      <c r="EF88" s="183"/>
      <c r="EG88" s="183"/>
      <c r="EH88" s="183"/>
      <c r="EI88" s="183"/>
      <c r="EJ88" s="183"/>
      <c r="EK88" s="183"/>
      <c r="EL88" s="183"/>
      <c r="EM88" s="183"/>
      <c r="EN88" s="183"/>
      <c r="EO88" s="183"/>
      <c r="EP88" s="183"/>
      <c r="EQ88" s="183"/>
      <c r="ER88" s="183"/>
      <c r="ES88" s="183"/>
      <c r="ET88" s="183"/>
      <c r="EU88" s="183"/>
      <c r="EV88" s="183"/>
      <c r="EW88" s="183"/>
      <c r="EX88" s="183"/>
      <c r="EY88" s="183"/>
      <c r="EZ88" s="183"/>
      <c r="FA88" s="183"/>
      <c r="FB88" s="183"/>
      <c r="FC88" s="183"/>
      <c r="FD88" s="183"/>
      <c r="FE88" s="183"/>
      <c r="FF88" s="183"/>
      <c r="FG88" s="183"/>
      <c r="FH88" s="183"/>
      <c r="FI88" s="183"/>
      <c r="FJ88" s="183"/>
      <c r="FK88" s="183"/>
      <c r="FL88" s="183"/>
      <c r="FM88" s="183"/>
      <c r="FN88" s="183"/>
      <c r="FO88" s="183"/>
      <c r="FP88" s="183"/>
      <c r="FQ88" s="183"/>
      <c r="FR88" s="183"/>
      <c r="FS88" s="183"/>
      <c r="FT88" s="183"/>
      <c r="FU88" s="183"/>
      <c r="FV88" s="183"/>
      <c r="FW88" s="183"/>
      <c r="FX88" s="183"/>
      <c r="FY88" s="183"/>
      <c r="FZ88" s="183"/>
      <c r="GA88" s="183"/>
      <c r="GB88" s="183"/>
      <c r="GC88" s="183"/>
      <c r="GD88" s="183"/>
      <c r="GE88" s="183"/>
      <c r="GF88" s="183"/>
      <c r="GG88" s="183"/>
      <c r="GH88" s="183"/>
      <c r="GI88" s="183"/>
      <c r="GJ88" s="183"/>
      <c r="GK88" s="183"/>
      <c r="GL88" s="183"/>
      <c r="GM88" s="183"/>
      <c r="GN88" s="183"/>
      <c r="GO88" s="183"/>
      <c r="GP88" s="183"/>
      <c r="GQ88" s="183"/>
      <c r="GR88" s="183"/>
      <c r="GS88" s="183"/>
      <c r="GT88" s="183"/>
      <c r="GU88" s="183"/>
      <c r="GV88" s="183"/>
      <c r="GW88" s="183"/>
      <c r="GX88" s="183"/>
      <c r="GY88" s="183"/>
      <c r="GZ88" s="152"/>
      <c r="HA88" s="152"/>
      <c r="HB88" s="152"/>
      <c r="HC88" s="152"/>
      <c r="HD88" s="152"/>
      <c r="HE88" s="152"/>
      <c r="HF88" s="152"/>
    </row>
    <row r="89" spans="1:214">
      <c r="A89" s="211" t="s">
        <v>312</v>
      </c>
      <c r="B89" s="211" t="s">
        <v>250</v>
      </c>
      <c r="C89" s="211" t="s">
        <v>274</v>
      </c>
      <c r="D89" s="211" t="s">
        <v>295</v>
      </c>
      <c r="E89" s="211"/>
      <c r="F89" s="226"/>
      <c r="G89" s="213"/>
      <c r="H89" s="213"/>
      <c r="I89" s="214" t="s">
        <v>317</v>
      </c>
      <c r="J89" s="180">
        <f t="shared" si="3"/>
        <v>0</v>
      </c>
      <c r="K89" s="181">
        <f t="shared" si="2"/>
        <v>0</v>
      </c>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183"/>
      <c r="BV89" s="183"/>
      <c r="BW89" s="183"/>
      <c r="BX89" s="183"/>
      <c r="BY89" s="183"/>
      <c r="BZ89" s="183"/>
      <c r="CA89" s="183"/>
      <c r="CB89" s="183"/>
      <c r="CC89" s="183"/>
      <c r="CD89" s="183"/>
      <c r="CE89" s="183"/>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83"/>
      <c r="DM89" s="183"/>
      <c r="DN89" s="183"/>
      <c r="DO89" s="183"/>
      <c r="DP89" s="183"/>
      <c r="DQ89" s="183"/>
      <c r="DR89" s="183"/>
      <c r="DS89" s="183"/>
      <c r="DT89" s="183"/>
      <c r="DU89" s="183"/>
      <c r="DV89" s="183"/>
      <c r="DW89" s="183"/>
      <c r="DX89" s="183"/>
      <c r="DY89" s="183"/>
      <c r="DZ89" s="183"/>
      <c r="EA89" s="183"/>
      <c r="EB89" s="183"/>
      <c r="EC89" s="183"/>
      <c r="ED89" s="183"/>
      <c r="EE89" s="183"/>
      <c r="EF89" s="183"/>
      <c r="EG89" s="183"/>
      <c r="EH89" s="183"/>
      <c r="EI89" s="183"/>
      <c r="EJ89" s="183"/>
      <c r="EK89" s="183"/>
      <c r="EL89" s="183"/>
      <c r="EM89" s="183"/>
      <c r="EN89" s="183"/>
      <c r="EO89" s="183"/>
      <c r="EP89" s="183"/>
      <c r="EQ89" s="183"/>
      <c r="ER89" s="183"/>
      <c r="ES89" s="183"/>
      <c r="ET89" s="183"/>
      <c r="EU89" s="183"/>
      <c r="EV89" s="183"/>
      <c r="EW89" s="183"/>
      <c r="EX89" s="183"/>
      <c r="EY89" s="183"/>
      <c r="EZ89" s="183"/>
      <c r="FA89" s="183"/>
      <c r="FB89" s="183"/>
      <c r="FC89" s="183"/>
      <c r="FD89" s="183"/>
      <c r="FE89" s="183"/>
      <c r="FF89" s="183"/>
      <c r="FG89" s="183"/>
      <c r="FH89" s="183"/>
      <c r="FI89" s="183"/>
      <c r="FJ89" s="183"/>
      <c r="FK89" s="183"/>
      <c r="FL89" s="183"/>
      <c r="FM89" s="183"/>
      <c r="FN89" s="183"/>
      <c r="FO89" s="183"/>
      <c r="FP89" s="183"/>
      <c r="FQ89" s="183"/>
      <c r="FR89" s="183"/>
      <c r="FS89" s="183"/>
      <c r="FT89" s="183"/>
      <c r="FU89" s="183"/>
      <c r="FV89" s="183"/>
      <c r="FW89" s="183"/>
      <c r="FX89" s="183"/>
      <c r="FY89" s="183"/>
      <c r="FZ89" s="183"/>
      <c r="GA89" s="183"/>
      <c r="GB89" s="183"/>
      <c r="GC89" s="183"/>
      <c r="GD89" s="183"/>
      <c r="GE89" s="183"/>
      <c r="GF89" s="183"/>
      <c r="GG89" s="183"/>
      <c r="GH89" s="183"/>
      <c r="GI89" s="183"/>
      <c r="GJ89" s="183"/>
      <c r="GK89" s="183"/>
      <c r="GL89" s="183"/>
      <c r="GM89" s="183"/>
      <c r="GN89" s="183"/>
      <c r="GO89" s="183"/>
      <c r="GP89" s="183"/>
      <c r="GQ89" s="183"/>
      <c r="GR89" s="183"/>
      <c r="GS89" s="183"/>
      <c r="GT89" s="183"/>
      <c r="GU89" s="183"/>
      <c r="GV89" s="183"/>
      <c r="GW89" s="183"/>
      <c r="GX89" s="183"/>
      <c r="GY89" s="183"/>
      <c r="GZ89" s="152"/>
      <c r="HA89" s="152"/>
      <c r="HB89" s="152"/>
      <c r="HC89" s="152"/>
      <c r="HD89" s="152"/>
      <c r="HE89" s="152"/>
      <c r="HF89" s="152"/>
    </row>
    <row r="90" spans="1:214">
      <c r="A90" s="219" t="s">
        <v>312</v>
      </c>
      <c r="B90" s="219" t="s">
        <v>250</v>
      </c>
      <c r="C90" s="219" t="s">
        <v>274</v>
      </c>
      <c r="D90" s="219" t="s">
        <v>295</v>
      </c>
      <c r="E90" s="219" t="s">
        <v>336</v>
      </c>
      <c r="F90" s="220"/>
      <c r="G90" s="221"/>
      <c r="H90" s="221"/>
      <c r="I90" s="222" t="s">
        <v>337</v>
      </c>
      <c r="J90" s="180">
        <f t="shared" si="3"/>
        <v>0</v>
      </c>
      <c r="K90" s="181">
        <f t="shared" si="2"/>
        <v>0</v>
      </c>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52"/>
      <c r="DB90" s="152"/>
      <c r="DC90" s="152"/>
      <c r="DD90" s="152"/>
      <c r="DE90" s="152"/>
      <c r="DF90" s="152"/>
      <c r="DG90" s="152"/>
      <c r="DH90" s="152"/>
      <c r="DI90" s="152"/>
      <c r="DJ90" s="152"/>
      <c r="DK90" s="152"/>
      <c r="DL90" s="152"/>
      <c r="DM90" s="152"/>
      <c r="DN90" s="152"/>
      <c r="DO90" s="152"/>
      <c r="DP90" s="152"/>
      <c r="DQ90" s="152"/>
      <c r="DR90" s="152"/>
      <c r="DS90" s="152"/>
      <c r="DT90" s="152"/>
      <c r="DU90" s="152"/>
      <c r="DV90" s="152"/>
      <c r="DW90" s="152"/>
      <c r="DX90" s="152"/>
      <c r="DY90" s="152"/>
      <c r="DZ90" s="152"/>
      <c r="EA90" s="152"/>
      <c r="EB90" s="152"/>
      <c r="EC90" s="152"/>
      <c r="ED90" s="152"/>
      <c r="EE90" s="152"/>
      <c r="EF90" s="152"/>
      <c r="EG90" s="152"/>
      <c r="EH90" s="152"/>
      <c r="EI90" s="152"/>
      <c r="EJ90" s="152"/>
      <c r="EK90" s="152"/>
      <c r="EL90" s="152"/>
      <c r="EM90" s="152"/>
      <c r="EN90" s="152"/>
      <c r="EO90" s="152"/>
      <c r="EP90" s="152"/>
      <c r="EQ90" s="152"/>
      <c r="ER90" s="152"/>
      <c r="ES90" s="152"/>
      <c r="ET90" s="152"/>
      <c r="EU90" s="152"/>
      <c r="EV90" s="152"/>
      <c r="EW90" s="152"/>
      <c r="EX90" s="152"/>
      <c r="EY90" s="152"/>
      <c r="EZ90" s="152"/>
      <c r="FA90" s="152"/>
      <c r="FB90" s="152"/>
      <c r="FC90" s="152"/>
      <c r="FD90" s="152"/>
      <c r="FE90" s="152"/>
      <c r="FF90" s="152"/>
      <c r="FG90" s="152"/>
      <c r="FH90" s="152"/>
      <c r="FI90" s="152"/>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2"/>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row>
    <row r="91" spans="1:214" s="206" customFormat="1" ht="22">
      <c r="A91" s="199" t="s">
        <v>312</v>
      </c>
      <c r="B91" s="199" t="s">
        <v>250</v>
      </c>
      <c r="C91" s="199" t="s">
        <v>274</v>
      </c>
      <c r="D91" s="199" t="s">
        <v>295</v>
      </c>
      <c r="E91" s="199" t="s">
        <v>336</v>
      </c>
      <c r="F91" s="200">
        <v>2019005810173</v>
      </c>
      <c r="G91" s="199" t="s">
        <v>485</v>
      </c>
      <c r="H91" s="199" t="s">
        <v>389</v>
      </c>
      <c r="I91" s="201" t="s">
        <v>408</v>
      </c>
      <c r="J91" s="180">
        <f t="shared" si="3"/>
        <v>1000000000</v>
      </c>
      <c r="K91" s="181">
        <f t="shared" si="2"/>
        <v>1000000000</v>
      </c>
      <c r="L91" s="202">
        <v>190000000</v>
      </c>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T91" s="202"/>
      <c r="AU91" s="202"/>
      <c r="AV91" s="202"/>
      <c r="AW91" s="202"/>
      <c r="AX91" s="202"/>
      <c r="AY91" s="202"/>
      <c r="AZ91" s="202"/>
      <c r="BA91" s="202"/>
      <c r="BB91" s="202"/>
      <c r="BC91" s="202"/>
      <c r="BD91" s="202"/>
      <c r="BE91" s="202"/>
      <c r="BF91" s="202"/>
      <c r="BG91" s="202"/>
      <c r="BH91" s="202"/>
      <c r="BI91" s="202">
        <v>10000000</v>
      </c>
      <c r="BJ91" s="202"/>
      <c r="BK91" s="202"/>
      <c r="BL91" s="202"/>
      <c r="BM91" s="202">
        <v>800000000</v>
      </c>
      <c r="BN91" s="202"/>
      <c r="BO91" s="202"/>
      <c r="BP91" s="202"/>
      <c r="BQ91" s="202"/>
      <c r="BR91" s="202"/>
      <c r="BS91" s="202"/>
      <c r="BT91" s="202"/>
      <c r="BU91" s="203"/>
      <c r="BV91" s="203"/>
      <c r="BW91" s="203"/>
      <c r="BX91" s="203"/>
      <c r="BY91" s="203"/>
      <c r="BZ91" s="203"/>
      <c r="CA91" s="203"/>
      <c r="CB91" s="203"/>
      <c r="CC91" s="203"/>
      <c r="CD91" s="203"/>
      <c r="CE91" s="203"/>
      <c r="CF91" s="203"/>
      <c r="CG91" s="203"/>
      <c r="CH91" s="203"/>
      <c r="CI91" s="203"/>
      <c r="CJ91" s="203"/>
      <c r="CK91" s="203"/>
      <c r="CL91" s="203"/>
      <c r="CM91" s="203"/>
      <c r="CN91" s="203"/>
      <c r="CO91" s="203"/>
      <c r="CP91" s="203"/>
      <c r="CQ91" s="203"/>
      <c r="CR91" s="203"/>
      <c r="CS91" s="203"/>
      <c r="CT91" s="203"/>
      <c r="CU91" s="203"/>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c r="EK91" s="203"/>
      <c r="EL91" s="203"/>
      <c r="EM91" s="203"/>
      <c r="EN91" s="203"/>
      <c r="EO91" s="203"/>
      <c r="EP91" s="203"/>
      <c r="EQ91" s="203"/>
      <c r="ER91" s="203"/>
      <c r="ES91" s="203"/>
      <c r="ET91" s="203"/>
      <c r="EU91" s="203"/>
      <c r="EV91" s="203"/>
      <c r="EW91" s="203"/>
      <c r="EX91" s="203"/>
      <c r="EY91" s="203"/>
      <c r="EZ91" s="203"/>
      <c r="FA91" s="203"/>
      <c r="FB91" s="203"/>
      <c r="FC91" s="203"/>
      <c r="FD91" s="203"/>
      <c r="FE91" s="203"/>
      <c r="FF91" s="203"/>
      <c r="FG91" s="203"/>
      <c r="FH91" s="203"/>
      <c r="FI91" s="203"/>
      <c r="FJ91" s="203"/>
      <c r="FK91" s="203"/>
      <c r="FL91" s="203"/>
      <c r="FM91" s="203"/>
      <c r="FN91" s="203"/>
      <c r="FO91" s="203"/>
      <c r="FP91" s="203"/>
      <c r="FQ91" s="203"/>
      <c r="FR91" s="203"/>
      <c r="FS91" s="203"/>
      <c r="FT91" s="203"/>
      <c r="FU91" s="203"/>
      <c r="FV91" s="203"/>
      <c r="FW91" s="203"/>
      <c r="FX91" s="203"/>
      <c r="FY91" s="203"/>
      <c r="FZ91" s="203"/>
      <c r="GA91" s="203"/>
      <c r="GB91" s="203"/>
      <c r="GC91" s="203"/>
      <c r="GD91" s="203"/>
      <c r="GE91" s="203"/>
      <c r="GF91" s="203"/>
      <c r="GG91" s="203"/>
      <c r="GH91" s="203"/>
      <c r="GI91" s="203"/>
      <c r="GJ91" s="203"/>
      <c r="GK91" s="203"/>
      <c r="GL91" s="203"/>
      <c r="GM91" s="203"/>
      <c r="GN91" s="203"/>
      <c r="GO91" s="203"/>
      <c r="GP91" s="203"/>
      <c r="GQ91" s="203"/>
      <c r="GR91" s="203"/>
      <c r="GS91" s="203"/>
      <c r="GT91" s="203"/>
      <c r="GU91" s="203"/>
      <c r="GV91" s="203"/>
      <c r="GW91" s="203"/>
      <c r="GX91" s="203"/>
      <c r="GY91" s="203"/>
      <c r="GZ91" s="205"/>
      <c r="HA91" s="205"/>
      <c r="HB91" s="205"/>
      <c r="HC91" s="205"/>
      <c r="HD91" s="205"/>
      <c r="HE91" s="205"/>
      <c r="HF91" s="205"/>
    </row>
    <row r="92" spans="1:214" s="321" customFormat="1" ht="34" thickBot="1">
      <c r="A92" s="311" t="s">
        <v>312</v>
      </c>
      <c r="B92" s="311" t="s">
        <v>250</v>
      </c>
      <c r="C92" s="311" t="s">
        <v>274</v>
      </c>
      <c r="D92" s="311" t="s">
        <v>295</v>
      </c>
      <c r="E92" s="311" t="s">
        <v>336</v>
      </c>
      <c r="F92" s="312">
        <v>2019005810159</v>
      </c>
      <c r="G92" s="313" t="s">
        <v>599</v>
      </c>
      <c r="H92" s="314" t="s">
        <v>389</v>
      </c>
      <c r="I92" s="315" t="s">
        <v>598</v>
      </c>
      <c r="J92" s="316">
        <v>1000000000</v>
      </c>
      <c r="K92" s="181">
        <f t="shared" si="2"/>
        <v>1000000000</v>
      </c>
      <c r="L92" s="317">
        <v>0</v>
      </c>
      <c r="M92" s="317"/>
      <c r="N92" s="317"/>
      <c r="O92" s="317"/>
      <c r="P92" s="317"/>
      <c r="Q92" s="317"/>
      <c r="R92" s="317"/>
      <c r="S92" s="317"/>
      <c r="T92" s="317"/>
      <c r="U92" s="317"/>
      <c r="V92" s="317"/>
      <c r="W92" s="317">
        <v>300000000</v>
      </c>
      <c r="X92" s="317"/>
      <c r="Y92" s="317"/>
      <c r="Z92" s="317">
        <v>50000000</v>
      </c>
      <c r="AA92" s="317">
        <v>50000000</v>
      </c>
      <c r="AB92" s="317"/>
      <c r="AC92" s="317"/>
      <c r="AD92" s="317"/>
      <c r="AE92" s="317"/>
      <c r="AF92" s="317"/>
      <c r="AG92" s="317"/>
      <c r="AH92" s="317"/>
      <c r="AI92" s="317"/>
      <c r="AJ92" s="317"/>
      <c r="AK92" s="329">
        <v>356250000</v>
      </c>
      <c r="AL92" s="317"/>
      <c r="AM92" s="317"/>
      <c r="AN92" s="317"/>
      <c r="AO92" s="317"/>
      <c r="AP92" s="317"/>
      <c r="AQ92" s="317"/>
      <c r="AR92" s="318">
        <v>240000000</v>
      </c>
      <c r="AS92" s="317">
        <v>3750000</v>
      </c>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9"/>
      <c r="BV92" s="319"/>
      <c r="BW92" s="319"/>
      <c r="BX92" s="319"/>
      <c r="BY92" s="319"/>
      <c r="BZ92" s="319"/>
      <c r="CA92" s="319"/>
      <c r="CB92" s="319"/>
      <c r="CC92" s="319"/>
      <c r="CD92" s="319"/>
      <c r="CE92" s="319"/>
      <c r="CF92" s="319"/>
      <c r="CG92" s="319"/>
      <c r="CH92" s="319"/>
      <c r="CI92" s="319"/>
      <c r="CJ92" s="319"/>
      <c r="CK92" s="319"/>
      <c r="CL92" s="319"/>
      <c r="CM92" s="319"/>
      <c r="CN92" s="319"/>
      <c r="CO92" s="319"/>
      <c r="CP92" s="319"/>
      <c r="CQ92" s="319"/>
      <c r="CR92" s="319"/>
      <c r="CS92" s="319"/>
      <c r="CT92" s="319"/>
      <c r="CU92" s="319"/>
      <c r="CV92" s="319"/>
      <c r="CW92" s="319"/>
      <c r="CX92" s="319"/>
      <c r="CY92" s="319"/>
      <c r="CZ92" s="319"/>
      <c r="DA92" s="319"/>
      <c r="DB92" s="319"/>
      <c r="DC92" s="319"/>
      <c r="DD92" s="319"/>
      <c r="DE92" s="319"/>
      <c r="DF92" s="319"/>
      <c r="DG92" s="319"/>
      <c r="DH92" s="319"/>
      <c r="DI92" s="319"/>
      <c r="DJ92" s="319"/>
      <c r="DK92" s="319"/>
      <c r="DL92" s="319"/>
      <c r="DM92" s="319"/>
      <c r="DN92" s="319"/>
      <c r="DO92" s="319"/>
      <c r="DP92" s="319"/>
      <c r="DQ92" s="319"/>
      <c r="DR92" s="319"/>
      <c r="DS92" s="319"/>
      <c r="DT92" s="319"/>
      <c r="DU92" s="319"/>
      <c r="DV92" s="319"/>
      <c r="DW92" s="319"/>
      <c r="DX92" s="319"/>
      <c r="DY92" s="319"/>
      <c r="DZ92" s="319"/>
      <c r="EA92" s="319"/>
      <c r="EB92" s="319"/>
      <c r="EC92" s="319"/>
      <c r="ED92" s="319"/>
      <c r="EE92" s="319"/>
      <c r="EF92" s="319"/>
      <c r="EG92" s="319"/>
      <c r="EH92" s="319"/>
      <c r="EI92" s="319"/>
      <c r="EJ92" s="319"/>
      <c r="EK92" s="319"/>
      <c r="EL92" s="319"/>
      <c r="EM92" s="319"/>
      <c r="EN92" s="319"/>
      <c r="EO92" s="319"/>
      <c r="EP92" s="319"/>
      <c r="EQ92" s="319"/>
      <c r="ER92" s="319"/>
      <c r="ES92" s="319"/>
      <c r="ET92" s="319"/>
      <c r="EU92" s="319"/>
      <c r="EV92" s="319"/>
      <c r="EW92" s="319"/>
      <c r="EX92" s="319"/>
      <c r="EY92" s="319"/>
      <c r="EZ92" s="319"/>
      <c r="FA92" s="319"/>
      <c r="FB92" s="319"/>
      <c r="FC92" s="319"/>
      <c r="FD92" s="319"/>
      <c r="FE92" s="319"/>
      <c r="FF92" s="319"/>
      <c r="FG92" s="319"/>
      <c r="FH92" s="319"/>
      <c r="FI92" s="319"/>
      <c r="FJ92" s="319"/>
      <c r="FK92" s="319"/>
      <c r="FL92" s="319"/>
      <c r="FM92" s="319"/>
      <c r="FN92" s="319"/>
      <c r="FO92" s="319"/>
      <c r="FP92" s="319"/>
      <c r="FQ92" s="319"/>
      <c r="FR92" s="319"/>
      <c r="FS92" s="319"/>
      <c r="FT92" s="319"/>
      <c r="FU92" s="319"/>
      <c r="FV92" s="319"/>
      <c r="FW92" s="319"/>
      <c r="FX92" s="319"/>
      <c r="FY92" s="319"/>
      <c r="FZ92" s="319"/>
      <c r="GA92" s="319"/>
      <c r="GB92" s="319"/>
      <c r="GC92" s="319"/>
      <c r="GD92" s="319"/>
      <c r="GE92" s="319"/>
      <c r="GF92" s="319"/>
      <c r="GG92" s="319"/>
      <c r="GH92" s="319"/>
      <c r="GI92" s="319"/>
      <c r="GJ92" s="319"/>
      <c r="GK92" s="319"/>
      <c r="GL92" s="319"/>
      <c r="GM92" s="319"/>
      <c r="GN92" s="319"/>
      <c r="GO92" s="319"/>
      <c r="GP92" s="319"/>
      <c r="GQ92" s="319"/>
      <c r="GR92" s="319"/>
      <c r="GS92" s="319"/>
      <c r="GT92" s="319"/>
      <c r="GU92" s="319"/>
      <c r="GV92" s="319"/>
      <c r="GW92" s="319"/>
      <c r="GX92" s="319"/>
      <c r="GY92" s="319"/>
      <c r="GZ92" s="320"/>
      <c r="HA92" s="320"/>
      <c r="HB92" s="320"/>
      <c r="HC92" s="320"/>
      <c r="HD92" s="320"/>
      <c r="HE92" s="320"/>
      <c r="HF92" s="320"/>
    </row>
    <row r="93" spans="1:214">
      <c r="A93" s="219" t="s">
        <v>312</v>
      </c>
      <c r="B93" s="219" t="s">
        <v>250</v>
      </c>
      <c r="C93" s="219" t="s">
        <v>274</v>
      </c>
      <c r="D93" s="219" t="s">
        <v>295</v>
      </c>
      <c r="E93" s="219" t="s">
        <v>338</v>
      </c>
      <c r="F93" s="220"/>
      <c r="G93" s="221"/>
      <c r="H93" s="221"/>
      <c r="I93" s="222" t="s">
        <v>339</v>
      </c>
      <c r="J93" s="180">
        <f t="shared" si="3"/>
        <v>0</v>
      </c>
      <c r="K93" s="181">
        <f t="shared" si="2"/>
        <v>0</v>
      </c>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168"/>
      <c r="BV93" s="168"/>
      <c r="BW93" s="168"/>
      <c r="BX93" s="168"/>
      <c r="BY93" s="168"/>
      <c r="BZ93" s="168"/>
      <c r="CA93" s="168"/>
      <c r="CB93" s="168"/>
      <c r="CC93" s="168"/>
      <c r="CD93" s="168"/>
      <c r="CE93" s="168"/>
      <c r="CF93" s="168"/>
      <c r="CG93" s="168"/>
      <c r="CH93" s="168"/>
      <c r="CI93" s="168"/>
      <c r="CJ93" s="168"/>
      <c r="CK93" s="168"/>
      <c r="CL93" s="168"/>
      <c r="CM93" s="168"/>
      <c r="CN93" s="168"/>
      <c r="CO93" s="168"/>
      <c r="CP93" s="168"/>
      <c r="CQ93" s="168"/>
      <c r="CR93" s="168"/>
      <c r="CS93" s="168"/>
      <c r="CT93" s="168"/>
      <c r="CU93" s="168"/>
      <c r="CV93" s="168"/>
      <c r="CW93" s="168"/>
      <c r="CX93" s="168"/>
      <c r="CY93" s="168"/>
      <c r="CZ93" s="168"/>
      <c r="DA93" s="168"/>
      <c r="DB93" s="168"/>
      <c r="DC93" s="168"/>
      <c r="DD93" s="168"/>
      <c r="DE93" s="168"/>
      <c r="DF93" s="168"/>
      <c r="DG93" s="168"/>
      <c r="DH93" s="168"/>
      <c r="DI93" s="168"/>
      <c r="DJ93" s="168"/>
      <c r="DK93" s="168"/>
      <c r="DL93" s="168"/>
      <c r="DM93" s="168"/>
      <c r="DN93" s="168"/>
      <c r="DO93" s="168"/>
      <c r="DP93" s="168"/>
      <c r="DQ93" s="168"/>
      <c r="DR93" s="168"/>
      <c r="DS93" s="168"/>
      <c r="DT93" s="168"/>
      <c r="DU93" s="168"/>
      <c r="DV93" s="168"/>
      <c r="DW93" s="168"/>
      <c r="DX93" s="168"/>
      <c r="DY93" s="168"/>
      <c r="DZ93" s="168"/>
      <c r="EA93" s="168"/>
      <c r="EB93" s="168"/>
      <c r="EC93" s="168"/>
      <c r="ED93" s="168"/>
      <c r="EE93" s="168"/>
      <c r="EF93" s="168"/>
      <c r="EG93" s="168"/>
      <c r="EH93" s="168"/>
      <c r="EI93" s="168"/>
      <c r="EJ93" s="168"/>
      <c r="EK93" s="168"/>
      <c r="EL93" s="168"/>
      <c r="EM93" s="168"/>
      <c r="EN93" s="168"/>
      <c r="EO93" s="168"/>
      <c r="EP93" s="168"/>
      <c r="EQ93" s="168"/>
      <c r="ER93" s="168"/>
      <c r="ES93" s="168"/>
      <c r="ET93" s="168"/>
      <c r="EU93" s="168"/>
      <c r="EV93" s="168"/>
      <c r="EW93" s="168"/>
      <c r="EX93" s="168"/>
      <c r="EY93" s="168"/>
      <c r="EZ93" s="168"/>
      <c r="FA93" s="168"/>
      <c r="FB93" s="168"/>
      <c r="FC93" s="168"/>
      <c r="FD93" s="168"/>
      <c r="FE93" s="168"/>
      <c r="FF93" s="168"/>
      <c r="FG93" s="168"/>
      <c r="FH93" s="168"/>
      <c r="FI93" s="168"/>
      <c r="FJ93" s="168"/>
      <c r="FK93" s="168"/>
      <c r="FL93" s="168"/>
      <c r="FM93" s="168"/>
      <c r="FN93" s="168"/>
      <c r="FO93" s="168"/>
      <c r="FP93" s="168"/>
      <c r="FQ93" s="168"/>
      <c r="FR93" s="168"/>
      <c r="FS93" s="168"/>
      <c r="FT93" s="168"/>
      <c r="FU93" s="168"/>
      <c r="FV93" s="168"/>
      <c r="FW93" s="168"/>
      <c r="FX93" s="168"/>
      <c r="FY93" s="168"/>
      <c r="FZ93" s="168"/>
      <c r="GA93" s="168"/>
      <c r="GB93" s="168"/>
      <c r="GC93" s="168"/>
      <c r="GD93" s="168"/>
      <c r="GE93" s="168"/>
      <c r="GF93" s="168"/>
      <c r="GG93" s="168"/>
      <c r="GH93" s="168"/>
      <c r="GI93" s="168"/>
      <c r="GJ93" s="168"/>
      <c r="GK93" s="168"/>
      <c r="GL93" s="168"/>
      <c r="GM93" s="168"/>
      <c r="GN93" s="168"/>
      <c r="GO93" s="168"/>
      <c r="GP93" s="168"/>
      <c r="GQ93" s="168"/>
      <c r="GR93" s="168"/>
      <c r="GS93" s="168"/>
      <c r="GT93" s="168"/>
      <c r="GU93" s="168"/>
      <c r="GV93" s="168"/>
      <c r="GW93" s="168"/>
      <c r="GX93" s="168"/>
      <c r="GY93" s="168"/>
      <c r="GZ93" s="152"/>
      <c r="HA93" s="152"/>
      <c r="HB93" s="152"/>
      <c r="HC93" s="152"/>
      <c r="HD93" s="152"/>
      <c r="HE93" s="152"/>
      <c r="HF93" s="152"/>
    </row>
    <row r="94" spans="1:214" s="206" customFormat="1" ht="22">
      <c r="A94" s="199" t="s">
        <v>312</v>
      </c>
      <c r="B94" s="199" t="s">
        <v>250</v>
      </c>
      <c r="C94" s="199" t="s">
        <v>274</v>
      </c>
      <c r="D94" s="199" t="s">
        <v>295</v>
      </c>
      <c r="E94" s="199" t="s">
        <v>338</v>
      </c>
      <c r="F94" s="200">
        <v>2018005810248</v>
      </c>
      <c r="G94" s="199" t="s">
        <v>486</v>
      </c>
      <c r="H94" s="199" t="s">
        <v>390</v>
      </c>
      <c r="I94" s="234" t="s">
        <v>407</v>
      </c>
      <c r="J94" s="180">
        <f t="shared" si="3"/>
        <v>133000000</v>
      </c>
      <c r="K94" s="181">
        <f t="shared" si="2"/>
        <v>133000000</v>
      </c>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10">
        <v>8000000</v>
      </c>
      <c r="AP94" s="210">
        <v>120000000</v>
      </c>
      <c r="AQ94" s="210">
        <v>5000000</v>
      </c>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5"/>
      <c r="BV94" s="205"/>
      <c r="BW94" s="205"/>
      <c r="BX94" s="205"/>
      <c r="BY94" s="205"/>
      <c r="BZ94" s="205"/>
      <c r="CA94" s="205"/>
      <c r="CB94" s="205"/>
      <c r="CC94" s="205"/>
      <c r="CD94" s="205"/>
      <c r="CE94" s="205"/>
      <c r="CF94" s="205"/>
      <c r="CG94" s="205"/>
      <c r="CH94" s="205"/>
      <c r="CI94" s="205"/>
      <c r="CJ94" s="205"/>
      <c r="CK94" s="205"/>
      <c r="CL94" s="205"/>
      <c r="CM94" s="205"/>
      <c r="CN94" s="205"/>
      <c r="CO94" s="205"/>
      <c r="CP94" s="205"/>
      <c r="CQ94" s="205"/>
      <c r="CR94" s="205"/>
      <c r="CS94" s="205"/>
      <c r="CT94" s="205"/>
      <c r="CU94" s="205"/>
      <c r="CV94" s="205"/>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205"/>
      <c r="GQ94" s="205"/>
      <c r="GR94" s="205"/>
      <c r="GS94" s="205"/>
      <c r="GT94" s="205"/>
      <c r="GU94" s="205"/>
      <c r="GV94" s="205"/>
      <c r="GW94" s="205"/>
      <c r="GX94" s="205"/>
      <c r="GY94" s="205"/>
      <c r="GZ94" s="205"/>
      <c r="HA94" s="205"/>
      <c r="HB94" s="205"/>
      <c r="HC94" s="205"/>
      <c r="HD94" s="205"/>
      <c r="HE94" s="205"/>
      <c r="HF94" s="205"/>
    </row>
    <row r="95" spans="1:214" s="206" customFormat="1" ht="33">
      <c r="A95" s="199" t="s">
        <v>312</v>
      </c>
      <c r="B95" s="199" t="s">
        <v>250</v>
      </c>
      <c r="C95" s="199" t="s">
        <v>274</v>
      </c>
      <c r="D95" s="199" t="s">
        <v>295</v>
      </c>
      <c r="E95" s="199" t="s">
        <v>338</v>
      </c>
      <c r="F95" s="200">
        <v>2019005810039</v>
      </c>
      <c r="G95" s="199" t="s">
        <v>487</v>
      </c>
      <c r="H95" s="199" t="s">
        <v>390</v>
      </c>
      <c r="I95" s="201" t="s">
        <v>406</v>
      </c>
      <c r="J95" s="180">
        <f t="shared" si="3"/>
        <v>120000000</v>
      </c>
      <c r="K95" s="181">
        <f t="shared" si="2"/>
        <v>120000000</v>
      </c>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10">
        <v>120000000</v>
      </c>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205"/>
      <c r="GQ95" s="205"/>
      <c r="GR95" s="205"/>
      <c r="GS95" s="205"/>
      <c r="GT95" s="205"/>
      <c r="GU95" s="205"/>
      <c r="GV95" s="205"/>
      <c r="GW95" s="205"/>
      <c r="GX95" s="205"/>
      <c r="GY95" s="205"/>
      <c r="GZ95" s="205"/>
      <c r="HA95" s="205"/>
      <c r="HB95" s="205"/>
      <c r="HC95" s="205"/>
      <c r="HD95" s="205"/>
      <c r="HE95" s="205"/>
      <c r="HF95" s="205"/>
    </row>
    <row r="96" spans="1:214">
      <c r="A96" s="219" t="s">
        <v>312</v>
      </c>
      <c r="B96" s="219" t="s">
        <v>250</v>
      </c>
      <c r="C96" s="219" t="s">
        <v>274</v>
      </c>
      <c r="D96" s="219" t="s">
        <v>295</v>
      </c>
      <c r="E96" s="219" t="s">
        <v>340</v>
      </c>
      <c r="F96" s="220"/>
      <c r="G96" s="221"/>
      <c r="H96" s="221"/>
      <c r="I96" s="222" t="s">
        <v>341</v>
      </c>
      <c r="J96" s="180">
        <f t="shared" si="3"/>
        <v>0</v>
      </c>
      <c r="K96" s="181">
        <f t="shared" si="2"/>
        <v>0</v>
      </c>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c r="EH96" s="168"/>
      <c r="EI96" s="168"/>
      <c r="EJ96" s="168"/>
      <c r="EK96" s="168"/>
      <c r="EL96" s="168"/>
      <c r="EM96" s="168"/>
      <c r="EN96" s="168"/>
      <c r="EO96" s="168"/>
      <c r="EP96" s="168"/>
      <c r="EQ96" s="168"/>
      <c r="ER96" s="168"/>
      <c r="ES96" s="168"/>
      <c r="ET96" s="168"/>
      <c r="EU96" s="168"/>
      <c r="EV96" s="168"/>
      <c r="EW96" s="168"/>
      <c r="EX96" s="168"/>
      <c r="EY96" s="168"/>
      <c r="EZ96" s="168"/>
      <c r="FA96" s="168"/>
      <c r="FB96" s="168"/>
      <c r="FC96" s="168"/>
      <c r="FD96" s="168"/>
      <c r="FE96" s="168"/>
      <c r="FF96" s="168"/>
      <c r="FG96" s="168"/>
      <c r="FH96" s="168"/>
      <c r="FI96" s="168"/>
      <c r="FJ96" s="168"/>
      <c r="FK96" s="168"/>
      <c r="FL96" s="168"/>
      <c r="FM96" s="168"/>
      <c r="FN96" s="168"/>
      <c r="FO96" s="168"/>
      <c r="FP96" s="168"/>
      <c r="FQ96" s="168"/>
      <c r="FR96" s="168"/>
      <c r="FS96" s="168"/>
      <c r="FT96" s="168"/>
      <c r="FU96" s="168"/>
      <c r="FV96" s="168"/>
      <c r="FW96" s="168"/>
      <c r="FX96" s="168"/>
      <c r="FY96" s="168"/>
      <c r="FZ96" s="168"/>
      <c r="GA96" s="168"/>
      <c r="GB96" s="168"/>
      <c r="GC96" s="168"/>
      <c r="GD96" s="168"/>
      <c r="GE96" s="168"/>
      <c r="GF96" s="168"/>
      <c r="GG96" s="168"/>
      <c r="GH96" s="168"/>
      <c r="GI96" s="168"/>
      <c r="GJ96" s="168"/>
      <c r="GK96" s="168"/>
      <c r="GL96" s="168"/>
      <c r="GM96" s="168"/>
      <c r="GN96" s="168"/>
      <c r="GO96" s="168"/>
      <c r="GP96" s="168"/>
      <c r="GQ96" s="168"/>
      <c r="GR96" s="168"/>
      <c r="GS96" s="168"/>
      <c r="GT96" s="168"/>
      <c r="GU96" s="168"/>
      <c r="GV96" s="168"/>
      <c r="GW96" s="168"/>
      <c r="GX96" s="168"/>
      <c r="GY96" s="168"/>
      <c r="GZ96" s="152"/>
      <c r="HA96" s="152"/>
      <c r="HB96" s="152"/>
      <c r="HC96" s="152"/>
      <c r="HD96" s="152"/>
      <c r="HE96" s="152"/>
      <c r="HF96" s="152"/>
    </row>
    <row r="97" spans="1:214" s="206" customFormat="1" ht="22">
      <c r="A97" s="209" t="s">
        <v>312</v>
      </c>
      <c r="B97" s="199" t="s">
        <v>250</v>
      </c>
      <c r="C97" s="199" t="s">
        <v>274</v>
      </c>
      <c r="D97" s="199" t="s">
        <v>295</v>
      </c>
      <c r="E97" s="199" t="s">
        <v>340</v>
      </c>
      <c r="F97" s="200">
        <v>2019005810143</v>
      </c>
      <c r="G97" s="199" t="s">
        <v>488</v>
      </c>
      <c r="H97" s="199" t="s">
        <v>390</v>
      </c>
      <c r="I97" s="234" t="s">
        <v>399</v>
      </c>
      <c r="J97" s="180">
        <f t="shared" si="3"/>
        <v>200000000</v>
      </c>
      <c r="K97" s="181">
        <f t="shared" si="2"/>
        <v>200000000</v>
      </c>
      <c r="L97" s="202"/>
      <c r="M97" s="202">
        <v>1000000</v>
      </c>
      <c r="N97" s="202">
        <v>5000000</v>
      </c>
      <c r="O97" s="202">
        <v>100000</v>
      </c>
      <c r="P97" s="202"/>
      <c r="Q97" s="202">
        <v>100000</v>
      </c>
      <c r="R97" s="202">
        <v>1000</v>
      </c>
      <c r="S97" s="202">
        <v>100000</v>
      </c>
      <c r="T97" s="202"/>
      <c r="U97" s="202"/>
      <c r="V97" s="202"/>
      <c r="W97" s="202">
        <v>7711161</v>
      </c>
      <c r="X97" s="202">
        <v>11538000</v>
      </c>
      <c r="Y97" s="202">
        <v>13318500</v>
      </c>
      <c r="Z97" s="322">
        <f>211131339-50000000</f>
        <v>161131339</v>
      </c>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3"/>
      <c r="BV97" s="203"/>
      <c r="BW97" s="203"/>
      <c r="BX97" s="203"/>
      <c r="BY97" s="203"/>
      <c r="BZ97" s="203"/>
      <c r="CA97" s="203"/>
      <c r="CB97" s="203"/>
      <c r="CC97" s="203"/>
      <c r="CD97" s="203"/>
      <c r="CE97" s="203"/>
      <c r="CF97" s="203"/>
      <c r="CG97" s="203"/>
      <c r="CH97" s="203"/>
      <c r="CI97" s="203"/>
      <c r="CJ97" s="203"/>
      <c r="CK97" s="203"/>
      <c r="CL97" s="203"/>
      <c r="CM97" s="203"/>
      <c r="CN97" s="203"/>
      <c r="CO97" s="203"/>
      <c r="CP97" s="203"/>
      <c r="CQ97" s="203"/>
      <c r="CR97" s="203"/>
      <c r="CS97" s="203"/>
      <c r="CT97" s="203"/>
      <c r="CU97" s="203"/>
      <c r="CV97" s="203"/>
      <c r="CW97" s="203"/>
      <c r="CX97" s="203"/>
      <c r="CY97" s="203"/>
      <c r="CZ97" s="203"/>
      <c r="DA97" s="203"/>
      <c r="DB97" s="203"/>
      <c r="DC97" s="203"/>
      <c r="DD97" s="203"/>
      <c r="DE97" s="203"/>
      <c r="DF97" s="203"/>
      <c r="DG97" s="203"/>
      <c r="DH97" s="203"/>
      <c r="DI97" s="203"/>
      <c r="DJ97" s="203"/>
      <c r="DK97" s="203"/>
      <c r="DL97" s="203"/>
      <c r="DM97" s="203"/>
      <c r="DN97" s="203"/>
      <c r="DO97" s="203"/>
      <c r="DP97" s="203"/>
      <c r="DQ97" s="203"/>
      <c r="DR97" s="203"/>
      <c r="DS97" s="203"/>
      <c r="DT97" s="203"/>
      <c r="DU97" s="203"/>
      <c r="DV97" s="203"/>
      <c r="DW97" s="203"/>
      <c r="DX97" s="203"/>
      <c r="DY97" s="203"/>
      <c r="DZ97" s="203"/>
      <c r="EA97" s="203"/>
      <c r="EB97" s="203"/>
      <c r="EC97" s="203"/>
      <c r="ED97" s="203"/>
      <c r="EE97" s="203"/>
      <c r="EF97" s="203"/>
      <c r="EG97" s="203"/>
      <c r="EH97" s="203"/>
      <c r="EI97" s="203"/>
      <c r="EJ97" s="203"/>
      <c r="EK97" s="203"/>
      <c r="EL97" s="203"/>
      <c r="EM97" s="203"/>
      <c r="EN97" s="203"/>
      <c r="EO97" s="203"/>
      <c r="EP97" s="203"/>
      <c r="EQ97" s="203"/>
      <c r="ER97" s="203"/>
      <c r="ES97" s="203"/>
      <c r="ET97" s="203"/>
      <c r="EU97" s="203"/>
      <c r="EV97" s="203"/>
      <c r="EW97" s="203"/>
      <c r="EX97" s="203"/>
      <c r="EY97" s="203"/>
      <c r="EZ97" s="203"/>
      <c r="FA97" s="203"/>
      <c r="FB97" s="203"/>
      <c r="FC97" s="203"/>
      <c r="FD97" s="203"/>
      <c r="FE97" s="203"/>
      <c r="FF97" s="203"/>
      <c r="FG97" s="203"/>
      <c r="FH97" s="203"/>
      <c r="FI97" s="203"/>
      <c r="FJ97" s="203"/>
      <c r="FK97" s="203"/>
      <c r="FL97" s="203"/>
      <c r="FM97" s="203"/>
      <c r="FN97" s="203"/>
      <c r="FO97" s="203"/>
      <c r="FP97" s="203"/>
      <c r="FQ97" s="203"/>
      <c r="FR97" s="203"/>
      <c r="FS97" s="203"/>
      <c r="FT97" s="203"/>
      <c r="FU97" s="203"/>
      <c r="FV97" s="203"/>
      <c r="FW97" s="203"/>
      <c r="FX97" s="203"/>
      <c r="FY97" s="203"/>
      <c r="FZ97" s="203"/>
      <c r="GA97" s="203"/>
      <c r="GB97" s="203"/>
      <c r="GC97" s="203"/>
      <c r="GD97" s="203"/>
      <c r="GE97" s="203"/>
      <c r="GF97" s="203"/>
      <c r="GG97" s="203"/>
      <c r="GH97" s="203"/>
      <c r="GI97" s="203"/>
      <c r="GJ97" s="203"/>
      <c r="GK97" s="203"/>
      <c r="GL97" s="203"/>
      <c r="GM97" s="203"/>
      <c r="GN97" s="203"/>
      <c r="GO97" s="203"/>
      <c r="GP97" s="203"/>
      <c r="GQ97" s="203"/>
      <c r="GR97" s="203"/>
      <c r="GS97" s="203"/>
      <c r="GT97" s="203"/>
      <c r="GU97" s="203"/>
      <c r="GV97" s="203"/>
      <c r="GW97" s="203"/>
      <c r="GX97" s="203"/>
      <c r="GY97" s="203"/>
      <c r="GZ97" s="203"/>
      <c r="HA97" s="203"/>
      <c r="HB97" s="203"/>
      <c r="HC97" s="203"/>
      <c r="HD97" s="203"/>
      <c r="HE97" s="203"/>
      <c r="HF97" s="203"/>
    </row>
    <row r="98" spans="1:214">
      <c r="A98" s="169" t="s">
        <v>332</v>
      </c>
      <c r="B98" s="169"/>
      <c r="C98" s="169"/>
      <c r="D98" s="169"/>
      <c r="E98" s="169"/>
      <c r="F98" s="170"/>
      <c r="G98" s="171"/>
      <c r="H98" s="171"/>
      <c r="I98" s="249" t="s">
        <v>342</v>
      </c>
      <c r="J98" s="180">
        <f t="shared" si="3"/>
        <v>0</v>
      </c>
      <c r="K98" s="181">
        <f t="shared" si="2"/>
        <v>0</v>
      </c>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183"/>
      <c r="BV98" s="183"/>
      <c r="BW98" s="183"/>
      <c r="BX98" s="183"/>
      <c r="BY98" s="183"/>
      <c r="BZ98" s="183"/>
      <c r="CA98" s="183"/>
      <c r="CB98" s="183"/>
      <c r="CC98" s="183"/>
      <c r="CD98" s="183"/>
      <c r="CE98" s="183"/>
      <c r="CF98" s="183"/>
      <c r="CG98" s="183"/>
      <c r="CH98" s="183"/>
      <c r="CI98" s="183"/>
      <c r="CJ98" s="183"/>
      <c r="CK98" s="183"/>
      <c r="CL98" s="183"/>
      <c r="CM98" s="183"/>
      <c r="CN98" s="183"/>
      <c r="CO98" s="183"/>
      <c r="CP98" s="183"/>
      <c r="CQ98" s="183"/>
      <c r="CR98" s="183"/>
      <c r="CS98" s="183"/>
      <c r="CT98" s="183"/>
      <c r="CU98" s="183"/>
      <c r="CV98" s="183"/>
      <c r="CW98" s="183"/>
      <c r="CX98" s="183"/>
      <c r="CY98" s="183"/>
      <c r="CZ98" s="183"/>
      <c r="DA98" s="183"/>
      <c r="DB98" s="183"/>
      <c r="DC98" s="183"/>
      <c r="DD98" s="183"/>
      <c r="DE98" s="183"/>
      <c r="DF98" s="183"/>
      <c r="DG98" s="183"/>
      <c r="DH98" s="183"/>
      <c r="DI98" s="183"/>
      <c r="DJ98" s="183"/>
      <c r="DK98" s="183"/>
      <c r="DL98" s="183"/>
      <c r="DM98" s="183"/>
      <c r="DN98" s="183"/>
      <c r="DO98" s="183"/>
      <c r="DP98" s="183"/>
      <c r="DQ98" s="183"/>
      <c r="DR98" s="183"/>
      <c r="DS98" s="183"/>
      <c r="DT98" s="183"/>
      <c r="DU98" s="183"/>
      <c r="DV98" s="183"/>
      <c r="DW98" s="183"/>
      <c r="DX98" s="183"/>
      <c r="DY98" s="183"/>
      <c r="DZ98" s="183"/>
      <c r="EA98" s="183"/>
      <c r="EB98" s="183"/>
      <c r="EC98" s="183"/>
      <c r="ED98" s="183"/>
      <c r="EE98" s="183"/>
      <c r="EF98" s="183"/>
      <c r="EG98" s="183"/>
      <c r="EH98" s="183"/>
      <c r="EI98" s="183"/>
      <c r="EJ98" s="183"/>
      <c r="EK98" s="183"/>
      <c r="EL98" s="183"/>
      <c r="EM98" s="183"/>
      <c r="EN98" s="183"/>
      <c r="EO98" s="183"/>
      <c r="EP98" s="183"/>
      <c r="EQ98" s="183"/>
      <c r="ER98" s="183"/>
      <c r="ES98" s="183"/>
      <c r="ET98" s="183"/>
      <c r="EU98" s="183"/>
      <c r="EV98" s="183"/>
      <c r="EW98" s="183"/>
      <c r="EX98" s="183"/>
      <c r="EY98" s="183"/>
      <c r="EZ98" s="183"/>
      <c r="FA98" s="183"/>
      <c r="FB98" s="183"/>
      <c r="FC98" s="183"/>
      <c r="FD98" s="183"/>
      <c r="FE98" s="183"/>
      <c r="FF98" s="183"/>
      <c r="FG98" s="183"/>
      <c r="FH98" s="183"/>
      <c r="FI98" s="183"/>
      <c r="FJ98" s="183"/>
      <c r="FK98" s="183"/>
      <c r="FL98" s="183"/>
      <c r="FM98" s="183"/>
      <c r="FN98" s="183"/>
      <c r="FO98" s="183"/>
      <c r="FP98" s="183"/>
      <c r="FQ98" s="183"/>
      <c r="FR98" s="183"/>
      <c r="FS98" s="183"/>
      <c r="FT98" s="183"/>
      <c r="FU98" s="183"/>
      <c r="FV98" s="183"/>
      <c r="FW98" s="183"/>
      <c r="FX98" s="183"/>
      <c r="FY98" s="183"/>
      <c r="FZ98" s="183"/>
      <c r="GA98" s="183"/>
      <c r="GB98" s="183"/>
      <c r="GC98" s="183"/>
      <c r="GD98" s="183"/>
      <c r="GE98" s="183"/>
      <c r="GF98" s="183"/>
      <c r="GG98" s="183"/>
      <c r="GH98" s="183"/>
      <c r="GI98" s="183"/>
      <c r="GJ98" s="183"/>
      <c r="GK98" s="183"/>
      <c r="GL98" s="183"/>
      <c r="GM98" s="183"/>
      <c r="GN98" s="183"/>
      <c r="GO98" s="183"/>
      <c r="GP98" s="183"/>
      <c r="GQ98" s="183"/>
      <c r="GR98" s="183"/>
      <c r="GS98" s="183"/>
      <c r="GT98" s="183"/>
      <c r="GU98" s="183"/>
      <c r="GV98" s="183"/>
      <c r="GW98" s="183"/>
      <c r="GX98" s="183"/>
      <c r="GY98" s="183"/>
      <c r="GZ98" s="183"/>
      <c r="HA98" s="183"/>
      <c r="HB98" s="183"/>
      <c r="HC98" s="183"/>
      <c r="HD98" s="183"/>
      <c r="HE98" s="183"/>
      <c r="HF98" s="183"/>
    </row>
    <row r="99" spans="1:214">
      <c r="A99" s="176" t="s">
        <v>332</v>
      </c>
      <c r="B99" s="176" t="s">
        <v>280</v>
      </c>
      <c r="C99" s="176"/>
      <c r="D99" s="176"/>
      <c r="E99" s="176"/>
      <c r="F99" s="177"/>
      <c r="G99" s="178"/>
      <c r="H99" s="178"/>
      <c r="I99" s="179" t="s">
        <v>343</v>
      </c>
      <c r="J99" s="180">
        <f t="shared" si="3"/>
        <v>0</v>
      </c>
      <c r="K99" s="181">
        <f t="shared" si="2"/>
        <v>0</v>
      </c>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183"/>
      <c r="BV99" s="183"/>
      <c r="BW99" s="183"/>
      <c r="BX99" s="183"/>
      <c r="BY99" s="183"/>
      <c r="BZ99" s="183"/>
      <c r="CA99" s="183"/>
      <c r="CB99" s="183"/>
      <c r="CC99" s="183"/>
      <c r="CD99" s="183"/>
      <c r="CE99" s="183"/>
      <c r="CF99" s="183"/>
      <c r="CG99" s="183"/>
      <c r="CH99" s="183"/>
      <c r="CI99" s="183"/>
      <c r="CJ99" s="183"/>
      <c r="CK99" s="183"/>
      <c r="CL99" s="183"/>
      <c r="CM99" s="183"/>
      <c r="CN99" s="183"/>
      <c r="CO99" s="183"/>
      <c r="CP99" s="183"/>
      <c r="CQ99" s="183"/>
      <c r="CR99" s="183"/>
      <c r="CS99" s="183"/>
      <c r="CT99" s="183"/>
      <c r="CU99" s="183"/>
      <c r="CV99" s="183"/>
      <c r="CW99" s="183"/>
      <c r="CX99" s="183"/>
      <c r="CY99" s="183"/>
      <c r="CZ99" s="183"/>
      <c r="DA99" s="183"/>
      <c r="DB99" s="183"/>
      <c r="DC99" s="183"/>
      <c r="DD99" s="183"/>
      <c r="DE99" s="183"/>
      <c r="DF99" s="183"/>
      <c r="DG99" s="183"/>
      <c r="DH99" s="183"/>
      <c r="DI99" s="183"/>
      <c r="DJ99" s="183"/>
      <c r="DK99" s="183"/>
      <c r="DL99" s="183"/>
      <c r="DM99" s="183"/>
      <c r="DN99" s="183"/>
      <c r="DO99" s="183"/>
      <c r="DP99" s="183"/>
      <c r="DQ99" s="183"/>
      <c r="DR99" s="183"/>
      <c r="DS99" s="183"/>
      <c r="DT99" s="183"/>
      <c r="DU99" s="183"/>
      <c r="DV99" s="183"/>
      <c r="DW99" s="183"/>
      <c r="DX99" s="183"/>
      <c r="DY99" s="183"/>
      <c r="DZ99" s="183"/>
      <c r="EA99" s="183"/>
      <c r="EB99" s="183"/>
      <c r="EC99" s="183"/>
      <c r="ED99" s="183"/>
      <c r="EE99" s="183"/>
      <c r="EF99" s="183"/>
      <c r="EG99" s="183"/>
      <c r="EH99" s="183"/>
      <c r="EI99" s="183"/>
      <c r="EJ99" s="183"/>
      <c r="EK99" s="183"/>
      <c r="EL99" s="183"/>
      <c r="EM99" s="183"/>
      <c r="EN99" s="183"/>
      <c r="EO99" s="183"/>
      <c r="EP99" s="183"/>
      <c r="EQ99" s="183"/>
      <c r="ER99" s="183"/>
      <c r="ES99" s="183"/>
      <c r="ET99" s="183"/>
      <c r="EU99" s="183"/>
      <c r="EV99" s="183"/>
      <c r="EW99" s="183"/>
      <c r="EX99" s="183"/>
      <c r="EY99" s="183"/>
      <c r="EZ99" s="183"/>
      <c r="FA99" s="183"/>
      <c r="FB99" s="183"/>
      <c r="FC99" s="183"/>
      <c r="FD99" s="183"/>
      <c r="FE99" s="183"/>
      <c r="FF99" s="183"/>
      <c r="FG99" s="183"/>
      <c r="FH99" s="183"/>
      <c r="FI99" s="183"/>
      <c r="FJ99" s="183"/>
      <c r="FK99" s="183"/>
      <c r="FL99" s="183"/>
      <c r="FM99" s="183"/>
      <c r="FN99" s="183"/>
      <c r="FO99" s="183"/>
      <c r="FP99" s="183"/>
      <c r="FQ99" s="183"/>
      <c r="FR99" s="183"/>
      <c r="FS99" s="183"/>
      <c r="FT99" s="183"/>
      <c r="FU99" s="183"/>
      <c r="FV99" s="183"/>
      <c r="FW99" s="183"/>
      <c r="FX99" s="183"/>
      <c r="FY99" s="183"/>
      <c r="FZ99" s="183"/>
      <c r="GA99" s="183"/>
      <c r="GB99" s="183"/>
      <c r="GC99" s="183"/>
      <c r="GD99" s="183"/>
      <c r="GE99" s="183"/>
      <c r="GF99" s="183"/>
      <c r="GG99" s="183"/>
      <c r="GH99" s="183"/>
      <c r="GI99" s="183"/>
      <c r="GJ99" s="183"/>
      <c r="GK99" s="183"/>
      <c r="GL99" s="183"/>
      <c r="GM99" s="183"/>
      <c r="GN99" s="183"/>
      <c r="GO99" s="183"/>
      <c r="GP99" s="183"/>
      <c r="GQ99" s="183"/>
      <c r="GR99" s="183"/>
      <c r="GS99" s="183"/>
      <c r="GT99" s="183"/>
      <c r="GU99" s="183"/>
      <c r="GV99" s="183"/>
      <c r="GW99" s="183"/>
      <c r="GX99" s="183"/>
      <c r="GY99" s="183"/>
      <c r="GZ99" s="183"/>
      <c r="HA99" s="183"/>
      <c r="HB99" s="183"/>
      <c r="HC99" s="183"/>
      <c r="HD99" s="183"/>
      <c r="HE99" s="183"/>
      <c r="HF99" s="183"/>
    </row>
    <row r="100" spans="1:214">
      <c r="A100" s="184" t="s">
        <v>332</v>
      </c>
      <c r="B100" s="184" t="s">
        <v>280</v>
      </c>
      <c r="C100" s="184" t="s">
        <v>280</v>
      </c>
      <c r="D100" s="184"/>
      <c r="E100" s="184"/>
      <c r="F100" s="185"/>
      <c r="G100" s="184"/>
      <c r="H100" s="186"/>
      <c r="I100" s="187" t="s">
        <v>344</v>
      </c>
      <c r="J100" s="180">
        <f t="shared" si="3"/>
        <v>0</v>
      </c>
      <c r="K100" s="181">
        <f t="shared" si="2"/>
        <v>0</v>
      </c>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183"/>
      <c r="BV100" s="183"/>
      <c r="BW100" s="183"/>
      <c r="BX100" s="183"/>
      <c r="BY100" s="183"/>
      <c r="BZ100" s="183"/>
      <c r="CA100" s="183"/>
      <c r="CB100" s="183"/>
      <c r="CC100" s="183"/>
      <c r="CD100" s="183"/>
      <c r="CE100" s="183"/>
      <c r="CF100" s="183"/>
      <c r="CG100" s="183"/>
      <c r="CH100" s="183"/>
      <c r="CI100" s="183"/>
      <c r="CJ100" s="183"/>
      <c r="CK100" s="183"/>
      <c r="CL100" s="183"/>
      <c r="CM100" s="183"/>
      <c r="CN100" s="183"/>
      <c r="CO100" s="183"/>
      <c r="CP100" s="183"/>
      <c r="CQ100" s="183"/>
      <c r="CR100" s="183"/>
      <c r="CS100" s="183"/>
      <c r="CT100" s="183"/>
      <c r="CU100" s="183"/>
      <c r="CV100" s="183"/>
      <c r="CW100" s="183"/>
      <c r="CX100" s="183"/>
      <c r="CY100" s="183"/>
      <c r="CZ100" s="183"/>
      <c r="DA100" s="183"/>
      <c r="DB100" s="183"/>
      <c r="DC100" s="183"/>
      <c r="DD100" s="183"/>
      <c r="DE100" s="183"/>
      <c r="DF100" s="183"/>
      <c r="DG100" s="183"/>
      <c r="DH100" s="183"/>
      <c r="DI100" s="183"/>
      <c r="DJ100" s="183"/>
      <c r="DK100" s="183"/>
      <c r="DL100" s="183"/>
      <c r="DM100" s="183"/>
      <c r="DN100" s="183"/>
      <c r="DO100" s="183"/>
      <c r="DP100" s="183"/>
      <c r="DQ100" s="183"/>
      <c r="DR100" s="183"/>
      <c r="DS100" s="183"/>
      <c r="DT100" s="183"/>
      <c r="DU100" s="183"/>
      <c r="DV100" s="183"/>
      <c r="DW100" s="183"/>
      <c r="DX100" s="183"/>
      <c r="DY100" s="183"/>
      <c r="DZ100" s="183"/>
      <c r="EA100" s="183"/>
      <c r="EB100" s="183"/>
      <c r="EC100" s="183"/>
      <c r="ED100" s="183"/>
      <c r="EE100" s="183"/>
      <c r="EF100" s="183"/>
      <c r="EG100" s="183"/>
      <c r="EH100" s="183"/>
      <c r="EI100" s="183"/>
      <c r="EJ100" s="183"/>
      <c r="EK100" s="183"/>
      <c r="EL100" s="183"/>
      <c r="EM100" s="183"/>
      <c r="EN100" s="183"/>
      <c r="EO100" s="183"/>
      <c r="EP100" s="183"/>
      <c r="EQ100" s="183"/>
      <c r="ER100" s="183"/>
      <c r="ES100" s="183"/>
      <c r="ET100" s="183"/>
      <c r="EU100" s="183"/>
      <c r="EV100" s="183"/>
      <c r="EW100" s="183"/>
      <c r="EX100" s="183"/>
      <c r="EY100" s="183"/>
      <c r="EZ100" s="183"/>
      <c r="FA100" s="183"/>
      <c r="FB100" s="183"/>
      <c r="FC100" s="183"/>
      <c r="FD100" s="183"/>
      <c r="FE100" s="183"/>
      <c r="FF100" s="183"/>
      <c r="FG100" s="183"/>
      <c r="FH100" s="183"/>
      <c r="FI100" s="183"/>
      <c r="FJ100" s="183"/>
      <c r="FK100" s="183"/>
      <c r="FL100" s="183"/>
      <c r="FM100" s="183"/>
      <c r="FN100" s="183"/>
      <c r="FO100" s="183"/>
      <c r="FP100" s="183"/>
      <c r="FQ100" s="183"/>
      <c r="FR100" s="183"/>
      <c r="FS100" s="183"/>
      <c r="FT100" s="183"/>
      <c r="FU100" s="183"/>
      <c r="FV100" s="183"/>
      <c r="FW100" s="183"/>
      <c r="FX100" s="183"/>
      <c r="FY100" s="183"/>
      <c r="FZ100" s="183"/>
      <c r="GA100" s="183"/>
      <c r="GB100" s="183"/>
      <c r="GC100" s="183"/>
      <c r="GD100" s="183"/>
      <c r="GE100" s="183"/>
      <c r="GF100" s="183"/>
      <c r="GG100" s="183"/>
      <c r="GH100" s="183"/>
      <c r="GI100" s="183"/>
      <c r="GJ100" s="183"/>
      <c r="GK100" s="183"/>
      <c r="GL100" s="183"/>
      <c r="GM100" s="183"/>
      <c r="GN100" s="183"/>
      <c r="GO100" s="183"/>
      <c r="GP100" s="183"/>
      <c r="GQ100" s="183"/>
      <c r="GR100" s="183"/>
      <c r="GS100" s="183"/>
      <c r="GT100" s="183"/>
      <c r="GU100" s="183"/>
      <c r="GV100" s="183"/>
      <c r="GW100" s="183"/>
      <c r="GX100" s="183"/>
      <c r="GY100" s="183"/>
      <c r="GZ100" s="183"/>
      <c r="HA100" s="183"/>
      <c r="HB100" s="183"/>
      <c r="HC100" s="183"/>
      <c r="HD100" s="183"/>
      <c r="HE100" s="183"/>
      <c r="HF100" s="183"/>
    </row>
    <row r="101" spans="1:214">
      <c r="A101" s="211" t="s">
        <v>332</v>
      </c>
      <c r="B101" s="211" t="s">
        <v>280</v>
      </c>
      <c r="C101" s="211" t="s">
        <v>280</v>
      </c>
      <c r="D101" s="211" t="s">
        <v>280</v>
      </c>
      <c r="E101" s="211"/>
      <c r="F101" s="226"/>
      <c r="G101" s="213"/>
      <c r="H101" s="213"/>
      <c r="I101" s="214" t="s">
        <v>305</v>
      </c>
      <c r="J101" s="180">
        <f t="shared" si="3"/>
        <v>0</v>
      </c>
      <c r="K101" s="181">
        <f t="shared" si="2"/>
        <v>0</v>
      </c>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row>
    <row r="102" spans="1:214">
      <c r="A102" s="219" t="s">
        <v>332</v>
      </c>
      <c r="B102" s="219" t="s">
        <v>280</v>
      </c>
      <c r="C102" s="219" t="s">
        <v>280</v>
      </c>
      <c r="D102" s="219" t="s">
        <v>280</v>
      </c>
      <c r="E102" s="219" t="s">
        <v>254</v>
      </c>
      <c r="F102" s="220"/>
      <c r="G102" s="221"/>
      <c r="H102" s="221"/>
      <c r="I102" s="222" t="s">
        <v>345</v>
      </c>
      <c r="J102" s="180">
        <f t="shared" si="3"/>
        <v>0</v>
      </c>
      <c r="K102" s="181">
        <f t="shared" si="2"/>
        <v>0</v>
      </c>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row>
    <row r="103" spans="1:214" s="206" customFormat="1" ht="44">
      <c r="A103" s="199" t="s">
        <v>332</v>
      </c>
      <c r="B103" s="199" t="s">
        <v>280</v>
      </c>
      <c r="C103" s="199" t="s">
        <v>280</v>
      </c>
      <c r="D103" s="199" t="s">
        <v>280</v>
      </c>
      <c r="E103" s="199" t="s">
        <v>254</v>
      </c>
      <c r="F103" s="250"/>
      <c r="G103" s="199" t="s">
        <v>557</v>
      </c>
      <c r="H103" s="199" t="s">
        <v>390</v>
      </c>
      <c r="I103" s="301" t="s">
        <v>489</v>
      </c>
      <c r="J103" s="180">
        <v>8392024876</v>
      </c>
      <c r="K103" s="181">
        <f t="shared" si="2"/>
        <v>8392024876</v>
      </c>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180">
        <v>8392024876</v>
      </c>
      <c r="AZ103" s="232"/>
      <c r="BA103" s="232"/>
      <c r="BB103" s="232"/>
      <c r="BC103" s="251"/>
      <c r="BD103" s="251"/>
      <c r="BE103" s="202"/>
      <c r="BF103" s="251"/>
      <c r="BG103" s="251"/>
      <c r="BH103" s="251"/>
      <c r="BI103" s="202"/>
      <c r="BJ103" s="202"/>
      <c r="BK103" s="202"/>
      <c r="BL103" s="202"/>
      <c r="BM103" s="202"/>
      <c r="BN103" s="202"/>
      <c r="BO103" s="202"/>
      <c r="BP103" s="202"/>
      <c r="BQ103" s="202"/>
      <c r="BR103" s="202"/>
      <c r="BS103" s="202"/>
      <c r="BT103" s="202"/>
      <c r="BU103" s="203"/>
      <c r="BV103" s="203"/>
      <c r="BW103" s="203"/>
      <c r="BX103" s="203"/>
      <c r="BY103" s="203"/>
      <c r="BZ103" s="203"/>
      <c r="CA103" s="203"/>
      <c r="CB103" s="203"/>
      <c r="CC103" s="203"/>
      <c r="CD103" s="203"/>
      <c r="CE103" s="203"/>
      <c r="CF103" s="203"/>
      <c r="CG103" s="203"/>
      <c r="CH103" s="203"/>
      <c r="CI103" s="203"/>
      <c r="CJ103" s="203"/>
      <c r="CK103" s="203"/>
      <c r="CL103" s="203"/>
      <c r="CM103" s="203"/>
      <c r="CN103" s="203"/>
      <c r="CO103" s="203"/>
      <c r="CP103" s="203"/>
      <c r="CQ103" s="203"/>
      <c r="CR103" s="203"/>
      <c r="CS103" s="203"/>
      <c r="CT103" s="203"/>
      <c r="CU103" s="203"/>
      <c r="CV103" s="203"/>
      <c r="CW103" s="203"/>
      <c r="CX103" s="203"/>
      <c r="CY103" s="203"/>
      <c r="CZ103" s="203"/>
      <c r="DA103" s="203"/>
      <c r="DB103" s="203"/>
      <c r="DC103" s="203"/>
      <c r="DD103" s="203"/>
      <c r="DE103" s="203"/>
      <c r="DF103" s="203"/>
      <c r="DG103" s="203"/>
      <c r="DH103" s="203"/>
      <c r="DI103" s="203"/>
      <c r="DJ103" s="203"/>
      <c r="DK103" s="203"/>
      <c r="DL103" s="203"/>
      <c r="DM103" s="203"/>
      <c r="DN103" s="203"/>
      <c r="DO103" s="203"/>
      <c r="DP103" s="203"/>
      <c r="DQ103" s="203"/>
      <c r="DR103" s="203"/>
      <c r="DS103" s="203"/>
      <c r="DT103" s="203"/>
      <c r="DU103" s="203"/>
      <c r="DV103" s="203"/>
      <c r="DW103" s="203"/>
      <c r="DX103" s="203"/>
      <c r="DY103" s="203"/>
      <c r="DZ103" s="203"/>
      <c r="EA103" s="203"/>
      <c r="EB103" s="203"/>
      <c r="EC103" s="203"/>
      <c r="ED103" s="203"/>
      <c r="EE103" s="203"/>
      <c r="EF103" s="203"/>
      <c r="EG103" s="203"/>
      <c r="EH103" s="203"/>
      <c r="EI103" s="203"/>
      <c r="EJ103" s="203"/>
      <c r="EK103" s="203"/>
      <c r="EL103" s="203"/>
      <c r="EM103" s="203"/>
      <c r="EN103" s="203"/>
      <c r="EO103" s="203"/>
      <c r="EP103" s="203"/>
      <c r="EQ103" s="203"/>
      <c r="ER103" s="203"/>
      <c r="ES103" s="203"/>
      <c r="ET103" s="203"/>
      <c r="EU103" s="203"/>
      <c r="EV103" s="203"/>
      <c r="EW103" s="203"/>
      <c r="EX103" s="203"/>
      <c r="EY103" s="203"/>
      <c r="EZ103" s="203"/>
      <c r="FA103" s="203"/>
      <c r="FB103" s="203"/>
      <c r="FC103" s="203"/>
      <c r="FD103" s="203"/>
      <c r="FE103" s="203"/>
      <c r="FF103" s="203"/>
      <c r="FG103" s="203"/>
      <c r="FH103" s="203"/>
      <c r="FI103" s="203"/>
      <c r="FJ103" s="203"/>
      <c r="FK103" s="203"/>
      <c r="FL103" s="203"/>
      <c r="FM103" s="203"/>
      <c r="FN103" s="203"/>
      <c r="FO103" s="203"/>
      <c r="FP103" s="203"/>
      <c r="FQ103" s="203"/>
      <c r="FR103" s="203"/>
      <c r="FS103" s="203"/>
      <c r="FT103" s="203"/>
      <c r="FU103" s="203"/>
      <c r="FV103" s="203"/>
      <c r="FW103" s="203"/>
      <c r="FX103" s="203"/>
      <c r="FY103" s="203"/>
      <c r="FZ103" s="203"/>
      <c r="GA103" s="203"/>
      <c r="GB103" s="203"/>
      <c r="GC103" s="203"/>
      <c r="GD103" s="203"/>
      <c r="GE103" s="203"/>
      <c r="GF103" s="203"/>
      <c r="GG103" s="203"/>
      <c r="GH103" s="203"/>
      <c r="GI103" s="203"/>
      <c r="GJ103" s="203"/>
      <c r="GK103" s="203"/>
      <c r="GL103" s="203"/>
      <c r="GM103" s="203"/>
      <c r="GN103" s="203"/>
      <c r="GO103" s="203"/>
      <c r="GP103" s="203"/>
      <c r="GQ103" s="203"/>
      <c r="GR103" s="203"/>
      <c r="GS103" s="203"/>
      <c r="GT103" s="203"/>
      <c r="GU103" s="203"/>
      <c r="GV103" s="203"/>
      <c r="GW103" s="203"/>
      <c r="GX103" s="203"/>
      <c r="GY103" s="203"/>
      <c r="GZ103" s="203"/>
      <c r="HA103" s="203"/>
      <c r="HB103" s="203"/>
      <c r="HC103" s="203"/>
      <c r="HD103" s="203"/>
      <c r="HE103" s="203"/>
      <c r="HF103" s="203"/>
    </row>
    <row r="104" spans="1:214" s="206" customFormat="1" ht="44">
      <c r="A104" s="199" t="s">
        <v>332</v>
      </c>
      <c r="B104" s="199" t="s">
        <v>280</v>
      </c>
      <c r="C104" s="199" t="s">
        <v>280</v>
      </c>
      <c r="D104" s="199" t="s">
        <v>280</v>
      </c>
      <c r="E104" s="199" t="s">
        <v>254</v>
      </c>
      <c r="F104" s="250"/>
      <c r="G104" s="199" t="s">
        <v>558</v>
      </c>
      <c r="H104" s="199" t="s">
        <v>390</v>
      </c>
      <c r="I104" s="301" t="s">
        <v>519</v>
      </c>
      <c r="J104" s="180">
        <v>540841482</v>
      </c>
      <c r="K104" s="181">
        <f t="shared" si="2"/>
        <v>540841482</v>
      </c>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180">
        <v>540841482</v>
      </c>
      <c r="AZ104" s="232"/>
      <c r="BA104" s="232"/>
      <c r="BB104" s="232"/>
      <c r="BC104" s="251"/>
      <c r="BD104" s="251"/>
      <c r="BE104" s="202"/>
      <c r="BF104" s="251"/>
      <c r="BG104" s="251"/>
      <c r="BH104" s="251"/>
      <c r="BI104" s="202"/>
      <c r="BJ104" s="202"/>
      <c r="BK104" s="202"/>
      <c r="BL104" s="202"/>
      <c r="BM104" s="202"/>
      <c r="BN104" s="202"/>
      <c r="BO104" s="202"/>
      <c r="BP104" s="202"/>
      <c r="BQ104" s="202"/>
      <c r="BR104" s="202"/>
      <c r="BS104" s="202"/>
      <c r="BT104" s="202"/>
      <c r="BU104" s="203"/>
      <c r="BV104" s="203"/>
      <c r="BW104" s="203"/>
      <c r="BX104" s="203"/>
      <c r="BY104" s="203"/>
      <c r="BZ104" s="203"/>
      <c r="CA104" s="203"/>
      <c r="CB104" s="203"/>
      <c r="CC104" s="203"/>
      <c r="CD104" s="203"/>
      <c r="CE104" s="203"/>
      <c r="CF104" s="203"/>
      <c r="CG104" s="203"/>
      <c r="CH104" s="203"/>
      <c r="CI104" s="203"/>
      <c r="CJ104" s="203"/>
      <c r="CK104" s="203"/>
      <c r="CL104" s="203"/>
      <c r="CM104" s="203"/>
      <c r="CN104" s="203"/>
      <c r="CO104" s="203"/>
      <c r="CP104" s="203"/>
      <c r="CQ104" s="203"/>
      <c r="CR104" s="203"/>
      <c r="CS104" s="203"/>
      <c r="CT104" s="203"/>
      <c r="CU104" s="203"/>
      <c r="CV104" s="203"/>
      <c r="CW104" s="203"/>
      <c r="CX104" s="203"/>
      <c r="CY104" s="203"/>
      <c r="CZ104" s="203"/>
      <c r="DA104" s="203"/>
      <c r="DB104" s="203"/>
      <c r="DC104" s="203"/>
      <c r="DD104" s="203"/>
      <c r="DE104" s="203"/>
      <c r="DF104" s="203"/>
      <c r="DG104" s="203"/>
      <c r="DH104" s="203"/>
      <c r="DI104" s="203"/>
      <c r="DJ104" s="203"/>
      <c r="DK104" s="203"/>
      <c r="DL104" s="203"/>
      <c r="DM104" s="203"/>
      <c r="DN104" s="203"/>
      <c r="DO104" s="203"/>
      <c r="DP104" s="203"/>
      <c r="DQ104" s="203"/>
      <c r="DR104" s="203"/>
      <c r="DS104" s="203"/>
      <c r="DT104" s="203"/>
      <c r="DU104" s="203"/>
      <c r="DV104" s="203"/>
      <c r="DW104" s="203"/>
      <c r="DX104" s="203"/>
      <c r="DY104" s="203"/>
      <c r="DZ104" s="203"/>
      <c r="EA104" s="203"/>
      <c r="EB104" s="203"/>
      <c r="EC104" s="203"/>
      <c r="ED104" s="203"/>
      <c r="EE104" s="203"/>
      <c r="EF104" s="203"/>
      <c r="EG104" s="203"/>
      <c r="EH104" s="203"/>
      <c r="EI104" s="203"/>
      <c r="EJ104" s="203"/>
      <c r="EK104" s="203"/>
      <c r="EL104" s="203"/>
      <c r="EM104" s="203"/>
      <c r="EN104" s="203"/>
      <c r="EO104" s="203"/>
      <c r="EP104" s="203"/>
      <c r="EQ104" s="203"/>
      <c r="ER104" s="203"/>
      <c r="ES104" s="203"/>
      <c r="ET104" s="203"/>
      <c r="EU104" s="203"/>
      <c r="EV104" s="203"/>
      <c r="EW104" s="203"/>
      <c r="EX104" s="203"/>
      <c r="EY104" s="203"/>
      <c r="EZ104" s="203"/>
      <c r="FA104" s="203"/>
      <c r="FB104" s="203"/>
      <c r="FC104" s="203"/>
      <c r="FD104" s="203"/>
      <c r="FE104" s="203"/>
      <c r="FF104" s="203"/>
      <c r="FG104" s="203"/>
      <c r="FH104" s="203"/>
      <c r="FI104" s="203"/>
      <c r="FJ104" s="203"/>
      <c r="FK104" s="203"/>
      <c r="FL104" s="203"/>
      <c r="FM104" s="203"/>
      <c r="FN104" s="203"/>
      <c r="FO104" s="203"/>
      <c r="FP104" s="203"/>
      <c r="FQ104" s="203"/>
      <c r="FR104" s="203"/>
      <c r="FS104" s="203"/>
      <c r="FT104" s="203"/>
      <c r="FU104" s="203"/>
      <c r="FV104" s="203"/>
      <c r="FW104" s="203"/>
      <c r="FX104" s="203"/>
      <c r="FY104" s="203"/>
      <c r="FZ104" s="203"/>
      <c r="GA104" s="203"/>
      <c r="GB104" s="203"/>
      <c r="GC104" s="203"/>
      <c r="GD104" s="203"/>
      <c r="GE104" s="203"/>
      <c r="GF104" s="203"/>
      <c r="GG104" s="203"/>
      <c r="GH104" s="203"/>
      <c r="GI104" s="203"/>
      <c r="GJ104" s="203"/>
      <c r="GK104" s="203"/>
      <c r="GL104" s="203"/>
      <c r="GM104" s="203"/>
      <c r="GN104" s="203"/>
      <c r="GO104" s="203"/>
      <c r="GP104" s="203"/>
      <c r="GQ104" s="203"/>
      <c r="GR104" s="203"/>
      <c r="GS104" s="203"/>
      <c r="GT104" s="203"/>
      <c r="GU104" s="203"/>
      <c r="GV104" s="203"/>
      <c r="GW104" s="203"/>
      <c r="GX104" s="203"/>
      <c r="GY104" s="203"/>
      <c r="GZ104" s="203"/>
      <c r="HA104" s="203"/>
      <c r="HB104" s="203"/>
      <c r="HC104" s="203"/>
      <c r="HD104" s="203"/>
      <c r="HE104" s="203"/>
      <c r="HF104" s="203"/>
    </row>
    <row r="105" spans="1:214" s="206" customFormat="1" ht="44">
      <c r="A105" s="199" t="s">
        <v>332</v>
      </c>
      <c r="B105" s="199" t="s">
        <v>280</v>
      </c>
      <c r="C105" s="199" t="s">
        <v>280</v>
      </c>
      <c r="D105" s="199" t="s">
        <v>280</v>
      </c>
      <c r="E105" s="199" t="s">
        <v>254</v>
      </c>
      <c r="F105" s="250"/>
      <c r="G105" s="199" t="s">
        <v>559</v>
      </c>
      <c r="H105" s="199" t="s">
        <v>390</v>
      </c>
      <c r="I105" s="301" t="s">
        <v>520</v>
      </c>
      <c r="J105" s="180">
        <v>763540917</v>
      </c>
      <c r="K105" s="181">
        <f t="shared" si="2"/>
        <v>763540917</v>
      </c>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180">
        <v>763540917</v>
      </c>
      <c r="AZ105" s="232"/>
      <c r="BA105" s="232"/>
      <c r="BB105" s="232"/>
      <c r="BC105" s="251"/>
      <c r="BD105" s="251"/>
      <c r="BE105" s="202"/>
      <c r="BF105" s="251"/>
      <c r="BG105" s="251"/>
      <c r="BH105" s="251"/>
      <c r="BI105" s="202"/>
      <c r="BJ105" s="202"/>
      <c r="BK105" s="202"/>
      <c r="BL105" s="202"/>
      <c r="BM105" s="202"/>
      <c r="BN105" s="202"/>
      <c r="BO105" s="202"/>
      <c r="BP105" s="202"/>
      <c r="BQ105" s="202"/>
      <c r="BR105" s="202"/>
      <c r="BS105" s="202"/>
      <c r="BT105" s="202"/>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A105" s="203"/>
      <c r="DB105" s="203"/>
      <c r="DC105" s="203"/>
      <c r="DD105" s="203"/>
      <c r="DE105" s="203"/>
      <c r="DF105" s="203"/>
      <c r="DG105" s="203"/>
      <c r="DH105" s="203"/>
      <c r="DI105" s="203"/>
      <c r="DJ105" s="203"/>
      <c r="DK105" s="203"/>
      <c r="DL105" s="203"/>
      <c r="DM105" s="203"/>
      <c r="DN105" s="203"/>
      <c r="DO105" s="203"/>
      <c r="DP105" s="203"/>
      <c r="DQ105" s="203"/>
      <c r="DR105" s="203"/>
      <c r="DS105" s="203"/>
      <c r="DT105" s="203"/>
      <c r="DU105" s="203"/>
      <c r="DV105" s="203"/>
      <c r="DW105" s="203"/>
      <c r="DX105" s="203"/>
      <c r="DY105" s="203"/>
      <c r="DZ105" s="203"/>
      <c r="EA105" s="203"/>
      <c r="EB105" s="203"/>
      <c r="EC105" s="203"/>
      <c r="ED105" s="203"/>
      <c r="EE105" s="203"/>
      <c r="EF105" s="203"/>
      <c r="EG105" s="203"/>
      <c r="EH105" s="203"/>
      <c r="EI105" s="203"/>
      <c r="EJ105" s="203"/>
      <c r="EK105" s="203"/>
      <c r="EL105" s="203"/>
      <c r="EM105" s="203"/>
      <c r="EN105" s="203"/>
      <c r="EO105" s="203"/>
      <c r="EP105" s="203"/>
      <c r="EQ105" s="203"/>
      <c r="ER105" s="203"/>
      <c r="ES105" s="203"/>
      <c r="ET105" s="203"/>
      <c r="EU105" s="203"/>
      <c r="EV105" s="203"/>
      <c r="EW105" s="203"/>
      <c r="EX105" s="203"/>
      <c r="EY105" s="203"/>
      <c r="EZ105" s="203"/>
      <c r="FA105" s="203"/>
      <c r="FB105" s="203"/>
      <c r="FC105" s="203"/>
      <c r="FD105" s="203"/>
      <c r="FE105" s="203"/>
      <c r="FF105" s="203"/>
      <c r="FG105" s="203"/>
      <c r="FH105" s="203"/>
      <c r="FI105" s="203"/>
      <c r="FJ105" s="203"/>
      <c r="FK105" s="203"/>
      <c r="FL105" s="203"/>
      <c r="FM105" s="203"/>
      <c r="FN105" s="203"/>
      <c r="FO105" s="203"/>
      <c r="FP105" s="203"/>
      <c r="FQ105" s="203"/>
      <c r="FR105" s="203"/>
      <c r="FS105" s="203"/>
      <c r="FT105" s="203"/>
      <c r="FU105" s="203"/>
      <c r="FV105" s="203"/>
      <c r="FW105" s="203"/>
      <c r="FX105" s="203"/>
      <c r="FY105" s="203"/>
      <c r="FZ105" s="203"/>
      <c r="GA105" s="203"/>
      <c r="GB105" s="203"/>
      <c r="GC105" s="203"/>
      <c r="GD105" s="203"/>
      <c r="GE105" s="203"/>
      <c r="GF105" s="203"/>
      <c r="GG105" s="203"/>
      <c r="GH105" s="203"/>
      <c r="GI105" s="203"/>
      <c r="GJ105" s="203"/>
      <c r="GK105" s="203"/>
      <c r="GL105" s="203"/>
      <c r="GM105" s="203"/>
      <c r="GN105" s="203"/>
      <c r="GO105" s="203"/>
      <c r="GP105" s="203"/>
      <c r="GQ105" s="203"/>
      <c r="GR105" s="203"/>
      <c r="GS105" s="203"/>
      <c r="GT105" s="203"/>
      <c r="GU105" s="203"/>
      <c r="GV105" s="203"/>
      <c r="GW105" s="203"/>
      <c r="GX105" s="203"/>
      <c r="GY105" s="203"/>
      <c r="GZ105" s="203"/>
      <c r="HA105" s="203"/>
      <c r="HB105" s="203"/>
      <c r="HC105" s="203"/>
      <c r="HD105" s="203"/>
      <c r="HE105" s="203"/>
      <c r="HF105" s="203"/>
    </row>
    <row r="106" spans="1:214" s="206" customFormat="1" ht="33">
      <c r="A106" s="199" t="s">
        <v>332</v>
      </c>
      <c r="B106" s="199" t="s">
        <v>280</v>
      </c>
      <c r="C106" s="199" t="s">
        <v>280</v>
      </c>
      <c r="D106" s="199" t="s">
        <v>280</v>
      </c>
      <c r="E106" s="199" t="s">
        <v>254</v>
      </c>
      <c r="F106" s="250"/>
      <c r="G106" s="199" t="s">
        <v>560</v>
      </c>
      <c r="H106" s="199" t="s">
        <v>390</v>
      </c>
      <c r="I106" s="301" t="s">
        <v>521</v>
      </c>
      <c r="J106" s="180">
        <v>67075081</v>
      </c>
      <c r="K106" s="181">
        <f t="shared" si="2"/>
        <v>67075081</v>
      </c>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180">
        <v>67075081</v>
      </c>
      <c r="AZ106" s="232"/>
      <c r="BA106" s="232"/>
      <c r="BB106" s="232"/>
      <c r="BC106" s="251"/>
      <c r="BD106" s="251"/>
      <c r="BE106" s="202"/>
      <c r="BF106" s="251"/>
      <c r="BG106" s="251"/>
      <c r="BH106" s="251"/>
      <c r="BI106" s="202"/>
      <c r="BJ106" s="202"/>
      <c r="BK106" s="202"/>
      <c r="BL106" s="202"/>
      <c r="BM106" s="202"/>
      <c r="BN106" s="202"/>
      <c r="BO106" s="202"/>
      <c r="BP106" s="202"/>
      <c r="BQ106" s="202"/>
      <c r="BR106" s="202"/>
      <c r="BS106" s="202"/>
      <c r="BT106" s="202"/>
      <c r="BU106" s="203"/>
      <c r="BV106" s="203"/>
      <c r="BW106" s="203"/>
      <c r="BX106" s="203"/>
      <c r="BY106" s="203"/>
      <c r="BZ106" s="203"/>
      <c r="CA106" s="203"/>
      <c r="CB106" s="203"/>
      <c r="CC106" s="203"/>
      <c r="CD106" s="203"/>
      <c r="CE106" s="20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A106" s="203"/>
      <c r="DB106" s="203"/>
      <c r="DC106" s="203"/>
      <c r="DD106" s="203"/>
      <c r="DE106" s="203"/>
      <c r="DF106" s="203"/>
      <c r="DG106" s="203"/>
      <c r="DH106" s="203"/>
      <c r="DI106" s="203"/>
      <c r="DJ106" s="203"/>
      <c r="DK106" s="203"/>
      <c r="DL106" s="203"/>
      <c r="DM106" s="203"/>
      <c r="DN106" s="203"/>
      <c r="DO106" s="203"/>
      <c r="DP106" s="203"/>
      <c r="DQ106" s="203"/>
      <c r="DR106" s="203"/>
      <c r="DS106" s="203"/>
      <c r="DT106" s="203"/>
      <c r="DU106" s="203"/>
      <c r="DV106" s="203"/>
      <c r="DW106" s="203"/>
      <c r="DX106" s="203"/>
      <c r="DY106" s="203"/>
      <c r="DZ106" s="203"/>
      <c r="EA106" s="203"/>
      <c r="EB106" s="203"/>
      <c r="EC106" s="203"/>
      <c r="ED106" s="203"/>
      <c r="EE106" s="203"/>
      <c r="EF106" s="203"/>
      <c r="EG106" s="203"/>
      <c r="EH106" s="203"/>
      <c r="EI106" s="203"/>
      <c r="EJ106" s="203"/>
      <c r="EK106" s="203"/>
      <c r="EL106" s="203"/>
      <c r="EM106" s="203"/>
      <c r="EN106" s="203"/>
      <c r="EO106" s="203"/>
      <c r="EP106" s="203"/>
      <c r="EQ106" s="203"/>
      <c r="ER106" s="203"/>
      <c r="ES106" s="203"/>
      <c r="ET106" s="203"/>
      <c r="EU106" s="203"/>
      <c r="EV106" s="203"/>
      <c r="EW106" s="203"/>
      <c r="EX106" s="203"/>
      <c r="EY106" s="203"/>
      <c r="EZ106" s="203"/>
      <c r="FA106" s="203"/>
      <c r="FB106" s="203"/>
      <c r="FC106" s="203"/>
      <c r="FD106" s="203"/>
      <c r="FE106" s="203"/>
      <c r="FF106" s="203"/>
      <c r="FG106" s="203"/>
      <c r="FH106" s="203"/>
      <c r="FI106" s="203"/>
      <c r="FJ106" s="203"/>
      <c r="FK106" s="203"/>
      <c r="FL106" s="203"/>
      <c r="FM106" s="203"/>
      <c r="FN106" s="203"/>
      <c r="FO106" s="203"/>
      <c r="FP106" s="203"/>
      <c r="FQ106" s="203"/>
      <c r="FR106" s="203"/>
      <c r="FS106" s="203"/>
      <c r="FT106" s="203"/>
      <c r="FU106" s="203"/>
      <c r="FV106" s="203"/>
      <c r="FW106" s="203"/>
      <c r="FX106" s="203"/>
      <c r="FY106" s="203"/>
      <c r="FZ106" s="203"/>
      <c r="GA106" s="203"/>
      <c r="GB106" s="203"/>
      <c r="GC106" s="203"/>
      <c r="GD106" s="203"/>
      <c r="GE106" s="203"/>
      <c r="GF106" s="203"/>
      <c r="GG106" s="203"/>
      <c r="GH106" s="203"/>
      <c r="GI106" s="203"/>
      <c r="GJ106" s="203"/>
      <c r="GK106" s="203"/>
      <c r="GL106" s="203"/>
      <c r="GM106" s="203"/>
      <c r="GN106" s="203"/>
      <c r="GO106" s="203"/>
      <c r="GP106" s="203"/>
      <c r="GQ106" s="203"/>
      <c r="GR106" s="203"/>
      <c r="GS106" s="203"/>
      <c r="GT106" s="203"/>
      <c r="GU106" s="203"/>
      <c r="GV106" s="203"/>
      <c r="GW106" s="203"/>
      <c r="GX106" s="203"/>
      <c r="GY106" s="203"/>
      <c r="GZ106" s="203"/>
      <c r="HA106" s="203"/>
      <c r="HB106" s="203"/>
      <c r="HC106" s="203"/>
      <c r="HD106" s="203"/>
      <c r="HE106" s="203"/>
      <c r="HF106" s="203"/>
    </row>
    <row r="107" spans="1:214" s="206" customFormat="1" ht="44">
      <c r="A107" s="199" t="s">
        <v>332</v>
      </c>
      <c r="B107" s="199" t="s">
        <v>280</v>
      </c>
      <c r="C107" s="199" t="s">
        <v>280</v>
      </c>
      <c r="D107" s="199" t="s">
        <v>280</v>
      </c>
      <c r="E107" s="199" t="s">
        <v>254</v>
      </c>
      <c r="F107" s="250"/>
      <c r="G107" s="199" t="s">
        <v>561</v>
      </c>
      <c r="H107" s="199" t="s">
        <v>390</v>
      </c>
      <c r="I107" s="301" t="s">
        <v>522</v>
      </c>
      <c r="J107" s="180">
        <v>684551648</v>
      </c>
      <c r="K107" s="181">
        <f t="shared" si="2"/>
        <v>684551648</v>
      </c>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180">
        <v>684551648</v>
      </c>
      <c r="AZ107" s="232"/>
      <c r="BA107" s="232"/>
      <c r="BB107" s="232"/>
      <c r="BC107" s="251"/>
      <c r="BD107" s="251"/>
      <c r="BE107" s="202"/>
      <c r="BF107" s="251"/>
      <c r="BG107" s="251"/>
      <c r="BH107" s="251"/>
      <c r="BI107" s="202"/>
      <c r="BJ107" s="202"/>
      <c r="BK107" s="202"/>
      <c r="BL107" s="202"/>
      <c r="BM107" s="202"/>
      <c r="BN107" s="202"/>
      <c r="BO107" s="202"/>
      <c r="BP107" s="202"/>
      <c r="BQ107" s="202"/>
      <c r="BR107" s="202"/>
      <c r="BS107" s="202"/>
      <c r="BT107" s="202"/>
      <c r="BU107" s="203"/>
      <c r="BV107" s="203"/>
      <c r="BW107" s="203"/>
      <c r="BX107" s="203"/>
      <c r="BY107" s="203"/>
      <c r="BZ107" s="203"/>
      <c r="CA107" s="203"/>
      <c r="CB107" s="203"/>
      <c r="CC107" s="203"/>
      <c r="CD107" s="203"/>
      <c r="CE107" s="20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A107" s="203"/>
      <c r="DB107" s="203"/>
      <c r="DC107" s="203"/>
      <c r="DD107" s="203"/>
      <c r="DE107" s="203"/>
      <c r="DF107" s="203"/>
      <c r="DG107" s="203"/>
      <c r="DH107" s="203"/>
      <c r="DI107" s="203"/>
      <c r="DJ107" s="203"/>
      <c r="DK107" s="203"/>
      <c r="DL107" s="203"/>
      <c r="DM107" s="203"/>
      <c r="DN107" s="203"/>
      <c r="DO107" s="203"/>
      <c r="DP107" s="203"/>
      <c r="DQ107" s="203"/>
      <c r="DR107" s="203"/>
      <c r="DS107" s="203"/>
      <c r="DT107" s="203"/>
      <c r="DU107" s="203"/>
      <c r="DV107" s="203"/>
      <c r="DW107" s="203"/>
      <c r="DX107" s="203"/>
      <c r="DY107" s="203"/>
      <c r="DZ107" s="203"/>
      <c r="EA107" s="203"/>
      <c r="EB107" s="203"/>
      <c r="EC107" s="203"/>
      <c r="ED107" s="203"/>
      <c r="EE107" s="203"/>
      <c r="EF107" s="203"/>
      <c r="EG107" s="203"/>
      <c r="EH107" s="203"/>
      <c r="EI107" s="203"/>
      <c r="EJ107" s="203"/>
      <c r="EK107" s="203"/>
      <c r="EL107" s="203"/>
      <c r="EM107" s="203"/>
      <c r="EN107" s="203"/>
      <c r="EO107" s="203"/>
      <c r="EP107" s="203"/>
      <c r="EQ107" s="203"/>
      <c r="ER107" s="203"/>
      <c r="ES107" s="203"/>
      <c r="ET107" s="203"/>
      <c r="EU107" s="203"/>
      <c r="EV107" s="203"/>
      <c r="EW107" s="203"/>
      <c r="EX107" s="203"/>
      <c r="EY107" s="203"/>
      <c r="EZ107" s="203"/>
      <c r="FA107" s="203"/>
      <c r="FB107" s="203"/>
      <c r="FC107" s="203"/>
      <c r="FD107" s="203"/>
      <c r="FE107" s="203"/>
      <c r="FF107" s="203"/>
      <c r="FG107" s="203"/>
      <c r="FH107" s="203"/>
      <c r="FI107" s="203"/>
      <c r="FJ107" s="203"/>
      <c r="FK107" s="203"/>
      <c r="FL107" s="203"/>
      <c r="FM107" s="203"/>
      <c r="FN107" s="203"/>
      <c r="FO107" s="203"/>
      <c r="FP107" s="203"/>
      <c r="FQ107" s="203"/>
      <c r="FR107" s="203"/>
      <c r="FS107" s="203"/>
      <c r="FT107" s="203"/>
      <c r="FU107" s="203"/>
      <c r="FV107" s="203"/>
      <c r="FW107" s="203"/>
      <c r="FX107" s="203"/>
      <c r="FY107" s="203"/>
      <c r="FZ107" s="203"/>
      <c r="GA107" s="203"/>
      <c r="GB107" s="203"/>
      <c r="GC107" s="203"/>
      <c r="GD107" s="203"/>
      <c r="GE107" s="203"/>
      <c r="GF107" s="203"/>
      <c r="GG107" s="203"/>
      <c r="GH107" s="203"/>
      <c r="GI107" s="203"/>
      <c r="GJ107" s="203"/>
      <c r="GK107" s="203"/>
      <c r="GL107" s="203"/>
      <c r="GM107" s="203"/>
      <c r="GN107" s="203"/>
      <c r="GO107" s="203"/>
      <c r="GP107" s="203"/>
      <c r="GQ107" s="203"/>
      <c r="GR107" s="203"/>
      <c r="GS107" s="203"/>
      <c r="GT107" s="203"/>
      <c r="GU107" s="203"/>
      <c r="GV107" s="203"/>
      <c r="GW107" s="203"/>
      <c r="GX107" s="203"/>
      <c r="GY107" s="203"/>
      <c r="GZ107" s="203"/>
      <c r="HA107" s="203"/>
      <c r="HB107" s="203"/>
      <c r="HC107" s="203"/>
      <c r="HD107" s="203"/>
      <c r="HE107" s="203"/>
      <c r="HF107" s="203"/>
    </row>
    <row r="108" spans="1:214" s="206" customFormat="1" ht="33">
      <c r="A108" s="199" t="s">
        <v>332</v>
      </c>
      <c r="B108" s="199" t="s">
        <v>280</v>
      </c>
      <c r="C108" s="199" t="s">
        <v>280</v>
      </c>
      <c r="D108" s="199" t="s">
        <v>280</v>
      </c>
      <c r="E108" s="199" t="s">
        <v>254</v>
      </c>
      <c r="F108" s="250"/>
      <c r="G108" s="199" t="s">
        <v>562</v>
      </c>
      <c r="H108" s="199" t="s">
        <v>390</v>
      </c>
      <c r="I108" s="301" t="s">
        <v>523</v>
      </c>
      <c r="J108" s="180">
        <v>38751181</v>
      </c>
      <c r="K108" s="181">
        <f t="shared" si="2"/>
        <v>38751181</v>
      </c>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180">
        <v>38751181</v>
      </c>
      <c r="AZ108" s="232"/>
      <c r="BA108" s="232"/>
      <c r="BB108" s="232"/>
      <c r="BC108" s="251"/>
      <c r="BD108" s="251"/>
      <c r="BE108" s="202"/>
      <c r="BF108" s="251"/>
      <c r="BG108" s="251"/>
      <c r="BH108" s="251"/>
      <c r="BI108" s="202"/>
      <c r="BJ108" s="202"/>
      <c r="BK108" s="202"/>
      <c r="BL108" s="202"/>
      <c r="BM108" s="202"/>
      <c r="BN108" s="202"/>
      <c r="BO108" s="202"/>
      <c r="BP108" s="202"/>
      <c r="BQ108" s="202"/>
      <c r="BR108" s="202"/>
      <c r="BS108" s="202"/>
      <c r="BT108" s="202"/>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row>
    <row r="109" spans="1:214" s="206" customFormat="1" ht="44">
      <c r="A109" s="199" t="s">
        <v>332</v>
      </c>
      <c r="B109" s="199" t="s">
        <v>280</v>
      </c>
      <c r="C109" s="199" t="s">
        <v>280</v>
      </c>
      <c r="D109" s="199" t="s">
        <v>280</v>
      </c>
      <c r="E109" s="199" t="s">
        <v>254</v>
      </c>
      <c r="F109" s="250"/>
      <c r="G109" s="199" t="s">
        <v>563</v>
      </c>
      <c r="H109" s="199" t="s">
        <v>390</v>
      </c>
      <c r="I109" s="301" t="s">
        <v>524</v>
      </c>
      <c r="J109" s="180">
        <v>232507087</v>
      </c>
      <c r="K109" s="181">
        <f t="shared" si="2"/>
        <v>232507087</v>
      </c>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180">
        <v>232507087</v>
      </c>
      <c r="AZ109" s="232"/>
      <c r="BA109" s="232"/>
      <c r="BB109" s="232"/>
      <c r="BC109" s="251"/>
      <c r="BD109" s="251"/>
      <c r="BE109" s="202"/>
      <c r="BF109" s="251"/>
      <c r="BG109" s="251"/>
      <c r="BH109" s="251"/>
      <c r="BI109" s="202"/>
      <c r="BJ109" s="202"/>
      <c r="BK109" s="202"/>
      <c r="BL109" s="202"/>
      <c r="BM109" s="202"/>
      <c r="BN109" s="202"/>
      <c r="BO109" s="202"/>
      <c r="BP109" s="202"/>
      <c r="BQ109" s="202"/>
      <c r="BR109" s="202"/>
      <c r="BS109" s="202"/>
      <c r="BT109" s="202"/>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row>
    <row r="110" spans="1:214" s="206" customFormat="1" ht="44">
      <c r="A110" s="199" t="s">
        <v>332</v>
      </c>
      <c r="B110" s="199" t="s">
        <v>280</v>
      </c>
      <c r="C110" s="199" t="s">
        <v>280</v>
      </c>
      <c r="D110" s="199" t="s">
        <v>280</v>
      </c>
      <c r="E110" s="199" t="s">
        <v>254</v>
      </c>
      <c r="F110" s="250"/>
      <c r="G110" s="199" t="s">
        <v>564</v>
      </c>
      <c r="H110" s="199" t="s">
        <v>390</v>
      </c>
      <c r="I110" s="301" t="s">
        <v>525</v>
      </c>
      <c r="J110" s="180">
        <v>38751181</v>
      </c>
      <c r="K110" s="181">
        <f t="shared" si="2"/>
        <v>38751181</v>
      </c>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180">
        <v>38751181</v>
      </c>
      <c r="AZ110" s="232"/>
      <c r="BA110" s="232"/>
      <c r="BB110" s="232"/>
      <c r="BC110" s="251"/>
      <c r="BD110" s="251"/>
      <c r="BE110" s="202"/>
      <c r="BF110" s="251"/>
      <c r="BG110" s="251"/>
      <c r="BH110" s="251"/>
      <c r="BI110" s="202"/>
      <c r="BJ110" s="202"/>
      <c r="BK110" s="202"/>
      <c r="BL110" s="202"/>
      <c r="BM110" s="202"/>
      <c r="BN110" s="202"/>
      <c r="BO110" s="202"/>
      <c r="BP110" s="202"/>
      <c r="BQ110" s="202"/>
      <c r="BR110" s="202"/>
      <c r="BS110" s="202"/>
      <c r="BT110" s="202"/>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row>
    <row r="111" spans="1:214" s="206" customFormat="1" ht="44">
      <c r="A111" s="199" t="s">
        <v>332</v>
      </c>
      <c r="B111" s="199" t="s">
        <v>280</v>
      </c>
      <c r="C111" s="199" t="s">
        <v>280</v>
      </c>
      <c r="D111" s="199" t="s">
        <v>280</v>
      </c>
      <c r="E111" s="199" t="s">
        <v>254</v>
      </c>
      <c r="F111" s="250"/>
      <c r="G111" s="199" t="s">
        <v>565</v>
      </c>
      <c r="H111" s="199" t="s">
        <v>390</v>
      </c>
      <c r="I111" s="301" t="s">
        <v>526</v>
      </c>
      <c r="J111" s="180">
        <v>310009450</v>
      </c>
      <c r="K111" s="181">
        <f t="shared" si="2"/>
        <v>310009450</v>
      </c>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180">
        <v>310009450</v>
      </c>
      <c r="AZ111" s="232"/>
      <c r="BA111" s="232"/>
      <c r="BB111" s="232"/>
      <c r="BC111" s="251"/>
      <c r="BD111" s="251"/>
      <c r="BE111" s="202"/>
      <c r="BF111" s="251"/>
      <c r="BG111" s="251"/>
      <c r="BH111" s="251"/>
      <c r="BI111" s="202"/>
      <c r="BJ111" s="202"/>
      <c r="BK111" s="202"/>
      <c r="BL111" s="202"/>
      <c r="BM111" s="202"/>
      <c r="BN111" s="202"/>
      <c r="BO111" s="202"/>
      <c r="BP111" s="202"/>
      <c r="BQ111" s="202"/>
      <c r="BR111" s="202"/>
      <c r="BS111" s="202"/>
      <c r="BT111" s="202"/>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row>
    <row r="112" spans="1:214" s="206" customFormat="1" ht="44">
      <c r="A112" s="199" t="s">
        <v>332</v>
      </c>
      <c r="B112" s="199" t="s">
        <v>280</v>
      </c>
      <c r="C112" s="199" t="s">
        <v>280</v>
      </c>
      <c r="D112" s="199" t="s">
        <v>280</v>
      </c>
      <c r="E112" s="199" t="s">
        <v>254</v>
      </c>
      <c r="F112" s="250"/>
      <c r="G112" s="199" t="s">
        <v>566</v>
      </c>
      <c r="H112" s="199" t="s">
        <v>390</v>
      </c>
      <c r="I112" s="301" t="s">
        <v>527</v>
      </c>
      <c r="J112" s="180">
        <v>77502362</v>
      </c>
      <c r="K112" s="181">
        <f t="shared" si="2"/>
        <v>77502362</v>
      </c>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180">
        <v>77502362</v>
      </c>
      <c r="AZ112" s="232"/>
      <c r="BA112" s="232"/>
      <c r="BB112" s="232"/>
      <c r="BC112" s="251"/>
      <c r="BD112" s="251"/>
      <c r="BE112" s="202"/>
      <c r="BF112" s="251"/>
      <c r="BG112" s="251"/>
      <c r="BH112" s="251"/>
      <c r="BI112" s="202"/>
      <c r="BJ112" s="202"/>
      <c r="BK112" s="202"/>
      <c r="BL112" s="202"/>
      <c r="BM112" s="202"/>
      <c r="BN112" s="202"/>
      <c r="BO112" s="202"/>
      <c r="BP112" s="202"/>
      <c r="BQ112" s="202"/>
      <c r="BR112" s="202"/>
      <c r="BS112" s="202"/>
      <c r="BT112" s="202"/>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row>
    <row r="113" spans="1:214" s="206" customFormat="1" ht="40.75" customHeight="1">
      <c r="A113" s="199" t="s">
        <v>332</v>
      </c>
      <c r="B113" s="199" t="s">
        <v>280</v>
      </c>
      <c r="C113" s="199" t="s">
        <v>280</v>
      </c>
      <c r="D113" s="199" t="s">
        <v>280</v>
      </c>
      <c r="E113" s="199" t="s">
        <v>254</v>
      </c>
      <c r="F113" s="250"/>
      <c r="G113" s="199" t="s">
        <v>567</v>
      </c>
      <c r="H113" s="199" t="s">
        <v>390</v>
      </c>
      <c r="I113" s="301" t="s">
        <v>528</v>
      </c>
      <c r="J113" s="180">
        <v>300000000</v>
      </c>
      <c r="K113" s="181">
        <f t="shared" si="2"/>
        <v>300000000</v>
      </c>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180">
        <v>300000000</v>
      </c>
      <c r="AZ113" s="232"/>
      <c r="BA113" s="232"/>
      <c r="BB113" s="232"/>
      <c r="BC113" s="251"/>
      <c r="BD113" s="251"/>
      <c r="BE113" s="202"/>
      <c r="BF113" s="251"/>
      <c r="BG113" s="251"/>
      <c r="BH113" s="251"/>
      <c r="BI113" s="202"/>
      <c r="BJ113" s="202"/>
      <c r="BK113" s="202"/>
      <c r="BL113" s="202"/>
      <c r="BM113" s="202"/>
      <c r="BN113" s="202"/>
      <c r="BO113" s="202"/>
      <c r="BP113" s="202"/>
      <c r="BQ113" s="202"/>
      <c r="BR113" s="202"/>
      <c r="BS113" s="202"/>
      <c r="BT113" s="202"/>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row>
    <row r="114" spans="1:214" s="206" customFormat="1" ht="44">
      <c r="A114" s="199" t="s">
        <v>332</v>
      </c>
      <c r="B114" s="199" t="s">
        <v>280</v>
      </c>
      <c r="C114" s="199" t="s">
        <v>280</v>
      </c>
      <c r="D114" s="199" t="s">
        <v>280</v>
      </c>
      <c r="E114" s="199" t="s">
        <v>254</v>
      </c>
      <c r="F114" s="250"/>
      <c r="G114" s="199" t="s">
        <v>568</v>
      </c>
      <c r="H114" s="199" t="s">
        <v>390</v>
      </c>
      <c r="I114" s="301" t="s">
        <v>529</v>
      </c>
      <c r="J114" s="180">
        <v>50000000</v>
      </c>
      <c r="K114" s="181">
        <f t="shared" si="2"/>
        <v>50000000</v>
      </c>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180">
        <v>50000000</v>
      </c>
      <c r="AZ114" s="232"/>
      <c r="BA114" s="232"/>
      <c r="BB114" s="232"/>
      <c r="BC114" s="251"/>
      <c r="BD114" s="251"/>
      <c r="BE114" s="202"/>
      <c r="BF114" s="251"/>
      <c r="BG114" s="251"/>
      <c r="BH114" s="251"/>
      <c r="BI114" s="202"/>
      <c r="BJ114" s="202"/>
      <c r="BK114" s="202"/>
      <c r="BL114" s="202"/>
      <c r="BM114" s="202"/>
      <c r="BN114" s="202"/>
      <c r="BO114" s="202"/>
      <c r="BP114" s="202"/>
      <c r="BQ114" s="202"/>
      <c r="BR114" s="202"/>
      <c r="BS114" s="202"/>
      <c r="BT114" s="202"/>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row>
    <row r="115" spans="1:214" s="206" customFormat="1" ht="50.5" customHeight="1">
      <c r="A115" s="199" t="s">
        <v>332</v>
      </c>
      <c r="B115" s="199" t="s">
        <v>280</v>
      </c>
      <c r="C115" s="199" t="s">
        <v>280</v>
      </c>
      <c r="D115" s="199" t="s">
        <v>280</v>
      </c>
      <c r="E115" s="199" t="s">
        <v>254</v>
      </c>
      <c r="F115" s="250"/>
      <c r="G115" s="199" t="s">
        <v>569</v>
      </c>
      <c r="H115" s="199" t="s">
        <v>390</v>
      </c>
      <c r="I115" s="301" t="s">
        <v>530</v>
      </c>
      <c r="J115" s="180">
        <v>35000000</v>
      </c>
      <c r="K115" s="181">
        <f t="shared" si="2"/>
        <v>35000000</v>
      </c>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180">
        <v>35000000</v>
      </c>
      <c r="AZ115" s="232"/>
      <c r="BA115" s="232"/>
      <c r="BB115" s="232"/>
      <c r="BC115" s="251"/>
      <c r="BD115" s="251"/>
      <c r="BE115" s="202"/>
      <c r="BF115" s="251"/>
      <c r="BG115" s="251"/>
      <c r="BH115" s="251"/>
      <c r="BI115" s="202"/>
      <c r="BJ115" s="202"/>
      <c r="BK115" s="202"/>
      <c r="BL115" s="202"/>
      <c r="BM115" s="202"/>
      <c r="BN115" s="202"/>
      <c r="BO115" s="202"/>
      <c r="BP115" s="202"/>
      <c r="BQ115" s="202"/>
      <c r="BR115" s="202"/>
      <c r="BS115" s="202"/>
      <c r="BT115" s="202"/>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row>
    <row r="116" spans="1:214" s="206" customFormat="1" ht="22">
      <c r="A116" s="199" t="s">
        <v>332</v>
      </c>
      <c r="B116" s="199" t="s">
        <v>280</v>
      </c>
      <c r="C116" s="199" t="s">
        <v>280</v>
      </c>
      <c r="D116" s="199" t="s">
        <v>280</v>
      </c>
      <c r="E116" s="199" t="s">
        <v>254</v>
      </c>
      <c r="F116" s="250"/>
      <c r="G116" s="199" t="s">
        <v>570</v>
      </c>
      <c r="H116" s="199" t="s">
        <v>390</v>
      </c>
      <c r="I116" s="301" t="s">
        <v>531</v>
      </c>
      <c r="J116" s="180">
        <v>1603000000</v>
      </c>
      <c r="K116" s="181">
        <f t="shared" si="2"/>
        <v>1603000000</v>
      </c>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180">
        <v>1603000000</v>
      </c>
      <c r="AZ116" s="232"/>
      <c r="BA116" s="232"/>
      <c r="BB116" s="232"/>
      <c r="BC116" s="251"/>
      <c r="BD116" s="251"/>
      <c r="BE116" s="202"/>
      <c r="BF116" s="251"/>
      <c r="BG116" s="251"/>
      <c r="BH116" s="251"/>
      <c r="BI116" s="202"/>
      <c r="BJ116" s="202"/>
      <c r="BK116" s="202"/>
      <c r="BL116" s="202"/>
      <c r="BM116" s="202"/>
      <c r="BN116" s="202"/>
      <c r="BO116" s="202"/>
      <c r="BP116" s="202"/>
      <c r="BQ116" s="202"/>
      <c r="BR116" s="202"/>
      <c r="BS116" s="202"/>
      <c r="BT116" s="202"/>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row>
    <row r="117" spans="1:214" s="206" customFormat="1" ht="45" customHeight="1">
      <c r="A117" s="199" t="s">
        <v>332</v>
      </c>
      <c r="B117" s="199" t="s">
        <v>280</v>
      </c>
      <c r="C117" s="199" t="s">
        <v>280</v>
      </c>
      <c r="D117" s="199" t="s">
        <v>280</v>
      </c>
      <c r="E117" s="199" t="s">
        <v>254</v>
      </c>
      <c r="F117" s="250"/>
      <c r="G117" s="199" t="s">
        <v>571</v>
      </c>
      <c r="H117" s="199" t="s">
        <v>390</v>
      </c>
      <c r="I117" s="301" t="s">
        <v>532</v>
      </c>
      <c r="J117" s="180">
        <v>1800000000</v>
      </c>
      <c r="K117" s="181">
        <f t="shared" si="2"/>
        <v>1800000000</v>
      </c>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180">
        <v>1800000000</v>
      </c>
      <c r="AZ117" s="232"/>
      <c r="BA117" s="232"/>
      <c r="BB117" s="232"/>
      <c r="BC117" s="251"/>
      <c r="BD117" s="251"/>
      <c r="BE117" s="202"/>
      <c r="BF117" s="251"/>
      <c r="BG117" s="251"/>
      <c r="BH117" s="251"/>
      <c r="BI117" s="202"/>
      <c r="BJ117" s="202"/>
      <c r="BK117" s="202"/>
      <c r="BL117" s="202"/>
      <c r="BM117" s="202"/>
      <c r="BN117" s="202"/>
      <c r="BO117" s="202"/>
      <c r="BP117" s="202"/>
      <c r="BQ117" s="202"/>
      <c r="BR117" s="202"/>
      <c r="BS117" s="202"/>
      <c r="BT117" s="202"/>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row>
    <row r="118" spans="1:214" s="206" customFormat="1" ht="33">
      <c r="A118" s="199" t="s">
        <v>332</v>
      </c>
      <c r="B118" s="199" t="s">
        <v>280</v>
      </c>
      <c r="C118" s="199" t="s">
        <v>280</v>
      </c>
      <c r="D118" s="199" t="s">
        <v>280</v>
      </c>
      <c r="E118" s="199" t="s">
        <v>254</v>
      </c>
      <c r="F118" s="250"/>
      <c r="G118" s="199" t="s">
        <v>572</v>
      </c>
      <c r="H118" s="199" t="s">
        <v>390</v>
      </c>
      <c r="I118" s="301" t="s">
        <v>533</v>
      </c>
      <c r="J118" s="180">
        <v>116537737093</v>
      </c>
      <c r="K118" s="181">
        <f t="shared" si="2"/>
        <v>116537737093</v>
      </c>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180">
        <v>116537737093</v>
      </c>
      <c r="AZ118" s="232"/>
      <c r="BA118" s="232"/>
      <c r="BB118" s="232"/>
      <c r="BC118" s="251"/>
      <c r="BD118" s="251"/>
      <c r="BE118" s="202"/>
      <c r="BF118" s="251"/>
      <c r="BG118" s="251"/>
      <c r="BH118" s="251"/>
      <c r="BI118" s="202"/>
      <c r="BJ118" s="202"/>
      <c r="BK118" s="202"/>
      <c r="BL118" s="202"/>
      <c r="BM118" s="202"/>
      <c r="BN118" s="202"/>
      <c r="BO118" s="202"/>
      <c r="BP118" s="202"/>
      <c r="BQ118" s="202"/>
      <c r="BR118" s="202"/>
      <c r="BS118" s="202"/>
      <c r="BT118" s="202"/>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row>
    <row r="119" spans="1:214" s="206" customFormat="1" ht="44">
      <c r="A119" s="199" t="s">
        <v>332</v>
      </c>
      <c r="B119" s="199" t="s">
        <v>280</v>
      </c>
      <c r="C119" s="199" t="s">
        <v>280</v>
      </c>
      <c r="D119" s="199" t="s">
        <v>280</v>
      </c>
      <c r="E119" s="199" t="s">
        <v>254</v>
      </c>
      <c r="F119" s="250"/>
      <c r="G119" s="199" t="s">
        <v>573</v>
      </c>
      <c r="H119" s="199" t="s">
        <v>390</v>
      </c>
      <c r="I119" s="301" t="s">
        <v>555</v>
      </c>
      <c r="J119" s="180">
        <v>8112869839</v>
      </c>
      <c r="K119" s="181">
        <f t="shared" si="2"/>
        <v>8112869839</v>
      </c>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232"/>
      <c r="AZ119" s="180">
        <v>8112869839</v>
      </c>
      <c r="BA119" s="232"/>
      <c r="BB119" s="232"/>
      <c r="BC119" s="251"/>
      <c r="BD119" s="251"/>
      <c r="BE119" s="202"/>
      <c r="BF119" s="251"/>
      <c r="BG119" s="251"/>
      <c r="BH119" s="251"/>
      <c r="BI119" s="202"/>
      <c r="BJ119" s="202"/>
      <c r="BK119" s="202"/>
      <c r="BL119" s="202"/>
      <c r="BM119" s="202"/>
      <c r="BN119" s="202"/>
      <c r="BO119" s="202"/>
      <c r="BP119" s="202"/>
      <c r="BQ119" s="202"/>
      <c r="BR119" s="202"/>
      <c r="BS119" s="202"/>
      <c r="BT119" s="202"/>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row>
    <row r="120" spans="1:214" s="206" customFormat="1" ht="33">
      <c r="A120" s="199" t="s">
        <v>332</v>
      </c>
      <c r="B120" s="199" t="s">
        <v>280</v>
      </c>
      <c r="C120" s="199" t="s">
        <v>280</v>
      </c>
      <c r="D120" s="199" t="s">
        <v>280</v>
      </c>
      <c r="E120" s="199" t="s">
        <v>254</v>
      </c>
      <c r="F120" s="250"/>
      <c r="G120" s="199" t="s">
        <v>574</v>
      </c>
      <c r="H120" s="199" t="s">
        <v>390</v>
      </c>
      <c r="I120" s="301" t="s">
        <v>534</v>
      </c>
      <c r="J120" s="180">
        <v>578601119</v>
      </c>
      <c r="K120" s="181">
        <f t="shared" si="2"/>
        <v>578601119</v>
      </c>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180">
        <v>578601119</v>
      </c>
      <c r="AZ120" s="232"/>
      <c r="BA120" s="232"/>
      <c r="BB120" s="232"/>
      <c r="BC120" s="251"/>
      <c r="BD120" s="251"/>
      <c r="BE120" s="202"/>
      <c r="BF120" s="251"/>
      <c r="BG120" s="251"/>
      <c r="BH120" s="251"/>
      <c r="BI120" s="202"/>
      <c r="BJ120" s="202"/>
      <c r="BK120" s="202"/>
      <c r="BL120" s="202"/>
      <c r="BM120" s="202"/>
      <c r="BN120" s="202"/>
      <c r="BO120" s="202"/>
      <c r="BP120" s="202"/>
      <c r="BQ120" s="202"/>
      <c r="BR120" s="202"/>
      <c r="BS120" s="202"/>
      <c r="BT120" s="202"/>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row>
    <row r="121" spans="1:214" s="206" customFormat="1" ht="33">
      <c r="A121" s="199" t="s">
        <v>332</v>
      </c>
      <c r="B121" s="199" t="s">
        <v>280</v>
      </c>
      <c r="C121" s="199" t="s">
        <v>280</v>
      </c>
      <c r="D121" s="199" t="s">
        <v>280</v>
      </c>
      <c r="E121" s="199" t="s">
        <v>254</v>
      </c>
      <c r="F121" s="250"/>
      <c r="G121" s="199" t="s">
        <v>575</v>
      </c>
      <c r="H121" s="199" t="s">
        <v>390</v>
      </c>
      <c r="I121" s="301" t="s">
        <v>535</v>
      </c>
      <c r="J121" s="180">
        <v>3471606709</v>
      </c>
      <c r="K121" s="181">
        <f t="shared" si="2"/>
        <v>3471606709</v>
      </c>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180">
        <v>3471606709</v>
      </c>
      <c r="AZ121" s="232"/>
      <c r="BA121" s="232"/>
      <c r="BB121" s="232"/>
      <c r="BC121" s="251"/>
      <c r="BD121" s="251"/>
      <c r="BE121" s="202"/>
      <c r="BF121" s="251"/>
      <c r="BG121" s="251"/>
      <c r="BH121" s="251"/>
      <c r="BI121" s="202"/>
      <c r="BJ121" s="202"/>
      <c r="BK121" s="202"/>
      <c r="BL121" s="202"/>
      <c r="BM121" s="202"/>
      <c r="BN121" s="202"/>
      <c r="BO121" s="202"/>
      <c r="BP121" s="202"/>
      <c r="BQ121" s="202"/>
      <c r="BR121" s="202"/>
      <c r="BS121" s="202"/>
      <c r="BT121" s="202"/>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row>
    <row r="122" spans="1:214" s="206" customFormat="1" ht="52.25" customHeight="1">
      <c r="A122" s="199" t="s">
        <v>332</v>
      </c>
      <c r="B122" s="199" t="s">
        <v>280</v>
      </c>
      <c r="C122" s="199" t="s">
        <v>280</v>
      </c>
      <c r="D122" s="199" t="s">
        <v>280</v>
      </c>
      <c r="E122" s="199" t="s">
        <v>254</v>
      </c>
      <c r="F122" s="250"/>
      <c r="G122" s="199" t="s">
        <v>576</v>
      </c>
      <c r="H122" s="199" t="s">
        <v>390</v>
      </c>
      <c r="I122" s="301" t="s">
        <v>536</v>
      </c>
      <c r="J122" s="180">
        <v>578601119</v>
      </c>
      <c r="K122" s="181">
        <f t="shared" si="2"/>
        <v>578601119</v>
      </c>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180">
        <v>578601119</v>
      </c>
      <c r="AZ122" s="232"/>
      <c r="BA122" s="232"/>
      <c r="BB122" s="232"/>
      <c r="BC122" s="251"/>
      <c r="BD122" s="251"/>
      <c r="BE122" s="202"/>
      <c r="BF122" s="251"/>
      <c r="BG122" s="251"/>
      <c r="BH122" s="251"/>
      <c r="BI122" s="202"/>
      <c r="BJ122" s="202"/>
      <c r="BK122" s="202"/>
      <c r="BL122" s="202"/>
      <c r="BM122" s="202"/>
      <c r="BN122" s="202"/>
      <c r="BO122" s="202"/>
      <c r="BP122" s="202"/>
      <c r="BQ122" s="202"/>
      <c r="BR122" s="202"/>
      <c r="BS122" s="202"/>
      <c r="BT122" s="202"/>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row>
    <row r="123" spans="1:214" s="206" customFormat="1" ht="69.5" customHeight="1">
      <c r="A123" s="199" t="s">
        <v>332</v>
      </c>
      <c r="B123" s="199" t="s">
        <v>280</v>
      </c>
      <c r="C123" s="199" t="s">
        <v>280</v>
      </c>
      <c r="D123" s="199" t="s">
        <v>280</v>
      </c>
      <c r="E123" s="199" t="s">
        <v>254</v>
      </c>
      <c r="F123" s="250"/>
      <c r="G123" s="199" t="s">
        <v>577</v>
      </c>
      <c r="H123" s="199" t="s">
        <v>390</v>
      </c>
      <c r="I123" s="301" t="s">
        <v>537</v>
      </c>
      <c r="J123" s="180">
        <v>4628808945</v>
      </c>
      <c r="K123" s="181">
        <f t="shared" si="2"/>
        <v>4628808945</v>
      </c>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180">
        <v>4628808945</v>
      </c>
      <c r="AZ123" s="232"/>
      <c r="BA123" s="232"/>
      <c r="BB123" s="232"/>
      <c r="BC123" s="251"/>
      <c r="BD123" s="251"/>
      <c r="BE123" s="202"/>
      <c r="BF123" s="251"/>
      <c r="BG123" s="251"/>
      <c r="BH123" s="251"/>
      <c r="BI123" s="202"/>
      <c r="BJ123" s="202"/>
      <c r="BK123" s="202"/>
      <c r="BL123" s="202"/>
      <c r="BM123" s="202"/>
      <c r="BN123" s="202"/>
      <c r="BO123" s="202"/>
      <c r="BP123" s="202"/>
      <c r="BQ123" s="202"/>
      <c r="BR123" s="202"/>
      <c r="BS123" s="202"/>
      <c r="BT123" s="202"/>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row>
    <row r="124" spans="1:214" s="206" customFormat="1" ht="69.5" customHeight="1">
      <c r="A124" s="199" t="s">
        <v>332</v>
      </c>
      <c r="B124" s="199" t="s">
        <v>280</v>
      </c>
      <c r="C124" s="199" t="s">
        <v>280</v>
      </c>
      <c r="D124" s="199" t="s">
        <v>280</v>
      </c>
      <c r="E124" s="199" t="s">
        <v>254</v>
      </c>
      <c r="F124" s="250"/>
      <c r="G124" s="199" t="s">
        <v>578</v>
      </c>
      <c r="H124" s="199" t="s">
        <v>390</v>
      </c>
      <c r="I124" s="301" t="s">
        <v>538</v>
      </c>
      <c r="J124" s="180">
        <v>1157202236</v>
      </c>
      <c r="K124" s="181">
        <f t="shared" si="2"/>
        <v>1157202236</v>
      </c>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180">
        <v>1157202236</v>
      </c>
      <c r="AZ124" s="232"/>
      <c r="BA124" s="232"/>
      <c r="BB124" s="232"/>
      <c r="BC124" s="251"/>
      <c r="BD124" s="251"/>
      <c r="BE124" s="202"/>
      <c r="BF124" s="251"/>
      <c r="BG124" s="251"/>
      <c r="BH124" s="251"/>
      <c r="BI124" s="202"/>
      <c r="BJ124" s="202"/>
      <c r="BK124" s="202"/>
      <c r="BL124" s="202"/>
      <c r="BM124" s="202"/>
      <c r="BN124" s="202"/>
      <c r="BO124" s="202"/>
      <c r="BP124" s="202"/>
      <c r="BQ124" s="202"/>
      <c r="BR124" s="202"/>
      <c r="BS124" s="202"/>
      <c r="BT124" s="202"/>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row>
    <row r="125" spans="1:214" s="206" customFormat="1" ht="69.5" customHeight="1">
      <c r="A125" s="199" t="s">
        <v>332</v>
      </c>
      <c r="B125" s="199" t="s">
        <v>280</v>
      </c>
      <c r="C125" s="199" t="s">
        <v>280</v>
      </c>
      <c r="D125" s="199" t="s">
        <v>280</v>
      </c>
      <c r="E125" s="199" t="s">
        <v>254</v>
      </c>
      <c r="F125" s="250"/>
      <c r="G125" s="199" t="s">
        <v>579</v>
      </c>
      <c r="H125" s="199" t="s">
        <v>390</v>
      </c>
      <c r="I125" s="301" t="s">
        <v>539</v>
      </c>
      <c r="J125" s="180">
        <v>9636924946</v>
      </c>
      <c r="K125" s="181">
        <f t="shared" si="2"/>
        <v>9636924946</v>
      </c>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32"/>
      <c r="AZ125" s="180">
        <v>9636924946</v>
      </c>
      <c r="BA125" s="232"/>
      <c r="BB125" s="232"/>
      <c r="BC125" s="251"/>
      <c r="BD125" s="251"/>
      <c r="BE125" s="202"/>
      <c r="BF125" s="251"/>
      <c r="BG125" s="251"/>
      <c r="BH125" s="251"/>
      <c r="BI125" s="202"/>
      <c r="BJ125" s="202"/>
      <c r="BK125" s="202"/>
      <c r="BL125" s="202"/>
      <c r="BM125" s="202"/>
      <c r="BN125" s="202"/>
      <c r="BO125" s="202"/>
      <c r="BP125" s="202"/>
      <c r="BQ125" s="202"/>
      <c r="BR125" s="202"/>
      <c r="BS125" s="202"/>
      <c r="BT125" s="202"/>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row>
    <row r="126" spans="1:214" s="206" customFormat="1" ht="69.5" customHeight="1">
      <c r="A126" s="199" t="s">
        <v>332</v>
      </c>
      <c r="B126" s="199" t="s">
        <v>280</v>
      </c>
      <c r="C126" s="199" t="s">
        <v>280</v>
      </c>
      <c r="D126" s="199" t="s">
        <v>280</v>
      </c>
      <c r="E126" s="199" t="s">
        <v>254</v>
      </c>
      <c r="F126" s="250"/>
      <c r="G126" s="199" t="s">
        <v>580</v>
      </c>
      <c r="H126" s="199" t="s">
        <v>390</v>
      </c>
      <c r="I126" s="301" t="s">
        <v>540</v>
      </c>
      <c r="J126" s="180">
        <v>8995711747</v>
      </c>
      <c r="K126" s="181">
        <f t="shared" si="2"/>
        <v>8995711747</v>
      </c>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32"/>
      <c r="AZ126" s="180">
        <v>8995711747</v>
      </c>
      <c r="BA126" s="232"/>
      <c r="BB126" s="232"/>
      <c r="BC126" s="251"/>
      <c r="BD126" s="251"/>
      <c r="BE126" s="202"/>
      <c r="BF126" s="251"/>
      <c r="BG126" s="251"/>
      <c r="BH126" s="251"/>
      <c r="BI126" s="202"/>
      <c r="BJ126" s="202"/>
      <c r="BK126" s="202"/>
      <c r="BL126" s="202"/>
      <c r="BM126" s="202"/>
      <c r="BN126" s="202"/>
      <c r="BO126" s="202"/>
      <c r="BP126" s="202"/>
      <c r="BQ126" s="202"/>
      <c r="BR126" s="202"/>
      <c r="BS126" s="202"/>
      <c r="BT126" s="202"/>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row>
    <row r="127" spans="1:214" s="206" customFormat="1" ht="69.5" customHeight="1">
      <c r="A127" s="199" t="s">
        <v>332</v>
      </c>
      <c r="B127" s="199" t="s">
        <v>280</v>
      </c>
      <c r="C127" s="199" t="s">
        <v>280</v>
      </c>
      <c r="D127" s="199" t="s">
        <v>280</v>
      </c>
      <c r="E127" s="199" t="s">
        <v>254</v>
      </c>
      <c r="F127" s="250"/>
      <c r="G127" s="199" t="s">
        <v>581</v>
      </c>
      <c r="H127" s="199" t="s">
        <v>390</v>
      </c>
      <c r="I127" s="301" t="s">
        <v>541</v>
      </c>
      <c r="J127" s="180">
        <v>349294360</v>
      </c>
      <c r="K127" s="181">
        <f t="shared" si="2"/>
        <v>349294360</v>
      </c>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180">
        <v>349294360</v>
      </c>
      <c r="AZ127" s="232"/>
      <c r="BA127" s="232"/>
      <c r="BB127" s="232"/>
      <c r="BC127" s="251"/>
      <c r="BD127" s="251"/>
      <c r="BE127" s="202"/>
      <c r="BF127" s="251"/>
      <c r="BG127" s="251"/>
      <c r="BH127" s="251"/>
      <c r="BI127" s="202"/>
      <c r="BJ127" s="202"/>
      <c r="BK127" s="202"/>
      <c r="BL127" s="202"/>
      <c r="BM127" s="202"/>
      <c r="BN127" s="202"/>
      <c r="BO127" s="202"/>
      <c r="BP127" s="202"/>
      <c r="BQ127" s="202"/>
      <c r="BR127" s="202"/>
      <c r="BS127" s="202"/>
      <c r="BT127" s="202"/>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row>
    <row r="128" spans="1:214" s="206" customFormat="1" ht="69.5" customHeight="1">
      <c r="A128" s="199" t="s">
        <v>332</v>
      </c>
      <c r="B128" s="199" t="s">
        <v>280</v>
      </c>
      <c r="C128" s="199" t="s">
        <v>280</v>
      </c>
      <c r="D128" s="199" t="s">
        <v>280</v>
      </c>
      <c r="E128" s="199" t="s">
        <v>254</v>
      </c>
      <c r="F128" s="250"/>
      <c r="G128" s="199" t="s">
        <v>582</v>
      </c>
      <c r="H128" s="199" t="s">
        <v>390</v>
      </c>
      <c r="I128" s="301" t="s">
        <v>542</v>
      </c>
      <c r="J128" s="180">
        <v>10425116616</v>
      </c>
      <c r="K128" s="181">
        <f t="shared" si="2"/>
        <v>10425116616</v>
      </c>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180">
        <v>10425116616</v>
      </c>
      <c r="AZ128" s="232"/>
      <c r="BA128" s="232"/>
      <c r="BB128" s="232"/>
      <c r="BC128" s="251"/>
      <c r="BD128" s="251"/>
      <c r="BE128" s="202"/>
      <c r="BF128" s="251"/>
      <c r="BG128" s="251"/>
      <c r="BH128" s="251"/>
      <c r="BI128" s="202"/>
      <c r="BJ128" s="202"/>
      <c r="BK128" s="202"/>
      <c r="BL128" s="202"/>
      <c r="BM128" s="202"/>
      <c r="BN128" s="202"/>
      <c r="BO128" s="202"/>
      <c r="BP128" s="202"/>
      <c r="BQ128" s="202"/>
      <c r="BR128" s="202"/>
      <c r="BS128" s="202"/>
      <c r="BT128" s="202"/>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row>
    <row r="129" spans="1:214" s="206" customFormat="1" ht="69.5" customHeight="1">
      <c r="A129" s="199" t="s">
        <v>332</v>
      </c>
      <c r="B129" s="199" t="s">
        <v>280</v>
      </c>
      <c r="C129" s="199" t="s">
        <v>280</v>
      </c>
      <c r="D129" s="199" t="s">
        <v>280</v>
      </c>
      <c r="E129" s="199" t="s">
        <v>254</v>
      </c>
      <c r="F129" s="250"/>
      <c r="G129" s="199" t="s">
        <v>583</v>
      </c>
      <c r="H129" s="199" t="s">
        <v>390</v>
      </c>
      <c r="I129" s="301" t="s">
        <v>556</v>
      </c>
      <c r="J129" s="180">
        <v>727290231</v>
      </c>
      <c r="K129" s="181">
        <f t="shared" si="2"/>
        <v>727290231</v>
      </c>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32"/>
      <c r="AZ129" s="180">
        <v>727290231</v>
      </c>
      <c r="BA129" s="232"/>
      <c r="BB129" s="232"/>
      <c r="BC129" s="251"/>
      <c r="BD129" s="251"/>
      <c r="BE129" s="202"/>
      <c r="BF129" s="251"/>
      <c r="BG129" s="251"/>
      <c r="BH129" s="251"/>
      <c r="BI129" s="202"/>
      <c r="BJ129" s="202"/>
      <c r="BK129" s="202"/>
      <c r="BL129" s="202"/>
      <c r="BM129" s="202"/>
      <c r="BN129" s="202"/>
      <c r="BO129" s="202"/>
      <c r="BP129" s="202"/>
      <c r="BQ129" s="202"/>
      <c r="BR129" s="202"/>
      <c r="BS129" s="202"/>
      <c r="BT129" s="202"/>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row>
    <row r="130" spans="1:214" s="206" customFormat="1" ht="69.5" customHeight="1">
      <c r="A130" s="199" t="s">
        <v>332</v>
      </c>
      <c r="B130" s="199" t="s">
        <v>280</v>
      </c>
      <c r="C130" s="199" t="s">
        <v>280</v>
      </c>
      <c r="D130" s="199" t="s">
        <v>280</v>
      </c>
      <c r="E130" s="199" t="s">
        <v>254</v>
      </c>
      <c r="F130" s="250"/>
      <c r="G130" s="199" t="s">
        <v>584</v>
      </c>
      <c r="H130" s="199" t="s">
        <v>390</v>
      </c>
      <c r="I130" s="301" t="s">
        <v>543</v>
      </c>
      <c r="J130" s="180">
        <v>49540124</v>
      </c>
      <c r="K130" s="181">
        <f t="shared" si="2"/>
        <v>49540124</v>
      </c>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180">
        <v>49540124</v>
      </c>
      <c r="AZ130" s="232"/>
      <c r="BA130" s="232"/>
      <c r="BB130" s="232"/>
      <c r="BC130" s="251"/>
      <c r="BD130" s="251"/>
      <c r="BE130" s="202"/>
      <c r="BF130" s="251"/>
      <c r="BG130" s="251"/>
      <c r="BH130" s="251"/>
      <c r="BI130" s="202"/>
      <c r="BJ130" s="202"/>
      <c r="BK130" s="202"/>
      <c r="BL130" s="202"/>
      <c r="BM130" s="202"/>
      <c r="BN130" s="202"/>
      <c r="BO130" s="202"/>
      <c r="BP130" s="202"/>
      <c r="BQ130" s="202"/>
      <c r="BR130" s="202"/>
      <c r="BS130" s="202"/>
      <c r="BT130" s="202"/>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row>
    <row r="131" spans="1:214" s="206" customFormat="1" ht="69.5" customHeight="1">
      <c r="A131" s="199" t="s">
        <v>332</v>
      </c>
      <c r="B131" s="199" t="s">
        <v>280</v>
      </c>
      <c r="C131" s="199" t="s">
        <v>280</v>
      </c>
      <c r="D131" s="199" t="s">
        <v>280</v>
      </c>
      <c r="E131" s="199" t="s">
        <v>254</v>
      </c>
      <c r="F131" s="250"/>
      <c r="G131" s="199" t="s">
        <v>585</v>
      </c>
      <c r="H131" s="199" t="s">
        <v>390</v>
      </c>
      <c r="I131" s="301" t="s">
        <v>544</v>
      </c>
      <c r="J131" s="180">
        <v>297240742</v>
      </c>
      <c r="K131" s="181">
        <f t="shared" si="2"/>
        <v>297240742</v>
      </c>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180">
        <v>297240742</v>
      </c>
      <c r="AZ131" s="232"/>
      <c r="BA131" s="232"/>
      <c r="BB131" s="232"/>
      <c r="BC131" s="251"/>
      <c r="BD131" s="251"/>
      <c r="BE131" s="202"/>
      <c r="BF131" s="251"/>
      <c r="BG131" s="251"/>
      <c r="BH131" s="251"/>
      <c r="BI131" s="202"/>
      <c r="BJ131" s="202"/>
      <c r="BK131" s="202"/>
      <c r="BL131" s="202"/>
      <c r="BM131" s="202"/>
      <c r="BN131" s="202"/>
      <c r="BO131" s="202"/>
      <c r="BP131" s="202"/>
      <c r="BQ131" s="202"/>
      <c r="BR131" s="202"/>
      <c r="BS131" s="202"/>
      <c r="BT131" s="202"/>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row>
    <row r="132" spans="1:214" s="206" customFormat="1" ht="69.5" customHeight="1">
      <c r="A132" s="199" t="s">
        <v>332</v>
      </c>
      <c r="B132" s="199" t="s">
        <v>280</v>
      </c>
      <c r="C132" s="199" t="s">
        <v>280</v>
      </c>
      <c r="D132" s="199" t="s">
        <v>280</v>
      </c>
      <c r="E132" s="199" t="s">
        <v>254</v>
      </c>
      <c r="F132" s="250"/>
      <c r="G132" s="199" t="s">
        <v>586</v>
      </c>
      <c r="H132" s="199" t="s">
        <v>390</v>
      </c>
      <c r="I132" s="301" t="s">
        <v>545</v>
      </c>
      <c r="J132" s="180">
        <v>49540124</v>
      </c>
      <c r="K132" s="181">
        <f t="shared" si="2"/>
        <v>49540124</v>
      </c>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180">
        <v>49540124</v>
      </c>
      <c r="AZ132" s="232"/>
      <c r="BA132" s="232"/>
      <c r="BB132" s="232"/>
      <c r="BC132" s="251"/>
      <c r="BD132" s="251"/>
      <c r="BE132" s="202"/>
      <c r="BF132" s="251"/>
      <c r="BG132" s="251"/>
      <c r="BH132" s="251"/>
      <c r="BI132" s="202"/>
      <c r="BJ132" s="202"/>
      <c r="BK132" s="202"/>
      <c r="BL132" s="202"/>
      <c r="BM132" s="202"/>
      <c r="BN132" s="202"/>
      <c r="BO132" s="202"/>
      <c r="BP132" s="202"/>
      <c r="BQ132" s="202"/>
      <c r="BR132" s="202"/>
      <c r="BS132" s="202"/>
      <c r="BT132" s="202"/>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row>
    <row r="133" spans="1:214" s="206" customFormat="1" ht="69.5" customHeight="1">
      <c r="A133" s="199" t="s">
        <v>332</v>
      </c>
      <c r="B133" s="199" t="s">
        <v>280</v>
      </c>
      <c r="C133" s="199" t="s">
        <v>280</v>
      </c>
      <c r="D133" s="199" t="s">
        <v>280</v>
      </c>
      <c r="E133" s="199" t="s">
        <v>254</v>
      </c>
      <c r="F133" s="250"/>
      <c r="G133" s="199" t="s">
        <v>587</v>
      </c>
      <c r="H133" s="199" t="s">
        <v>390</v>
      </c>
      <c r="I133" s="301" t="s">
        <v>546</v>
      </c>
      <c r="J133" s="180">
        <v>396320989</v>
      </c>
      <c r="K133" s="181">
        <f t="shared" ref="K133:K196" si="4">SUM(L133:BT133)</f>
        <v>396320989</v>
      </c>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180">
        <v>396320989</v>
      </c>
      <c r="AZ133" s="232"/>
      <c r="BA133" s="232"/>
      <c r="BB133" s="232"/>
      <c r="BC133" s="251"/>
      <c r="BD133" s="251"/>
      <c r="BE133" s="202"/>
      <c r="BF133" s="251"/>
      <c r="BG133" s="251"/>
      <c r="BH133" s="251"/>
      <c r="BI133" s="202"/>
      <c r="BJ133" s="202"/>
      <c r="BK133" s="202"/>
      <c r="BL133" s="202"/>
      <c r="BM133" s="202"/>
      <c r="BN133" s="202"/>
      <c r="BO133" s="202"/>
      <c r="BP133" s="202"/>
      <c r="BQ133" s="202"/>
      <c r="BR133" s="202"/>
      <c r="BS133" s="202"/>
      <c r="BT133" s="202"/>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row>
    <row r="134" spans="1:214" s="206" customFormat="1" ht="69.5" customHeight="1">
      <c r="A134" s="199" t="s">
        <v>332</v>
      </c>
      <c r="B134" s="199" t="s">
        <v>280</v>
      </c>
      <c r="C134" s="199" t="s">
        <v>280</v>
      </c>
      <c r="D134" s="199" t="s">
        <v>280</v>
      </c>
      <c r="E134" s="199" t="s">
        <v>254</v>
      </c>
      <c r="F134" s="250"/>
      <c r="G134" s="199" t="s">
        <v>588</v>
      </c>
      <c r="H134" s="199" t="s">
        <v>390</v>
      </c>
      <c r="I134" s="301" t="s">
        <v>547</v>
      </c>
      <c r="J134" s="180">
        <v>99080247</v>
      </c>
      <c r="K134" s="181">
        <f t="shared" si="4"/>
        <v>99080247</v>
      </c>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180">
        <v>99080247</v>
      </c>
      <c r="AZ134" s="232"/>
      <c r="BA134" s="232"/>
      <c r="BB134" s="232"/>
      <c r="BC134" s="251"/>
      <c r="BD134" s="251"/>
      <c r="BE134" s="202"/>
      <c r="BF134" s="251"/>
      <c r="BG134" s="251"/>
      <c r="BH134" s="251"/>
      <c r="BI134" s="202"/>
      <c r="BJ134" s="202"/>
      <c r="BK134" s="202"/>
      <c r="BL134" s="202"/>
      <c r="BM134" s="202"/>
      <c r="BN134" s="202"/>
      <c r="BO134" s="202"/>
      <c r="BP134" s="202"/>
      <c r="BQ134" s="202"/>
      <c r="BR134" s="202"/>
      <c r="BS134" s="202"/>
      <c r="BT134" s="202"/>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row>
    <row r="135" spans="1:214" s="206" customFormat="1" ht="69.5" customHeight="1">
      <c r="A135" s="199" t="s">
        <v>332</v>
      </c>
      <c r="B135" s="199" t="s">
        <v>280</v>
      </c>
      <c r="C135" s="199" t="s">
        <v>280</v>
      </c>
      <c r="D135" s="199" t="s">
        <v>280</v>
      </c>
      <c r="E135" s="199" t="s">
        <v>254</v>
      </c>
      <c r="F135" s="250"/>
      <c r="G135" s="199" t="s">
        <v>589</v>
      </c>
      <c r="H135" s="199" t="s">
        <v>390</v>
      </c>
      <c r="I135" s="301" t="s">
        <v>548</v>
      </c>
      <c r="J135" s="180">
        <v>893631470</v>
      </c>
      <c r="K135" s="181">
        <f t="shared" si="4"/>
        <v>893631470</v>
      </c>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32"/>
      <c r="AZ135" s="232"/>
      <c r="BA135" s="180">
        <v>893631470</v>
      </c>
      <c r="BB135" s="232"/>
      <c r="BC135" s="251"/>
      <c r="BD135" s="251"/>
      <c r="BE135" s="202"/>
      <c r="BF135" s="251"/>
      <c r="BG135" s="251"/>
      <c r="BH135" s="251"/>
      <c r="BI135" s="202"/>
      <c r="BJ135" s="202"/>
      <c r="BK135" s="202"/>
      <c r="BL135" s="202"/>
      <c r="BM135" s="202"/>
      <c r="BN135" s="202"/>
      <c r="BO135" s="202"/>
      <c r="BP135" s="202"/>
      <c r="BQ135" s="202"/>
      <c r="BR135" s="202"/>
      <c r="BS135" s="202"/>
      <c r="BT135" s="202"/>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row>
    <row r="136" spans="1:214" s="206" customFormat="1" ht="69.5" customHeight="1">
      <c r="A136" s="199" t="s">
        <v>332</v>
      </c>
      <c r="B136" s="199" t="s">
        <v>280</v>
      </c>
      <c r="C136" s="199" t="s">
        <v>280</v>
      </c>
      <c r="D136" s="199" t="s">
        <v>280</v>
      </c>
      <c r="E136" s="199" t="s">
        <v>254</v>
      </c>
      <c r="F136" s="250"/>
      <c r="G136" s="199" t="s">
        <v>590</v>
      </c>
      <c r="H136" s="199" t="s">
        <v>390</v>
      </c>
      <c r="I136" s="301" t="s">
        <v>549</v>
      </c>
      <c r="J136" s="180">
        <v>772745870</v>
      </c>
      <c r="K136" s="181">
        <f t="shared" si="4"/>
        <v>772745870</v>
      </c>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32"/>
      <c r="AZ136" s="232"/>
      <c r="BA136" s="180">
        <v>772745870</v>
      </c>
      <c r="BB136" s="232"/>
      <c r="BC136" s="251"/>
      <c r="BD136" s="251"/>
      <c r="BE136" s="202"/>
      <c r="BF136" s="251"/>
      <c r="BG136" s="251"/>
      <c r="BH136" s="251"/>
      <c r="BI136" s="202"/>
      <c r="BJ136" s="202"/>
      <c r="BK136" s="202"/>
      <c r="BL136" s="202"/>
      <c r="BM136" s="202"/>
      <c r="BN136" s="202"/>
      <c r="BO136" s="202"/>
      <c r="BP136" s="202"/>
      <c r="BQ136" s="202"/>
      <c r="BR136" s="202"/>
      <c r="BS136" s="202"/>
      <c r="BT136" s="202"/>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row>
    <row r="137" spans="1:214" s="206" customFormat="1" ht="69.5" customHeight="1">
      <c r="A137" s="199" t="s">
        <v>332</v>
      </c>
      <c r="B137" s="199" t="s">
        <v>280</v>
      </c>
      <c r="C137" s="199" t="s">
        <v>280</v>
      </c>
      <c r="D137" s="199" t="s">
        <v>280</v>
      </c>
      <c r="E137" s="199" t="s">
        <v>254</v>
      </c>
      <c r="F137" s="250"/>
      <c r="G137" s="199" t="s">
        <v>591</v>
      </c>
      <c r="H137" s="199" t="s">
        <v>390</v>
      </c>
      <c r="I137" s="301" t="s">
        <v>550</v>
      </c>
      <c r="J137" s="180">
        <v>4784854</v>
      </c>
      <c r="K137" s="181">
        <f t="shared" si="4"/>
        <v>4784854</v>
      </c>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180">
        <v>4784854</v>
      </c>
      <c r="AZ137" s="232"/>
      <c r="BA137" s="232"/>
      <c r="BB137" s="232"/>
      <c r="BC137" s="251"/>
      <c r="BD137" s="251"/>
      <c r="BE137" s="202"/>
      <c r="BF137" s="251"/>
      <c r="BG137" s="251"/>
      <c r="BH137" s="251"/>
      <c r="BI137" s="202"/>
      <c r="BJ137" s="202"/>
      <c r="BK137" s="202"/>
      <c r="BL137" s="202"/>
      <c r="BM137" s="202"/>
      <c r="BN137" s="202"/>
      <c r="BO137" s="202"/>
      <c r="BP137" s="202"/>
      <c r="BQ137" s="202"/>
      <c r="BR137" s="202"/>
      <c r="BS137" s="202"/>
      <c r="BT137" s="202"/>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row>
    <row r="138" spans="1:214" s="206" customFormat="1" ht="69.5" customHeight="1">
      <c r="A138" s="199" t="s">
        <v>332</v>
      </c>
      <c r="B138" s="199" t="s">
        <v>280</v>
      </c>
      <c r="C138" s="199" t="s">
        <v>280</v>
      </c>
      <c r="D138" s="199" t="s">
        <v>280</v>
      </c>
      <c r="E138" s="199" t="s">
        <v>254</v>
      </c>
      <c r="F138" s="250"/>
      <c r="G138" s="199" t="s">
        <v>592</v>
      </c>
      <c r="H138" s="199" t="s">
        <v>390</v>
      </c>
      <c r="I138" s="301" t="s">
        <v>551</v>
      </c>
      <c r="J138" s="180">
        <v>642118625</v>
      </c>
      <c r="K138" s="181">
        <f t="shared" si="4"/>
        <v>642118625</v>
      </c>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180">
        <v>642118625</v>
      </c>
      <c r="AZ138" s="232"/>
      <c r="BA138" s="232"/>
      <c r="BB138" s="232"/>
      <c r="BC138" s="251"/>
      <c r="BD138" s="251"/>
      <c r="BE138" s="202"/>
      <c r="BF138" s="251"/>
      <c r="BG138" s="251"/>
      <c r="BH138" s="251"/>
      <c r="BI138" s="202"/>
      <c r="BJ138" s="202"/>
      <c r="BK138" s="202"/>
      <c r="BL138" s="202"/>
      <c r="BM138" s="202"/>
      <c r="BN138" s="202"/>
      <c r="BO138" s="202"/>
      <c r="BP138" s="202"/>
      <c r="BQ138" s="202"/>
      <c r="BR138" s="202"/>
      <c r="BS138" s="202"/>
      <c r="BT138" s="202"/>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row>
    <row r="139" spans="1:214" s="206" customFormat="1" ht="69.5" customHeight="1">
      <c r="A139" s="199" t="s">
        <v>332</v>
      </c>
      <c r="B139" s="199" t="s">
        <v>280</v>
      </c>
      <c r="C139" s="199" t="s">
        <v>280</v>
      </c>
      <c r="D139" s="199" t="s">
        <v>280</v>
      </c>
      <c r="E139" s="199" t="s">
        <v>254</v>
      </c>
      <c r="F139" s="250"/>
      <c r="G139" s="199" t="s">
        <v>593</v>
      </c>
      <c r="H139" s="199" t="s">
        <v>390</v>
      </c>
      <c r="I139" s="301" t="s">
        <v>376</v>
      </c>
      <c r="J139" s="180">
        <v>42000000</v>
      </c>
      <c r="K139" s="181">
        <f t="shared" si="4"/>
        <v>42000000</v>
      </c>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180">
        <v>42000000</v>
      </c>
      <c r="AZ139" s="232"/>
      <c r="BA139" s="232"/>
      <c r="BB139" s="232"/>
      <c r="BC139" s="251"/>
      <c r="BD139" s="251"/>
      <c r="BE139" s="202"/>
      <c r="BF139" s="251"/>
      <c r="BG139" s="251"/>
      <c r="BH139" s="251"/>
      <c r="BI139" s="202"/>
      <c r="BJ139" s="202"/>
      <c r="BK139" s="202"/>
      <c r="BL139" s="202"/>
      <c r="BM139" s="202"/>
      <c r="BN139" s="202"/>
      <c r="BO139" s="202"/>
      <c r="BP139" s="202"/>
      <c r="BQ139" s="202"/>
      <c r="BR139" s="202"/>
      <c r="BS139" s="202"/>
      <c r="BT139" s="202"/>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row>
    <row r="140" spans="1:214" s="206" customFormat="1" ht="69.5" customHeight="1">
      <c r="A140" s="199" t="s">
        <v>332</v>
      </c>
      <c r="B140" s="199" t="s">
        <v>280</v>
      </c>
      <c r="C140" s="199" t="s">
        <v>280</v>
      </c>
      <c r="D140" s="199" t="s">
        <v>280</v>
      </c>
      <c r="E140" s="199" t="s">
        <v>254</v>
      </c>
      <c r="F140" s="250"/>
      <c r="G140" s="199" t="s">
        <v>594</v>
      </c>
      <c r="H140" s="199" t="s">
        <v>390</v>
      </c>
      <c r="I140" s="301" t="s">
        <v>552</v>
      </c>
      <c r="J140" s="180">
        <v>946698925</v>
      </c>
      <c r="K140" s="181">
        <f t="shared" si="4"/>
        <v>946698925</v>
      </c>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180">
        <v>946698925</v>
      </c>
      <c r="AZ140" s="232"/>
      <c r="BA140" s="232"/>
      <c r="BB140" s="232"/>
      <c r="BC140" s="251"/>
      <c r="BD140" s="251"/>
      <c r="BE140" s="202"/>
      <c r="BF140" s="251"/>
      <c r="BG140" s="251"/>
      <c r="BH140" s="251"/>
      <c r="BI140" s="202"/>
      <c r="BJ140" s="202"/>
      <c r="BK140" s="202"/>
      <c r="BL140" s="202"/>
      <c r="BM140" s="202"/>
      <c r="BN140" s="202"/>
      <c r="BO140" s="202"/>
      <c r="BP140" s="202"/>
      <c r="BQ140" s="202"/>
      <c r="BR140" s="202"/>
      <c r="BS140" s="202"/>
      <c r="BT140" s="202"/>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row>
    <row r="141" spans="1:214" s="206" customFormat="1" ht="69.5" customHeight="1">
      <c r="A141" s="199" t="s">
        <v>332</v>
      </c>
      <c r="B141" s="199" t="s">
        <v>280</v>
      </c>
      <c r="C141" s="199" t="s">
        <v>280</v>
      </c>
      <c r="D141" s="199" t="s">
        <v>280</v>
      </c>
      <c r="E141" s="199" t="s">
        <v>254</v>
      </c>
      <c r="F141" s="250"/>
      <c r="G141" s="199" t="s">
        <v>595</v>
      </c>
      <c r="H141" s="199" t="s">
        <v>390</v>
      </c>
      <c r="I141" s="301" t="s">
        <v>375</v>
      </c>
      <c r="J141" s="180">
        <v>276359802</v>
      </c>
      <c r="K141" s="181">
        <f t="shared" si="4"/>
        <v>276359802</v>
      </c>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180">
        <v>276359802</v>
      </c>
      <c r="AZ141" s="232"/>
      <c r="BA141" s="232"/>
      <c r="BB141" s="232"/>
      <c r="BC141" s="251"/>
      <c r="BD141" s="251"/>
      <c r="BE141" s="202"/>
      <c r="BF141" s="251"/>
      <c r="BG141" s="251"/>
      <c r="BH141" s="251"/>
      <c r="BI141" s="202"/>
      <c r="BJ141" s="202"/>
      <c r="BK141" s="202"/>
      <c r="BL141" s="202"/>
      <c r="BM141" s="202"/>
      <c r="BN141" s="202"/>
      <c r="BO141" s="202"/>
      <c r="BP141" s="202"/>
      <c r="BQ141" s="202"/>
      <c r="BR141" s="202"/>
      <c r="BS141" s="202"/>
      <c r="BT141" s="202"/>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row>
    <row r="142" spans="1:214" s="206" customFormat="1" ht="69.5" customHeight="1">
      <c r="A142" s="199" t="s">
        <v>332</v>
      </c>
      <c r="B142" s="199" t="s">
        <v>280</v>
      </c>
      <c r="C142" s="199" t="s">
        <v>280</v>
      </c>
      <c r="D142" s="199" t="s">
        <v>280</v>
      </c>
      <c r="E142" s="199" t="s">
        <v>254</v>
      </c>
      <c r="F142" s="250"/>
      <c r="G142" s="199" t="s">
        <v>596</v>
      </c>
      <c r="H142" s="199" t="s">
        <v>390</v>
      </c>
      <c r="I142" s="301" t="s">
        <v>553</v>
      </c>
      <c r="J142" s="180">
        <v>484998382</v>
      </c>
      <c r="K142" s="181">
        <f t="shared" si="4"/>
        <v>484998382</v>
      </c>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32"/>
      <c r="AZ142" s="232"/>
      <c r="BA142" s="232"/>
      <c r="BB142" s="180">
        <v>484998382</v>
      </c>
      <c r="BC142" s="251"/>
      <c r="BD142" s="251"/>
      <c r="BE142" s="202"/>
      <c r="BF142" s="251"/>
      <c r="BG142" s="251"/>
      <c r="BH142" s="251"/>
      <c r="BI142" s="202"/>
      <c r="BJ142" s="202"/>
      <c r="BK142" s="202"/>
      <c r="BL142" s="202"/>
      <c r="BM142" s="202"/>
      <c r="BN142" s="202"/>
      <c r="BO142" s="202"/>
      <c r="BP142" s="202"/>
      <c r="BQ142" s="202"/>
      <c r="BR142" s="202"/>
      <c r="BS142" s="202"/>
      <c r="BT142" s="202"/>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row>
    <row r="143" spans="1:214" s="206" customFormat="1" ht="69.5" customHeight="1">
      <c r="A143" s="199" t="s">
        <v>332</v>
      </c>
      <c r="B143" s="199" t="s">
        <v>280</v>
      </c>
      <c r="C143" s="199" t="s">
        <v>280</v>
      </c>
      <c r="D143" s="199" t="s">
        <v>280</v>
      </c>
      <c r="E143" s="199" t="s">
        <v>254</v>
      </c>
      <c r="F143" s="250"/>
      <c r="G143" s="199" t="s">
        <v>597</v>
      </c>
      <c r="H143" s="199" t="s">
        <v>390</v>
      </c>
      <c r="I143" s="301" t="s">
        <v>554</v>
      </c>
      <c r="J143" s="180">
        <v>101000000</v>
      </c>
      <c r="K143" s="181">
        <f t="shared" si="4"/>
        <v>101000000</v>
      </c>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2"/>
      <c r="AW143" s="202"/>
      <c r="AX143" s="202"/>
      <c r="AY143" s="232"/>
      <c r="AZ143" s="232"/>
      <c r="BA143" s="232"/>
      <c r="BB143" s="232"/>
      <c r="BC143" s="251">
        <v>100000000</v>
      </c>
      <c r="BD143" s="251">
        <v>1000000</v>
      </c>
      <c r="BE143" s="202"/>
      <c r="BF143" s="251"/>
      <c r="BG143" s="251"/>
      <c r="BH143" s="251"/>
      <c r="BI143" s="202"/>
      <c r="BJ143" s="202"/>
      <c r="BK143" s="202"/>
      <c r="BL143" s="202"/>
      <c r="BM143" s="202"/>
      <c r="BN143" s="202"/>
      <c r="BO143" s="202"/>
      <c r="BP143" s="202"/>
      <c r="BQ143" s="202"/>
      <c r="BR143" s="202"/>
      <c r="BS143" s="202"/>
      <c r="BT143" s="202"/>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row>
    <row r="144" spans="1:214">
      <c r="A144" s="169" t="s">
        <v>308</v>
      </c>
      <c r="B144" s="169"/>
      <c r="C144" s="169"/>
      <c r="D144" s="169"/>
      <c r="E144" s="169"/>
      <c r="F144" s="170"/>
      <c r="G144" s="171"/>
      <c r="H144" s="171"/>
      <c r="I144" s="249" t="s">
        <v>346</v>
      </c>
      <c r="J144" s="180">
        <f t="shared" si="3"/>
        <v>0</v>
      </c>
      <c r="K144" s="181">
        <f t="shared" si="4"/>
        <v>0</v>
      </c>
      <c r="L144" s="238"/>
      <c r="M144" s="238"/>
      <c r="N144" s="252"/>
      <c r="O144" s="238"/>
      <c r="P144" s="238"/>
      <c r="Q144" s="238"/>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3"/>
      <c r="BV144" s="253"/>
      <c r="BW144" s="253"/>
      <c r="BX144" s="253"/>
      <c r="BY144" s="253"/>
      <c r="BZ144" s="253"/>
      <c r="CA144" s="253"/>
      <c r="CB144" s="253"/>
      <c r="CC144" s="253"/>
      <c r="CD144" s="253"/>
      <c r="CE144" s="253"/>
      <c r="CF144" s="253"/>
      <c r="CG144" s="253"/>
      <c r="CH144" s="253"/>
      <c r="CI144" s="253"/>
      <c r="CJ144" s="253"/>
      <c r="CK144" s="253"/>
      <c r="CL144" s="253"/>
      <c r="CM144" s="253"/>
      <c r="CN144" s="253"/>
      <c r="CO144" s="253"/>
      <c r="CP144" s="253"/>
      <c r="CQ144" s="253"/>
      <c r="CR144" s="253"/>
      <c r="CS144" s="253"/>
      <c r="CT144" s="253"/>
      <c r="CU144" s="253"/>
      <c r="CV144" s="253"/>
      <c r="CW144" s="253"/>
      <c r="CX144" s="253"/>
      <c r="CY144" s="253"/>
      <c r="CZ144" s="253"/>
      <c r="DA144" s="253"/>
      <c r="DB144" s="253"/>
      <c r="DC144" s="253"/>
      <c r="DD144" s="253"/>
      <c r="DE144" s="253"/>
      <c r="DF144" s="253"/>
      <c r="DG144" s="253"/>
      <c r="DH144" s="253"/>
      <c r="DI144" s="253"/>
      <c r="DJ144" s="253"/>
      <c r="DK144" s="253"/>
      <c r="DL144" s="253"/>
      <c r="DM144" s="253"/>
      <c r="DN144" s="253"/>
      <c r="DO144" s="253"/>
      <c r="DP144" s="253"/>
      <c r="DQ144" s="253"/>
      <c r="DR144" s="253"/>
      <c r="DS144" s="253"/>
      <c r="DT144" s="253"/>
      <c r="DU144" s="253"/>
      <c r="DV144" s="253"/>
      <c r="DW144" s="253"/>
      <c r="DX144" s="253"/>
      <c r="DY144" s="253"/>
      <c r="DZ144" s="253"/>
      <c r="EA144" s="253"/>
      <c r="EB144" s="253"/>
      <c r="EC144" s="253"/>
      <c r="ED144" s="253"/>
      <c r="EE144" s="253"/>
      <c r="EF144" s="253"/>
      <c r="EG144" s="253"/>
      <c r="EH144" s="253"/>
      <c r="EI144" s="253"/>
      <c r="EJ144" s="253"/>
      <c r="EK144" s="253"/>
      <c r="EL144" s="253"/>
      <c r="EM144" s="253"/>
      <c r="EN144" s="253"/>
      <c r="EO144" s="253"/>
      <c r="EP144" s="253"/>
      <c r="EQ144" s="253"/>
      <c r="ER144" s="253"/>
      <c r="ES144" s="253"/>
      <c r="ET144" s="253"/>
      <c r="EU144" s="253"/>
      <c r="EV144" s="253"/>
      <c r="EW144" s="253"/>
      <c r="EX144" s="253"/>
      <c r="EY144" s="253"/>
      <c r="EZ144" s="253"/>
      <c r="FA144" s="253"/>
      <c r="FB144" s="253"/>
      <c r="FC144" s="253"/>
      <c r="FD144" s="253"/>
      <c r="FE144" s="253"/>
      <c r="FF144" s="253"/>
      <c r="FG144" s="253"/>
      <c r="FH144" s="253"/>
      <c r="FI144" s="253"/>
      <c r="FJ144" s="253"/>
      <c r="FK144" s="253"/>
      <c r="FL144" s="253"/>
      <c r="FM144" s="253"/>
      <c r="FN144" s="253"/>
      <c r="FO144" s="253"/>
      <c r="FP144" s="253"/>
      <c r="FQ144" s="253"/>
      <c r="FR144" s="253"/>
      <c r="FS144" s="253"/>
      <c r="FT144" s="253"/>
      <c r="FU144" s="253"/>
      <c r="FV144" s="253"/>
      <c r="FW144" s="253"/>
      <c r="FX144" s="253"/>
      <c r="FY144" s="253"/>
      <c r="FZ144" s="253"/>
      <c r="GA144" s="253"/>
      <c r="GB144" s="253"/>
      <c r="GC144" s="253"/>
      <c r="GD144" s="253"/>
      <c r="GE144" s="253"/>
      <c r="GF144" s="253"/>
      <c r="GG144" s="253"/>
      <c r="GH144" s="253"/>
      <c r="GI144" s="253"/>
      <c r="GJ144" s="253"/>
      <c r="GK144" s="253"/>
      <c r="GL144" s="253"/>
      <c r="GM144" s="253"/>
      <c r="GN144" s="253"/>
      <c r="GO144" s="253"/>
      <c r="GP144" s="253"/>
      <c r="GQ144" s="253"/>
      <c r="GR144" s="253"/>
      <c r="GS144" s="253"/>
      <c r="GT144" s="253"/>
      <c r="GU144" s="253"/>
      <c r="GV144" s="253"/>
      <c r="GW144" s="253"/>
      <c r="GX144" s="253"/>
      <c r="GY144" s="253"/>
      <c r="GZ144" s="253"/>
      <c r="HA144" s="253"/>
      <c r="HB144" s="253"/>
      <c r="HC144" s="253"/>
      <c r="HD144" s="253"/>
      <c r="HE144" s="253"/>
      <c r="HF144" s="253"/>
    </row>
    <row r="145" spans="1:214">
      <c r="A145" s="176" t="s">
        <v>308</v>
      </c>
      <c r="B145" s="176" t="s">
        <v>252</v>
      </c>
      <c r="C145" s="176"/>
      <c r="D145" s="176"/>
      <c r="E145" s="176"/>
      <c r="F145" s="177"/>
      <c r="G145" s="178"/>
      <c r="H145" s="178"/>
      <c r="I145" s="179" t="s">
        <v>253</v>
      </c>
      <c r="J145" s="180">
        <f t="shared" si="3"/>
        <v>0</v>
      </c>
      <c r="K145" s="181">
        <f t="shared" si="4"/>
        <v>0</v>
      </c>
      <c r="L145" s="208"/>
      <c r="M145" s="208"/>
      <c r="N145" s="254"/>
      <c r="O145" s="208"/>
      <c r="P145" s="208"/>
      <c r="Q145" s="208"/>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c r="CO145" s="255"/>
      <c r="CP145" s="255"/>
      <c r="CQ145" s="255"/>
      <c r="CR145" s="255"/>
      <c r="CS145" s="255"/>
      <c r="CT145" s="255"/>
      <c r="CU145" s="255"/>
      <c r="CV145" s="255"/>
      <c r="CW145" s="255"/>
      <c r="CX145" s="255"/>
      <c r="CY145" s="255"/>
      <c r="CZ145" s="255"/>
      <c r="DA145" s="255"/>
      <c r="DB145" s="255"/>
      <c r="DC145" s="255"/>
      <c r="DD145" s="255"/>
      <c r="DE145" s="255"/>
      <c r="DF145" s="255"/>
      <c r="DG145" s="255"/>
      <c r="DH145" s="255"/>
      <c r="DI145" s="255"/>
      <c r="DJ145" s="255"/>
      <c r="DK145" s="255"/>
      <c r="DL145" s="255"/>
      <c r="DM145" s="255"/>
      <c r="DN145" s="255"/>
      <c r="DO145" s="255"/>
      <c r="DP145" s="255"/>
      <c r="DQ145" s="255"/>
      <c r="DR145" s="255"/>
      <c r="DS145" s="255"/>
      <c r="DT145" s="255"/>
      <c r="DU145" s="255"/>
      <c r="DV145" s="255"/>
      <c r="DW145" s="255"/>
      <c r="DX145" s="255"/>
      <c r="DY145" s="255"/>
      <c r="DZ145" s="255"/>
      <c r="EA145" s="255"/>
      <c r="EB145" s="255"/>
      <c r="EC145" s="255"/>
      <c r="ED145" s="255"/>
      <c r="EE145" s="255"/>
      <c r="EF145" s="255"/>
      <c r="EG145" s="255"/>
      <c r="EH145" s="255"/>
      <c r="EI145" s="255"/>
      <c r="EJ145" s="255"/>
      <c r="EK145" s="255"/>
      <c r="EL145" s="255"/>
      <c r="EM145" s="255"/>
      <c r="EN145" s="255"/>
      <c r="EO145" s="255"/>
      <c r="EP145" s="255"/>
      <c r="EQ145" s="255"/>
      <c r="ER145" s="255"/>
      <c r="ES145" s="255"/>
      <c r="ET145" s="255"/>
      <c r="EU145" s="255"/>
      <c r="EV145" s="255"/>
      <c r="EW145" s="255"/>
      <c r="EX145" s="255"/>
      <c r="EY145" s="255"/>
      <c r="EZ145" s="255"/>
      <c r="FA145" s="255"/>
      <c r="FB145" s="255"/>
      <c r="FC145" s="255"/>
      <c r="FD145" s="255"/>
      <c r="FE145" s="255"/>
      <c r="FF145" s="255"/>
      <c r="FG145" s="255"/>
      <c r="FH145" s="255"/>
      <c r="FI145" s="255"/>
      <c r="FJ145" s="255"/>
      <c r="FK145" s="255"/>
      <c r="FL145" s="255"/>
      <c r="FM145" s="255"/>
      <c r="FN145" s="255"/>
      <c r="FO145" s="255"/>
      <c r="FP145" s="255"/>
      <c r="FQ145" s="255"/>
      <c r="FR145" s="255"/>
      <c r="FS145" s="255"/>
      <c r="FT145" s="255"/>
      <c r="FU145" s="255"/>
      <c r="FV145" s="255"/>
      <c r="FW145" s="255"/>
      <c r="FX145" s="255"/>
      <c r="FY145" s="255"/>
      <c r="FZ145" s="255"/>
      <c r="GA145" s="255"/>
      <c r="GB145" s="255"/>
      <c r="GC145" s="255"/>
      <c r="GD145" s="255"/>
      <c r="GE145" s="255"/>
      <c r="GF145" s="255"/>
      <c r="GG145" s="255"/>
      <c r="GH145" s="255"/>
      <c r="GI145" s="255"/>
      <c r="GJ145" s="255"/>
      <c r="GK145" s="255"/>
      <c r="GL145" s="255"/>
      <c r="GM145" s="255"/>
      <c r="GN145" s="255"/>
      <c r="GO145" s="255"/>
      <c r="GP145" s="255"/>
      <c r="GQ145" s="255"/>
      <c r="GR145" s="255"/>
      <c r="GS145" s="255"/>
      <c r="GT145" s="255"/>
      <c r="GU145" s="255"/>
      <c r="GV145" s="255"/>
      <c r="GW145" s="255"/>
      <c r="GX145" s="255"/>
      <c r="GY145" s="255"/>
      <c r="GZ145" s="255"/>
      <c r="HA145" s="255"/>
      <c r="HB145" s="255"/>
      <c r="HC145" s="255"/>
      <c r="HD145" s="255"/>
      <c r="HE145" s="255"/>
      <c r="HF145" s="255"/>
    </row>
    <row r="146" spans="1:214">
      <c r="A146" s="184" t="s">
        <v>308</v>
      </c>
      <c r="B146" s="184" t="s">
        <v>252</v>
      </c>
      <c r="C146" s="184" t="s">
        <v>264</v>
      </c>
      <c r="D146" s="184"/>
      <c r="E146" s="184"/>
      <c r="F146" s="185"/>
      <c r="G146" s="184"/>
      <c r="H146" s="186"/>
      <c r="I146" s="187" t="s">
        <v>265</v>
      </c>
      <c r="J146" s="180">
        <f t="shared" si="3"/>
        <v>0</v>
      </c>
      <c r="K146" s="181">
        <f t="shared" si="4"/>
        <v>0</v>
      </c>
      <c r="L146" s="208"/>
      <c r="M146" s="208"/>
      <c r="N146" s="254"/>
      <c r="O146" s="208"/>
      <c r="P146" s="208"/>
      <c r="Q146" s="208"/>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c r="CP146" s="255"/>
      <c r="CQ146" s="255"/>
      <c r="CR146" s="255"/>
      <c r="CS146" s="255"/>
      <c r="CT146" s="255"/>
      <c r="CU146" s="255"/>
      <c r="CV146" s="255"/>
      <c r="CW146" s="255"/>
      <c r="CX146" s="255"/>
      <c r="CY146" s="255"/>
      <c r="CZ146" s="255"/>
      <c r="DA146" s="255"/>
      <c r="DB146" s="255"/>
      <c r="DC146" s="255"/>
      <c r="DD146" s="255"/>
      <c r="DE146" s="255"/>
      <c r="DF146" s="255"/>
      <c r="DG146" s="255"/>
      <c r="DH146" s="255"/>
      <c r="DI146" s="255"/>
      <c r="DJ146" s="255"/>
      <c r="DK146" s="255"/>
      <c r="DL146" s="255"/>
      <c r="DM146" s="255"/>
      <c r="DN146" s="255"/>
      <c r="DO146" s="255"/>
      <c r="DP146" s="255"/>
      <c r="DQ146" s="255"/>
      <c r="DR146" s="255"/>
      <c r="DS146" s="255"/>
      <c r="DT146" s="255"/>
      <c r="DU146" s="255"/>
      <c r="DV146" s="255"/>
      <c r="DW146" s="255"/>
      <c r="DX146" s="255"/>
      <c r="DY146" s="255"/>
      <c r="DZ146" s="255"/>
      <c r="EA146" s="255"/>
      <c r="EB146" s="255"/>
      <c r="EC146" s="255"/>
      <c r="ED146" s="255"/>
      <c r="EE146" s="255"/>
      <c r="EF146" s="255"/>
      <c r="EG146" s="255"/>
      <c r="EH146" s="255"/>
      <c r="EI146" s="255"/>
      <c r="EJ146" s="255"/>
      <c r="EK146" s="255"/>
      <c r="EL146" s="255"/>
      <c r="EM146" s="255"/>
      <c r="EN146" s="255"/>
      <c r="EO146" s="255"/>
      <c r="EP146" s="255"/>
      <c r="EQ146" s="255"/>
      <c r="ER146" s="255"/>
      <c r="ES146" s="255"/>
      <c r="ET146" s="255"/>
      <c r="EU146" s="255"/>
      <c r="EV146" s="255"/>
      <c r="EW146" s="255"/>
      <c r="EX146" s="255"/>
      <c r="EY146" s="255"/>
      <c r="EZ146" s="255"/>
      <c r="FA146" s="255"/>
      <c r="FB146" s="255"/>
      <c r="FC146" s="255"/>
      <c r="FD146" s="255"/>
      <c r="FE146" s="255"/>
      <c r="FF146" s="255"/>
      <c r="FG146" s="255"/>
      <c r="FH146" s="255"/>
      <c r="FI146" s="255"/>
      <c r="FJ146" s="255"/>
      <c r="FK146" s="255"/>
      <c r="FL146" s="255"/>
      <c r="FM146" s="255"/>
      <c r="FN146" s="255"/>
      <c r="FO146" s="255"/>
      <c r="FP146" s="255"/>
      <c r="FQ146" s="255"/>
      <c r="FR146" s="255"/>
      <c r="FS146" s="255"/>
      <c r="FT146" s="255"/>
      <c r="FU146" s="255"/>
      <c r="FV146" s="255"/>
      <c r="FW146" s="255"/>
      <c r="FX146" s="255"/>
      <c r="FY146" s="255"/>
      <c r="FZ146" s="255"/>
      <c r="GA146" s="255"/>
      <c r="GB146" s="255"/>
      <c r="GC146" s="255"/>
      <c r="GD146" s="255"/>
      <c r="GE146" s="255"/>
      <c r="GF146" s="255"/>
      <c r="GG146" s="255"/>
      <c r="GH146" s="255"/>
      <c r="GI146" s="255"/>
      <c r="GJ146" s="255"/>
      <c r="GK146" s="255"/>
      <c r="GL146" s="255"/>
      <c r="GM146" s="255"/>
      <c r="GN146" s="255"/>
      <c r="GO146" s="255"/>
      <c r="GP146" s="255"/>
      <c r="GQ146" s="255"/>
      <c r="GR146" s="255"/>
      <c r="GS146" s="255"/>
      <c r="GT146" s="255"/>
      <c r="GU146" s="255"/>
      <c r="GV146" s="255"/>
      <c r="GW146" s="255"/>
      <c r="GX146" s="255"/>
      <c r="GY146" s="255"/>
      <c r="GZ146" s="255"/>
      <c r="HA146" s="255"/>
      <c r="HB146" s="255"/>
      <c r="HC146" s="255"/>
      <c r="HD146" s="255"/>
      <c r="HE146" s="255"/>
      <c r="HF146" s="255"/>
    </row>
    <row r="147" spans="1:214">
      <c r="A147" s="211" t="s">
        <v>308</v>
      </c>
      <c r="B147" s="211" t="s">
        <v>252</v>
      </c>
      <c r="C147" s="211" t="s">
        <v>264</v>
      </c>
      <c r="D147" s="211" t="s">
        <v>266</v>
      </c>
      <c r="E147" s="211"/>
      <c r="F147" s="226"/>
      <c r="G147" s="213"/>
      <c r="H147" s="213"/>
      <c r="I147" s="214" t="s">
        <v>267</v>
      </c>
      <c r="J147" s="180">
        <f t="shared" si="3"/>
        <v>0</v>
      </c>
      <c r="K147" s="181">
        <f t="shared" si="4"/>
        <v>0</v>
      </c>
      <c r="L147" s="208"/>
      <c r="M147" s="208"/>
      <c r="N147" s="254"/>
      <c r="O147" s="208"/>
      <c r="P147" s="208"/>
      <c r="Q147" s="208"/>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c r="CP147" s="255"/>
      <c r="CQ147" s="255"/>
      <c r="CR147" s="255"/>
      <c r="CS147" s="255"/>
      <c r="CT147" s="255"/>
      <c r="CU147" s="255"/>
      <c r="CV147" s="255"/>
      <c r="CW147" s="255"/>
      <c r="CX147" s="255"/>
      <c r="CY147" s="255"/>
      <c r="CZ147" s="255"/>
      <c r="DA147" s="255"/>
      <c r="DB147" s="255"/>
      <c r="DC147" s="255"/>
      <c r="DD147" s="255"/>
      <c r="DE147" s="255"/>
      <c r="DF147" s="255"/>
      <c r="DG147" s="255"/>
      <c r="DH147" s="255"/>
      <c r="DI147" s="255"/>
      <c r="DJ147" s="255"/>
      <c r="DK147" s="255"/>
      <c r="DL147" s="255"/>
      <c r="DM147" s="255"/>
      <c r="DN147" s="255"/>
      <c r="DO147" s="255"/>
      <c r="DP147" s="255"/>
      <c r="DQ147" s="255"/>
      <c r="DR147" s="255"/>
      <c r="DS147" s="255"/>
      <c r="DT147" s="255"/>
      <c r="DU147" s="255"/>
      <c r="DV147" s="255"/>
      <c r="DW147" s="255"/>
      <c r="DX147" s="255"/>
      <c r="DY147" s="255"/>
      <c r="DZ147" s="255"/>
      <c r="EA147" s="255"/>
      <c r="EB147" s="255"/>
      <c r="EC147" s="255"/>
      <c r="ED147" s="255"/>
      <c r="EE147" s="255"/>
      <c r="EF147" s="255"/>
      <c r="EG147" s="255"/>
      <c r="EH147" s="255"/>
      <c r="EI147" s="255"/>
      <c r="EJ147" s="255"/>
      <c r="EK147" s="255"/>
      <c r="EL147" s="255"/>
      <c r="EM147" s="255"/>
      <c r="EN147" s="255"/>
      <c r="EO147" s="255"/>
      <c r="EP147" s="255"/>
      <c r="EQ147" s="255"/>
      <c r="ER147" s="255"/>
      <c r="ES147" s="255"/>
      <c r="ET147" s="255"/>
      <c r="EU147" s="255"/>
      <c r="EV147" s="255"/>
      <c r="EW147" s="255"/>
      <c r="EX147" s="255"/>
      <c r="EY147" s="255"/>
      <c r="EZ147" s="255"/>
      <c r="FA147" s="255"/>
      <c r="FB147" s="255"/>
      <c r="FC147" s="255"/>
      <c r="FD147" s="255"/>
      <c r="FE147" s="255"/>
      <c r="FF147" s="255"/>
      <c r="FG147" s="255"/>
      <c r="FH147" s="255"/>
      <c r="FI147" s="255"/>
      <c r="FJ147" s="255"/>
      <c r="FK147" s="255"/>
      <c r="FL147" s="255"/>
      <c r="FM147" s="255"/>
      <c r="FN147" s="255"/>
      <c r="FO147" s="255"/>
      <c r="FP147" s="255"/>
      <c r="FQ147" s="255"/>
      <c r="FR147" s="255"/>
      <c r="FS147" s="255"/>
      <c r="FT147" s="255"/>
      <c r="FU147" s="255"/>
      <c r="FV147" s="255"/>
      <c r="FW147" s="255"/>
      <c r="FX147" s="255"/>
      <c r="FY147" s="255"/>
      <c r="FZ147" s="255"/>
      <c r="GA147" s="255"/>
      <c r="GB147" s="255"/>
      <c r="GC147" s="255"/>
      <c r="GD147" s="255"/>
      <c r="GE147" s="255"/>
      <c r="GF147" s="255"/>
      <c r="GG147" s="255"/>
      <c r="GH147" s="255"/>
      <c r="GI147" s="255"/>
      <c r="GJ147" s="255"/>
      <c r="GK147" s="255"/>
      <c r="GL147" s="255"/>
      <c r="GM147" s="255"/>
      <c r="GN147" s="255"/>
      <c r="GO147" s="255"/>
      <c r="GP147" s="255"/>
      <c r="GQ147" s="255"/>
      <c r="GR147" s="255"/>
      <c r="GS147" s="255"/>
      <c r="GT147" s="255"/>
      <c r="GU147" s="255"/>
      <c r="GV147" s="255"/>
      <c r="GW147" s="255"/>
      <c r="GX147" s="255"/>
      <c r="GY147" s="255"/>
      <c r="GZ147" s="255"/>
      <c r="HA147" s="255"/>
      <c r="HB147" s="255"/>
      <c r="HC147" s="255"/>
      <c r="HD147" s="255"/>
      <c r="HE147" s="255"/>
      <c r="HF147" s="255"/>
    </row>
    <row r="148" spans="1:214">
      <c r="A148" s="219" t="s">
        <v>308</v>
      </c>
      <c r="B148" s="219" t="s">
        <v>252</v>
      </c>
      <c r="C148" s="219" t="s">
        <v>264</v>
      </c>
      <c r="D148" s="219" t="s">
        <v>266</v>
      </c>
      <c r="E148" s="219" t="s">
        <v>347</v>
      </c>
      <c r="F148" s="220"/>
      <c r="G148" s="221"/>
      <c r="H148" s="221"/>
      <c r="I148" s="222" t="s">
        <v>348</v>
      </c>
      <c r="J148" s="180">
        <f t="shared" si="3"/>
        <v>0</v>
      </c>
      <c r="K148" s="181">
        <f t="shared" si="4"/>
        <v>0</v>
      </c>
      <c r="L148" s="208"/>
      <c r="M148" s="208"/>
      <c r="N148" s="254"/>
      <c r="O148" s="208"/>
      <c r="P148" s="208"/>
      <c r="Q148" s="208"/>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6"/>
      <c r="BV148" s="256"/>
      <c r="BW148" s="256"/>
      <c r="BX148" s="256"/>
      <c r="BY148" s="256"/>
      <c r="BZ148" s="256"/>
      <c r="CA148" s="256"/>
      <c r="CB148" s="256"/>
      <c r="CC148" s="256"/>
      <c r="CD148" s="256"/>
      <c r="CE148" s="256"/>
      <c r="CF148" s="256"/>
      <c r="CG148" s="256"/>
      <c r="CH148" s="256"/>
      <c r="CI148" s="256"/>
      <c r="CJ148" s="256"/>
      <c r="CK148" s="256"/>
      <c r="CL148" s="256"/>
      <c r="CM148" s="256"/>
      <c r="CN148" s="256"/>
      <c r="CO148" s="256"/>
      <c r="CP148" s="256"/>
      <c r="CQ148" s="256"/>
      <c r="CR148" s="256"/>
      <c r="CS148" s="256"/>
      <c r="CT148" s="256"/>
      <c r="CU148" s="256"/>
      <c r="CV148" s="256"/>
      <c r="CW148" s="256"/>
      <c r="CX148" s="256"/>
      <c r="CY148" s="256"/>
      <c r="CZ148" s="256"/>
      <c r="DA148" s="256"/>
      <c r="DB148" s="256"/>
      <c r="DC148" s="256"/>
      <c r="DD148" s="256"/>
      <c r="DE148" s="256"/>
      <c r="DF148" s="256"/>
      <c r="DG148" s="256"/>
      <c r="DH148" s="256"/>
      <c r="DI148" s="256"/>
      <c r="DJ148" s="256"/>
      <c r="DK148" s="256"/>
      <c r="DL148" s="256"/>
      <c r="DM148" s="256"/>
      <c r="DN148" s="256"/>
      <c r="DO148" s="256"/>
      <c r="DP148" s="256"/>
      <c r="DQ148" s="256"/>
      <c r="DR148" s="256"/>
      <c r="DS148" s="256"/>
      <c r="DT148" s="256"/>
      <c r="DU148" s="256"/>
      <c r="DV148" s="256"/>
      <c r="DW148" s="256"/>
      <c r="DX148" s="256"/>
      <c r="DY148" s="256"/>
      <c r="DZ148" s="256"/>
      <c r="EA148" s="256"/>
      <c r="EB148" s="256"/>
      <c r="EC148" s="256"/>
      <c r="ED148" s="256"/>
      <c r="EE148" s="256"/>
      <c r="EF148" s="256"/>
      <c r="EG148" s="256"/>
      <c r="EH148" s="256"/>
      <c r="EI148" s="256"/>
      <c r="EJ148" s="256"/>
      <c r="EK148" s="256"/>
      <c r="EL148" s="256"/>
      <c r="EM148" s="256"/>
      <c r="EN148" s="256"/>
      <c r="EO148" s="256"/>
      <c r="EP148" s="256"/>
      <c r="EQ148" s="256"/>
      <c r="ER148" s="256"/>
      <c r="ES148" s="256"/>
      <c r="ET148" s="256"/>
      <c r="EU148" s="256"/>
      <c r="EV148" s="256"/>
      <c r="EW148" s="256"/>
      <c r="EX148" s="256"/>
      <c r="EY148" s="256"/>
      <c r="EZ148" s="256"/>
      <c r="FA148" s="256"/>
      <c r="FB148" s="256"/>
      <c r="FC148" s="256"/>
      <c r="FD148" s="256"/>
      <c r="FE148" s="256"/>
      <c r="FF148" s="256"/>
      <c r="FG148" s="256"/>
      <c r="FH148" s="256"/>
      <c r="FI148" s="256"/>
      <c r="FJ148" s="256"/>
      <c r="FK148" s="256"/>
      <c r="FL148" s="256"/>
      <c r="FM148" s="256"/>
      <c r="FN148" s="256"/>
      <c r="FO148" s="256"/>
      <c r="FP148" s="256"/>
      <c r="FQ148" s="256"/>
      <c r="FR148" s="256"/>
      <c r="FS148" s="256"/>
      <c r="FT148" s="256"/>
      <c r="FU148" s="256"/>
      <c r="FV148" s="256"/>
      <c r="FW148" s="256"/>
      <c r="FX148" s="256"/>
      <c r="FY148" s="256"/>
      <c r="FZ148" s="256"/>
      <c r="GA148" s="256"/>
      <c r="GB148" s="256"/>
      <c r="GC148" s="256"/>
      <c r="GD148" s="256"/>
      <c r="GE148" s="256"/>
      <c r="GF148" s="256"/>
      <c r="GG148" s="256"/>
      <c r="GH148" s="256"/>
      <c r="GI148" s="256"/>
      <c r="GJ148" s="256"/>
      <c r="GK148" s="256"/>
      <c r="GL148" s="256"/>
      <c r="GM148" s="256"/>
      <c r="GN148" s="256"/>
      <c r="GO148" s="256"/>
      <c r="GP148" s="256"/>
      <c r="GQ148" s="256"/>
      <c r="GR148" s="256"/>
      <c r="GS148" s="256"/>
      <c r="GT148" s="256"/>
      <c r="GU148" s="256"/>
      <c r="GV148" s="256"/>
      <c r="GW148" s="256"/>
      <c r="GX148" s="256"/>
      <c r="GY148" s="256"/>
      <c r="GZ148" s="256"/>
      <c r="HA148" s="256"/>
      <c r="HB148" s="256"/>
      <c r="HC148" s="256"/>
      <c r="HD148" s="256"/>
      <c r="HE148" s="256"/>
      <c r="HF148" s="256"/>
    </row>
    <row r="149" spans="1:214" s="206" customFormat="1" ht="22">
      <c r="A149" s="199" t="s">
        <v>308</v>
      </c>
      <c r="B149" s="199" t="s">
        <v>252</v>
      </c>
      <c r="C149" s="199" t="s">
        <v>264</v>
      </c>
      <c r="D149" s="199" t="s">
        <v>266</v>
      </c>
      <c r="E149" s="199" t="s">
        <v>347</v>
      </c>
      <c r="F149" s="200" t="s">
        <v>380</v>
      </c>
      <c r="G149" s="199" t="s">
        <v>490</v>
      </c>
      <c r="H149" s="199" t="s">
        <v>389</v>
      </c>
      <c r="I149" s="201" t="s">
        <v>379</v>
      </c>
      <c r="J149" s="180">
        <f t="shared" si="3"/>
        <v>3000000000</v>
      </c>
      <c r="K149" s="181">
        <f t="shared" si="4"/>
        <v>3000000000</v>
      </c>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c r="BB149" s="202"/>
      <c r="BC149" s="202"/>
      <c r="BD149" s="202"/>
      <c r="BE149" s="202"/>
      <c r="BF149" s="202"/>
      <c r="BG149" s="202"/>
      <c r="BH149" s="202"/>
      <c r="BI149" s="202"/>
      <c r="BJ149" s="202"/>
      <c r="BK149" s="202"/>
      <c r="BL149" s="202"/>
      <c r="BM149" s="202"/>
      <c r="BN149" s="202"/>
      <c r="BO149" s="202"/>
      <c r="BP149" s="248">
        <v>3000000000</v>
      </c>
      <c r="BQ149" s="257"/>
      <c r="BR149" s="257"/>
      <c r="BS149" s="257"/>
      <c r="BT149" s="248"/>
      <c r="BU149" s="205"/>
      <c r="BV149" s="205"/>
      <c r="BW149" s="205"/>
      <c r="BX149" s="205"/>
      <c r="BY149" s="205"/>
      <c r="BZ149" s="205"/>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205"/>
      <c r="GQ149" s="205"/>
      <c r="GR149" s="205"/>
      <c r="GS149" s="205"/>
      <c r="GT149" s="205"/>
      <c r="GU149" s="205"/>
      <c r="GV149" s="205"/>
      <c r="GW149" s="205"/>
      <c r="GX149" s="205"/>
      <c r="GY149" s="205"/>
      <c r="GZ149" s="205"/>
      <c r="HA149" s="205"/>
      <c r="HB149" s="205"/>
      <c r="HC149" s="205"/>
      <c r="HD149" s="205"/>
      <c r="HE149" s="205"/>
      <c r="HF149" s="205"/>
    </row>
    <row r="150" spans="1:214">
      <c r="A150" s="219" t="s">
        <v>308</v>
      </c>
      <c r="B150" s="219" t="s">
        <v>252</v>
      </c>
      <c r="C150" s="219" t="s">
        <v>264</v>
      </c>
      <c r="D150" s="219" t="s">
        <v>266</v>
      </c>
      <c r="E150" s="219" t="s">
        <v>349</v>
      </c>
      <c r="F150" s="220"/>
      <c r="G150" s="221"/>
      <c r="H150" s="221"/>
      <c r="I150" s="222" t="s">
        <v>350</v>
      </c>
      <c r="J150" s="180">
        <f t="shared" si="3"/>
        <v>0</v>
      </c>
      <c r="K150" s="181">
        <f t="shared" si="4"/>
        <v>0</v>
      </c>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8"/>
      <c r="BN150" s="208"/>
      <c r="BO150" s="208"/>
      <c r="BP150" s="258"/>
      <c r="BQ150" s="258"/>
      <c r="BR150" s="258"/>
      <c r="BS150" s="258"/>
      <c r="BT150" s="258"/>
      <c r="BU150" s="183"/>
      <c r="BV150" s="183"/>
      <c r="BW150" s="183"/>
      <c r="BX150" s="183"/>
      <c r="BY150" s="183"/>
      <c r="BZ150" s="183"/>
      <c r="CA150" s="183"/>
      <c r="CB150" s="183"/>
      <c r="CC150" s="183"/>
      <c r="CD150" s="183"/>
      <c r="CE150" s="183"/>
      <c r="CF150" s="183"/>
      <c r="CG150" s="183"/>
      <c r="CH150" s="183"/>
      <c r="CI150" s="183"/>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3"/>
      <c r="DF150" s="183"/>
      <c r="DG150" s="183"/>
      <c r="DH150" s="183"/>
      <c r="DI150" s="183"/>
      <c r="DJ150" s="183"/>
      <c r="DK150" s="183"/>
      <c r="DL150" s="183"/>
      <c r="DM150" s="183"/>
      <c r="DN150" s="183"/>
      <c r="DO150" s="183"/>
      <c r="DP150" s="183"/>
      <c r="DQ150" s="183"/>
      <c r="DR150" s="183"/>
      <c r="DS150" s="183"/>
      <c r="DT150" s="183"/>
      <c r="DU150" s="183"/>
      <c r="DV150" s="183"/>
      <c r="DW150" s="183"/>
      <c r="DX150" s="183"/>
      <c r="DY150" s="183"/>
      <c r="DZ150" s="183"/>
      <c r="EA150" s="183"/>
      <c r="EB150" s="183"/>
      <c r="EC150" s="183"/>
      <c r="ED150" s="183"/>
      <c r="EE150" s="183"/>
      <c r="EF150" s="183"/>
      <c r="EG150" s="183"/>
      <c r="EH150" s="183"/>
      <c r="EI150" s="183"/>
      <c r="EJ150" s="183"/>
      <c r="EK150" s="183"/>
      <c r="EL150" s="183"/>
      <c r="EM150" s="183"/>
      <c r="EN150" s="183"/>
      <c r="EO150" s="183"/>
      <c r="EP150" s="183"/>
      <c r="EQ150" s="183"/>
      <c r="ER150" s="183"/>
      <c r="ES150" s="183"/>
      <c r="ET150" s="183"/>
      <c r="EU150" s="183"/>
      <c r="EV150" s="183"/>
      <c r="EW150" s="183"/>
      <c r="EX150" s="183"/>
      <c r="EY150" s="183"/>
      <c r="EZ150" s="183"/>
      <c r="FA150" s="183"/>
      <c r="FB150" s="183"/>
      <c r="FC150" s="183"/>
      <c r="FD150" s="183"/>
      <c r="FE150" s="183"/>
      <c r="FF150" s="183"/>
      <c r="FG150" s="183"/>
      <c r="FH150" s="183"/>
      <c r="FI150" s="183"/>
      <c r="FJ150" s="183"/>
      <c r="FK150" s="183"/>
      <c r="FL150" s="183"/>
      <c r="FM150" s="183"/>
      <c r="FN150" s="183"/>
      <c r="FO150" s="183"/>
      <c r="FP150" s="183"/>
      <c r="FQ150" s="183"/>
      <c r="FR150" s="183"/>
      <c r="FS150" s="183"/>
      <c r="FT150" s="183"/>
      <c r="FU150" s="183"/>
      <c r="FV150" s="183"/>
      <c r="FW150" s="183"/>
      <c r="FX150" s="183"/>
      <c r="FY150" s="183"/>
      <c r="FZ150" s="183"/>
      <c r="GA150" s="183"/>
      <c r="GB150" s="183"/>
      <c r="GC150" s="183"/>
      <c r="GD150" s="183"/>
      <c r="GE150" s="183"/>
      <c r="GF150" s="183"/>
      <c r="GG150" s="183"/>
      <c r="GH150" s="183"/>
      <c r="GI150" s="183"/>
      <c r="GJ150" s="183"/>
      <c r="GK150" s="183"/>
      <c r="GL150" s="183"/>
      <c r="GM150" s="183"/>
      <c r="GN150" s="183"/>
      <c r="GO150" s="183"/>
      <c r="GP150" s="183"/>
      <c r="GQ150" s="183"/>
      <c r="GR150" s="183"/>
      <c r="GS150" s="183"/>
      <c r="GT150" s="183"/>
      <c r="GU150" s="183"/>
      <c r="GV150" s="183"/>
      <c r="GW150" s="183"/>
      <c r="GX150" s="183"/>
      <c r="GY150" s="183"/>
      <c r="GZ150" s="183"/>
      <c r="HA150" s="183"/>
      <c r="HB150" s="183"/>
      <c r="HC150" s="183"/>
      <c r="HD150" s="183"/>
      <c r="HE150" s="183"/>
      <c r="HF150" s="183"/>
    </row>
    <row r="151" spans="1:214" s="206" customFormat="1" ht="22">
      <c r="A151" s="199" t="s">
        <v>308</v>
      </c>
      <c r="B151" s="199" t="s">
        <v>252</v>
      </c>
      <c r="C151" s="199" t="s">
        <v>264</v>
      </c>
      <c r="D151" s="199" t="s">
        <v>266</v>
      </c>
      <c r="E151" s="199" t="s">
        <v>349</v>
      </c>
      <c r="F151" s="200" t="s">
        <v>378</v>
      </c>
      <c r="G151" s="199" t="s">
        <v>491</v>
      </c>
      <c r="H151" s="199" t="s">
        <v>389</v>
      </c>
      <c r="I151" s="259" t="s">
        <v>377</v>
      </c>
      <c r="J151" s="180">
        <f t="shared" si="3"/>
        <v>2180000000</v>
      </c>
      <c r="K151" s="181">
        <f t="shared" si="4"/>
        <v>2180000000</v>
      </c>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2"/>
      <c r="AR151" s="202"/>
      <c r="AS151" s="202"/>
      <c r="AT151" s="202"/>
      <c r="AU151" s="202"/>
      <c r="AV151" s="202"/>
      <c r="AW151" s="202"/>
      <c r="AX151" s="202"/>
      <c r="AY151" s="202"/>
      <c r="AZ151" s="202"/>
      <c r="BA151" s="202"/>
      <c r="BB151" s="202"/>
      <c r="BC151" s="202"/>
      <c r="BD151" s="202"/>
      <c r="BE151" s="202"/>
      <c r="BF151" s="202"/>
      <c r="BG151" s="202"/>
      <c r="BH151" s="202"/>
      <c r="BI151" s="202"/>
      <c r="BJ151" s="202"/>
      <c r="BK151" s="202"/>
      <c r="BL151" s="202"/>
      <c r="BM151" s="202"/>
      <c r="BN151" s="202"/>
      <c r="BO151" s="202"/>
      <c r="BP151" s="257">
        <v>2000000000</v>
      </c>
      <c r="BQ151" s="257"/>
      <c r="BR151" s="257"/>
      <c r="BS151" s="257"/>
      <c r="BT151" s="257">
        <v>180000000</v>
      </c>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5"/>
      <c r="HA151" s="205"/>
      <c r="HB151" s="205"/>
      <c r="HC151" s="205"/>
      <c r="HD151" s="205"/>
      <c r="HE151" s="205"/>
      <c r="HF151" s="205"/>
    </row>
    <row r="152" spans="1:214">
      <c r="A152" s="169" t="s">
        <v>283</v>
      </c>
      <c r="B152" s="169"/>
      <c r="C152" s="169"/>
      <c r="D152" s="169"/>
      <c r="E152" s="169"/>
      <c r="F152" s="170"/>
      <c r="G152" s="171"/>
      <c r="H152" s="171"/>
      <c r="I152" s="249" t="s">
        <v>351</v>
      </c>
      <c r="J152" s="180">
        <f t="shared" si="3"/>
        <v>0</v>
      </c>
      <c r="K152" s="181">
        <f t="shared" si="4"/>
        <v>0</v>
      </c>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168"/>
      <c r="BV152" s="168"/>
      <c r="BW152" s="168"/>
      <c r="BX152" s="168"/>
      <c r="BY152" s="168"/>
      <c r="BZ152" s="168"/>
      <c r="CA152" s="168"/>
      <c r="CB152" s="168"/>
      <c r="CC152" s="168"/>
      <c r="CD152" s="168"/>
      <c r="CE152" s="168"/>
      <c r="CF152" s="168"/>
      <c r="CG152" s="168"/>
      <c r="CH152" s="168"/>
      <c r="CI152" s="168"/>
      <c r="CJ152" s="168"/>
      <c r="CK152" s="168"/>
      <c r="CL152" s="168"/>
      <c r="CM152" s="168"/>
      <c r="CN152" s="168"/>
      <c r="CO152" s="168"/>
      <c r="CP152" s="168"/>
      <c r="CQ152" s="168"/>
      <c r="CR152" s="168"/>
      <c r="CS152" s="168"/>
      <c r="CT152" s="168"/>
      <c r="CU152" s="168"/>
      <c r="CV152" s="168"/>
      <c r="CW152" s="168"/>
      <c r="CX152" s="168"/>
      <c r="CY152" s="168"/>
      <c r="CZ152" s="168"/>
      <c r="DA152" s="168"/>
      <c r="DB152" s="168"/>
      <c r="DC152" s="168"/>
      <c r="DD152" s="168"/>
      <c r="DE152" s="168"/>
      <c r="DF152" s="168"/>
      <c r="DG152" s="168"/>
      <c r="DH152" s="168"/>
      <c r="DI152" s="168"/>
      <c r="DJ152" s="168"/>
      <c r="DK152" s="168"/>
      <c r="DL152" s="168"/>
      <c r="DM152" s="168"/>
      <c r="DN152" s="168"/>
      <c r="DO152" s="168"/>
      <c r="DP152" s="168"/>
      <c r="DQ152" s="168"/>
      <c r="DR152" s="168"/>
      <c r="DS152" s="168"/>
      <c r="DT152" s="168"/>
      <c r="DU152" s="168"/>
      <c r="DV152" s="168"/>
      <c r="DW152" s="168"/>
      <c r="DX152" s="168"/>
      <c r="DY152" s="168"/>
      <c r="DZ152" s="168"/>
      <c r="EA152" s="168"/>
      <c r="EB152" s="168"/>
      <c r="EC152" s="168"/>
      <c r="ED152" s="168"/>
      <c r="EE152" s="168"/>
      <c r="EF152" s="168"/>
      <c r="EG152" s="168"/>
      <c r="EH152" s="168"/>
      <c r="EI152" s="168"/>
      <c r="EJ152" s="168"/>
      <c r="EK152" s="168"/>
      <c r="EL152" s="168"/>
      <c r="EM152" s="168"/>
      <c r="EN152" s="168"/>
      <c r="EO152" s="168"/>
      <c r="EP152" s="168"/>
      <c r="EQ152" s="168"/>
      <c r="ER152" s="168"/>
      <c r="ES152" s="168"/>
      <c r="ET152" s="168"/>
      <c r="EU152" s="168"/>
      <c r="EV152" s="168"/>
      <c r="EW152" s="168"/>
      <c r="EX152" s="168"/>
      <c r="EY152" s="168"/>
      <c r="EZ152" s="168"/>
      <c r="FA152" s="168"/>
      <c r="FB152" s="168"/>
      <c r="FC152" s="168"/>
      <c r="FD152" s="168"/>
      <c r="FE152" s="168"/>
      <c r="FF152" s="168"/>
      <c r="FG152" s="168"/>
      <c r="FH152" s="168"/>
      <c r="FI152" s="168"/>
      <c r="FJ152" s="168"/>
      <c r="FK152" s="168"/>
      <c r="FL152" s="168"/>
      <c r="FM152" s="168"/>
      <c r="FN152" s="168"/>
      <c r="FO152" s="168"/>
      <c r="FP152" s="168"/>
      <c r="FQ152" s="168"/>
      <c r="FR152" s="168"/>
      <c r="FS152" s="168"/>
      <c r="FT152" s="168"/>
      <c r="FU152" s="168"/>
      <c r="FV152" s="168"/>
      <c r="FW152" s="168"/>
      <c r="FX152" s="168"/>
      <c r="FY152" s="168"/>
      <c r="FZ152" s="168"/>
      <c r="GA152" s="168"/>
      <c r="GB152" s="168"/>
      <c r="GC152" s="168"/>
      <c r="GD152" s="168"/>
      <c r="GE152" s="168"/>
      <c r="GF152" s="168"/>
      <c r="GG152" s="168"/>
      <c r="GH152" s="168"/>
      <c r="GI152" s="168"/>
      <c r="GJ152" s="168"/>
      <c r="GK152" s="168"/>
      <c r="GL152" s="168"/>
      <c r="GM152" s="168"/>
      <c r="GN152" s="168"/>
      <c r="GO152" s="168"/>
      <c r="GP152" s="168"/>
      <c r="GQ152" s="168"/>
      <c r="GR152" s="168"/>
      <c r="GS152" s="168"/>
      <c r="GT152" s="168"/>
      <c r="GU152" s="168"/>
      <c r="GV152" s="168"/>
      <c r="GW152" s="168"/>
      <c r="GX152" s="168"/>
      <c r="GY152" s="168"/>
      <c r="GZ152" s="152"/>
      <c r="HA152" s="152"/>
      <c r="HB152" s="152"/>
      <c r="HC152" s="152"/>
      <c r="HD152" s="152"/>
      <c r="HE152" s="152"/>
      <c r="HF152" s="152"/>
    </row>
    <row r="153" spans="1:214">
      <c r="A153" s="176" t="s">
        <v>283</v>
      </c>
      <c r="B153" s="176" t="s">
        <v>280</v>
      </c>
      <c r="C153" s="176"/>
      <c r="D153" s="176"/>
      <c r="E153" s="176"/>
      <c r="F153" s="177"/>
      <c r="G153" s="178"/>
      <c r="H153" s="178"/>
      <c r="I153" s="179" t="s">
        <v>281</v>
      </c>
      <c r="J153" s="180">
        <f t="shared" si="3"/>
        <v>0</v>
      </c>
      <c r="K153" s="181">
        <f t="shared" si="4"/>
        <v>0</v>
      </c>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208"/>
      <c r="BL153" s="208"/>
      <c r="BM153" s="208"/>
      <c r="BN153" s="208"/>
      <c r="BO153" s="208"/>
      <c r="BP153" s="227"/>
      <c r="BQ153" s="227"/>
      <c r="BR153" s="227"/>
      <c r="BS153" s="227"/>
      <c r="BT153" s="227"/>
      <c r="BU153" s="150"/>
      <c r="BV153" s="150"/>
      <c r="BW153" s="150"/>
      <c r="BX153" s="150"/>
      <c r="BY153" s="150"/>
      <c r="BZ153" s="150"/>
      <c r="CA153" s="150"/>
      <c r="CB153" s="150"/>
      <c r="CC153" s="150"/>
      <c r="CD153" s="150"/>
      <c r="CE153" s="150"/>
      <c r="CF153" s="150"/>
      <c r="CG153" s="150"/>
      <c r="CH153" s="150"/>
      <c r="CI153" s="150"/>
      <c r="CJ153" s="150"/>
      <c r="CK153" s="150"/>
      <c r="CL153" s="150"/>
      <c r="CM153" s="150"/>
      <c r="CN153" s="150"/>
      <c r="CO153" s="150"/>
      <c r="CP153" s="150"/>
      <c r="CQ153" s="150"/>
      <c r="CR153" s="150"/>
      <c r="CS153" s="150"/>
      <c r="CT153" s="150"/>
      <c r="CU153" s="150"/>
      <c r="CV153" s="150"/>
      <c r="CW153" s="150"/>
      <c r="CX153" s="150"/>
      <c r="CY153" s="150"/>
      <c r="CZ153" s="150"/>
      <c r="DA153" s="150"/>
      <c r="DB153" s="150"/>
      <c r="DC153" s="150"/>
      <c r="DD153" s="150"/>
      <c r="DE153" s="150"/>
      <c r="DF153" s="150"/>
      <c r="DG153" s="150"/>
      <c r="DH153" s="150"/>
      <c r="DI153" s="150"/>
      <c r="DJ153" s="150"/>
      <c r="DK153" s="150"/>
      <c r="DL153" s="150"/>
      <c r="DM153" s="150"/>
      <c r="DN153" s="150"/>
      <c r="DO153" s="150"/>
      <c r="DP153" s="150"/>
      <c r="DQ153" s="150"/>
      <c r="DR153" s="150"/>
      <c r="DS153" s="150"/>
      <c r="DT153" s="150"/>
      <c r="DU153" s="150"/>
      <c r="DV153" s="150"/>
      <c r="DW153" s="150"/>
      <c r="DX153" s="150"/>
      <c r="DY153" s="150"/>
      <c r="DZ153" s="150"/>
      <c r="EA153" s="150"/>
      <c r="EB153" s="150"/>
      <c r="EC153" s="150"/>
      <c r="ED153" s="150"/>
      <c r="EE153" s="150"/>
      <c r="EF153" s="150"/>
      <c r="EG153" s="150"/>
      <c r="EH153" s="150"/>
      <c r="EI153" s="150"/>
      <c r="EJ153" s="150"/>
      <c r="EK153" s="150"/>
      <c r="EL153" s="229"/>
      <c r="EM153" s="150"/>
      <c r="EN153" s="150"/>
      <c r="EO153" s="150"/>
      <c r="EP153" s="150"/>
      <c r="EQ153" s="150"/>
      <c r="ER153" s="150"/>
      <c r="ES153" s="150"/>
      <c r="ET153" s="150"/>
      <c r="EU153" s="150"/>
      <c r="EV153" s="150"/>
      <c r="EW153" s="150"/>
      <c r="EX153" s="150"/>
      <c r="EY153" s="150"/>
      <c r="EZ153" s="150"/>
      <c r="FA153" s="150"/>
      <c r="FB153" s="150"/>
      <c r="FC153" s="150"/>
      <c r="FD153" s="260"/>
      <c r="FE153" s="150"/>
      <c r="FF153" s="150"/>
      <c r="FG153" s="150"/>
      <c r="FH153" s="150"/>
      <c r="FI153" s="150"/>
      <c r="FJ153" s="150"/>
      <c r="FK153" s="150"/>
      <c r="FL153" s="150"/>
      <c r="FM153" s="150"/>
      <c r="FN153" s="150"/>
      <c r="FO153" s="150"/>
      <c r="FP153" s="150"/>
      <c r="FQ153" s="150"/>
      <c r="FR153" s="150"/>
      <c r="FS153" s="150"/>
      <c r="FT153" s="150"/>
      <c r="FU153" s="150"/>
      <c r="FV153" s="150"/>
      <c r="FW153" s="150"/>
      <c r="FX153" s="150"/>
      <c r="FY153" s="150"/>
      <c r="FZ153" s="150"/>
      <c r="GA153" s="150"/>
      <c r="GB153" s="150"/>
      <c r="GC153" s="150"/>
      <c r="GD153" s="150"/>
      <c r="GE153" s="150"/>
      <c r="GF153" s="150"/>
      <c r="GG153" s="150"/>
      <c r="GH153" s="150"/>
      <c r="GI153" s="150"/>
      <c r="GJ153" s="150"/>
      <c r="GK153" s="150"/>
      <c r="GL153" s="152"/>
      <c r="GM153" s="150"/>
      <c r="GN153" s="150"/>
      <c r="GO153" s="150"/>
      <c r="GP153" s="150"/>
      <c r="GQ153" s="150"/>
      <c r="GR153" s="150"/>
      <c r="GS153" s="152"/>
      <c r="GT153" s="152"/>
      <c r="GU153" s="152"/>
      <c r="GV153" s="152"/>
      <c r="GW153" s="152"/>
      <c r="GX153" s="152"/>
      <c r="GY153" s="152"/>
      <c r="GZ153" s="152"/>
      <c r="HA153" s="152"/>
      <c r="HB153" s="152"/>
      <c r="HC153" s="152"/>
      <c r="HD153" s="152"/>
      <c r="HE153" s="152"/>
      <c r="HF153" s="152"/>
    </row>
    <row r="154" spans="1:214">
      <c r="A154" s="184" t="s">
        <v>283</v>
      </c>
      <c r="B154" s="184" t="s">
        <v>280</v>
      </c>
      <c r="C154" s="184" t="s">
        <v>280</v>
      </c>
      <c r="D154" s="184"/>
      <c r="E154" s="184"/>
      <c r="F154" s="185"/>
      <c r="G154" s="184"/>
      <c r="H154" s="186"/>
      <c r="I154" s="187" t="s">
        <v>292</v>
      </c>
      <c r="J154" s="180">
        <f t="shared" si="3"/>
        <v>0</v>
      </c>
      <c r="K154" s="181">
        <f t="shared" si="4"/>
        <v>0</v>
      </c>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c r="BE154" s="208"/>
      <c r="BF154" s="208"/>
      <c r="BG154" s="208"/>
      <c r="BH154" s="208"/>
      <c r="BI154" s="208"/>
      <c r="BJ154" s="208"/>
      <c r="BK154" s="208"/>
      <c r="BL154" s="208"/>
      <c r="BM154" s="208"/>
      <c r="BN154" s="208"/>
      <c r="BO154" s="208"/>
      <c r="BP154" s="227"/>
      <c r="BQ154" s="227"/>
      <c r="BR154" s="227"/>
      <c r="BS154" s="227"/>
      <c r="BT154" s="227"/>
      <c r="BU154" s="150"/>
      <c r="BV154" s="150"/>
      <c r="BW154" s="150"/>
      <c r="BX154" s="150"/>
      <c r="BY154" s="150"/>
      <c r="BZ154" s="150"/>
      <c r="CA154" s="150"/>
      <c r="CB154" s="150"/>
      <c r="CC154" s="150"/>
      <c r="CD154" s="150"/>
      <c r="CE154" s="150"/>
      <c r="CF154" s="150"/>
      <c r="CG154" s="150"/>
      <c r="CH154" s="150"/>
      <c r="CI154" s="150"/>
      <c r="CJ154" s="150"/>
      <c r="CK154" s="150"/>
      <c r="CL154" s="150"/>
      <c r="CM154" s="150"/>
      <c r="CN154" s="150"/>
      <c r="CO154" s="150"/>
      <c r="CP154" s="150"/>
      <c r="CQ154" s="150"/>
      <c r="CR154" s="150"/>
      <c r="CS154" s="150"/>
      <c r="CT154" s="150"/>
      <c r="CU154" s="150"/>
      <c r="CV154" s="150"/>
      <c r="CW154" s="150"/>
      <c r="CX154" s="150"/>
      <c r="CY154" s="150"/>
      <c r="CZ154" s="150"/>
      <c r="DA154" s="150"/>
      <c r="DB154" s="150"/>
      <c r="DC154" s="150"/>
      <c r="DD154" s="150"/>
      <c r="DE154" s="150"/>
      <c r="DF154" s="150"/>
      <c r="DG154" s="150"/>
      <c r="DH154" s="150"/>
      <c r="DI154" s="150"/>
      <c r="DJ154" s="150"/>
      <c r="DK154" s="150"/>
      <c r="DL154" s="150"/>
      <c r="DM154" s="150"/>
      <c r="DN154" s="150"/>
      <c r="DO154" s="150"/>
      <c r="DP154" s="150"/>
      <c r="DQ154" s="150"/>
      <c r="DR154" s="150"/>
      <c r="DS154" s="150"/>
      <c r="DT154" s="150"/>
      <c r="DU154" s="150"/>
      <c r="DV154" s="150"/>
      <c r="DW154" s="150"/>
      <c r="DX154" s="150"/>
      <c r="DY154" s="150"/>
      <c r="DZ154" s="150"/>
      <c r="EA154" s="150"/>
      <c r="EB154" s="150"/>
      <c r="EC154" s="150"/>
      <c r="ED154" s="150"/>
      <c r="EE154" s="150"/>
      <c r="EF154" s="150"/>
      <c r="EG154" s="150"/>
      <c r="EH154" s="150"/>
      <c r="EI154" s="150"/>
      <c r="EJ154" s="150"/>
      <c r="EK154" s="150"/>
      <c r="EL154" s="229"/>
      <c r="EM154" s="150"/>
      <c r="EN154" s="150"/>
      <c r="EO154" s="150"/>
      <c r="EP154" s="150"/>
      <c r="EQ154" s="150"/>
      <c r="ER154" s="228"/>
      <c r="ES154" s="228"/>
      <c r="ET154" s="228"/>
      <c r="EU154" s="228"/>
      <c r="EV154" s="228"/>
      <c r="EW154" s="228"/>
      <c r="EX154" s="228"/>
      <c r="EY154" s="228"/>
      <c r="EZ154" s="228"/>
      <c r="FA154" s="228"/>
      <c r="FB154" s="228"/>
      <c r="FC154" s="228"/>
      <c r="FD154" s="230"/>
      <c r="FE154" s="228"/>
      <c r="FF154" s="228"/>
      <c r="FG154" s="228"/>
      <c r="FH154" s="228"/>
      <c r="FI154" s="228"/>
      <c r="FJ154" s="228"/>
      <c r="FK154" s="228"/>
      <c r="FL154" s="228"/>
      <c r="FM154" s="228"/>
      <c r="FN154" s="228"/>
      <c r="FO154" s="228"/>
      <c r="FP154" s="228"/>
      <c r="FQ154" s="228"/>
      <c r="FR154" s="228"/>
      <c r="FS154" s="228"/>
      <c r="FT154" s="228"/>
      <c r="FU154" s="228"/>
      <c r="FV154" s="228"/>
      <c r="FW154" s="228"/>
      <c r="FX154" s="228"/>
      <c r="FY154" s="228"/>
      <c r="FZ154" s="228"/>
      <c r="GA154" s="228"/>
      <c r="GB154" s="228"/>
      <c r="GC154" s="228"/>
      <c r="GD154" s="228"/>
      <c r="GE154" s="228"/>
      <c r="GF154" s="228"/>
      <c r="GG154" s="228"/>
      <c r="GH154" s="228"/>
      <c r="GI154" s="228"/>
      <c r="GJ154" s="228"/>
      <c r="GK154" s="228"/>
      <c r="GL154" s="183"/>
      <c r="GM154" s="228"/>
      <c r="GN154" s="228"/>
      <c r="GO154" s="228"/>
      <c r="GP154" s="228"/>
      <c r="GQ154" s="228"/>
      <c r="GR154" s="228"/>
      <c r="GS154" s="183"/>
      <c r="GT154" s="183"/>
      <c r="GU154" s="183"/>
      <c r="GV154" s="183"/>
      <c r="GW154" s="183"/>
      <c r="GX154" s="183"/>
      <c r="GY154" s="183"/>
      <c r="GZ154" s="152"/>
      <c r="HA154" s="152"/>
      <c r="HB154" s="152"/>
      <c r="HC154" s="152"/>
      <c r="HD154" s="152"/>
      <c r="HE154" s="152"/>
      <c r="HF154" s="152"/>
    </row>
    <row r="155" spans="1:214">
      <c r="A155" s="211" t="s">
        <v>283</v>
      </c>
      <c r="B155" s="211" t="s">
        <v>280</v>
      </c>
      <c r="C155" s="211" t="s">
        <v>280</v>
      </c>
      <c r="D155" s="211" t="s">
        <v>250</v>
      </c>
      <c r="E155" s="211"/>
      <c r="F155" s="226"/>
      <c r="G155" s="213"/>
      <c r="H155" s="213"/>
      <c r="I155" s="214" t="s">
        <v>352</v>
      </c>
      <c r="J155" s="180">
        <f t="shared" si="3"/>
        <v>0</v>
      </c>
      <c r="K155" s="181">
        <f t="shared" si="4"/>
        <v>0</v>
      </c>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27"/>
      <c r="BQ155" s="227"/>
      <c r="BR155" s="227"/>
      <c r="BS155" s="227"/>
      <c r="BT155" s="227"/>
      <c r="BU155" s="228"/>
      <c r="BV155" s="228"/>
      <c r="BW155" s="228"/>
      <c r="BX155" s="228"/>
      <c r="BY155" s="228"/>
      <c r="BZ155" s="228"/>
      <c r="CA155" s="228"/>
      <c r="CB155" s="228"/>
      <c r="CC155" s="228"/>
      <c r="CD155" s="228"/>
      <c r="CE155" s="228"/>
      <c r="CF155" s="228"/>
      <c r="CG155" s="228"/>
      <c r="CH155" s="228"/>
      <c r="CI155" s="228"/>
      <c r="CJ155" s="228"/>
      <c r="CK155" s="228"/>
      <c r="CL155" s="228"/>
      <c r="CM155" s="228"/>
      <c r="CN155" s="228"/>
      <c r="CO155" s="228"/>
      <c r="CP155" s="228"/>
      <c r="CQ155" s="228"/>
      <c r="CR155" s="228"/>
      <c r="CS155" s="228"/>
      <c r="CT155" s="228"/>
      <c r="CU155" s="228"/>
      <c r="CV155" s="228"/>
      <c r="CW155" s="228"/>
      <c r="CX155" s="228"/>
      <c r="CY155" s="228"/>
      <c r="CZ155" s="228"/>
      <c r="DA155" s="228"/>
      <c r="DB155" s="228"/>
      <c r="DC155" s="228"/>
      <c r="DD155" s="228"/>
      <c r="DE155" s="228"/>
      <c r="DF155" s="228"/>
      <c r="DG155" s="228"/>
      <c r="DH155" s="228"/>
      <c r="DI155" s="228"/>
      <c r="DJ155" s="228"/>
      <c r="DK155" s="228"/>
      <c r="DL155" s="228"/>
      <c r="DM155" s="228"/>
      <c r="DN155" s="228"/>
      <c r="DO155" s="228"/>
      <c r="DP155" s="228"/>
      <c r="DQ155" s="228"/>
      <c r="DR155" s="228"/>
      <c r="DS155" s="228"/>
      <c r="DT155" s="228"/>
      <c r="DU155" s="228"/>
      <c r="DV155" s="228"/>
      <c r="DW155" s="228"/>
      <c r="DX155" s="228"/>
      <c r="DY155" s="228"/>
      <c r="DZ155" s="228"/>
      <c r="EA155" s="228"/>
      <c r="EB155" s="228"/>
      <c r="EC155" s="228"/>
      <c r="ED155" s="228"/>
      <c r="EE155" s="228"/>
      <c r="EF155" s="228"/>
      <c r="EG155" s="228"/>
      <c r="EH155" s="228"/>
      <c r="EI155" s="228"/>
      <c r="EJ155" s="228"/>
      <c r="EK155" s="228"/>
      <c r="EL155" s="229"/>
      <c r="EM155" s="228"/>
      <c r="EN155" s="228"/>
      <c r="EO155" s="228"/>
      <c r="EP155" s="228"/>
      <c r="EQ155" s="228"/>
      <c r="ER155" s="228"/>
      <c r="ES155" s="228"/>
      <c r="ET155" s="228"/>
      <c r="EU155" s="228"/>
      <c r="EV155" s="228"/>
      <c r="EW155" s="228"/>
      <c r="EX155" s="228"/>
      <c r="EY155" s="228"/>
      <c r="EZ155" s="228"/>
      <c r="FA155" s="228"/>
      <c r="FB155" s="228"/>
      <c r="FC155" s="228"/>
      <c r="FD155" s="230"/>
      <c r="FE155" s="228"/>
      <c r="FF155" s="228"/>
      <c r="FG155" s="228"/>
      <c r="FH155" s="228"/>
      <c r="FI155" s="228"/>
      <c r="FJ155" s="228"/>
      <c r="FK155" s="228"/>
      <c r="FL155" s="228"/>
      <c r="FM155" s="228"/>
      <c r="FN155" s="228"/>
      <c r="FO155" s="228"/>
      <c r="FP155" s="228"/>
      <c r="FQ155" s="228"/>
      <c r="FR155" s="228"/>
      <c r="FS155" s="228"/>
      <c r="FT155" s="228"/>
      <c r="FU155" s="228"/>
      <c r="FV155" s="228"/>
      <c r="FW155" s="228"/>
      <c r="FX155" s="228"/>
      <c r="FY155" s="228"/>
      <c r="FZ155" s="228"/>
      <c r="GA155" s="228"/>
      <c r="GB155" s="228"/>
      <c r="GC155" s="228"/>
      <c r="GD155" s="228"/>
      <c r="GE155" s="228"/>
      <c r="GF155" s="228"/>
      <c r="GG155" s="228"/>
      <c r="GH155" s="228"/>
      <c r="GI155" s="228"/>
      <c r="GJ155" s="228"/>
      <c r="GK155" s="228"/>
      <c r="GL155" s="183"/>
      <c r="GM155" s="228"/>
      <c r="GN155" s="228"/>
      <c r="GO155" s="228"/>
      <c r="GP155" s="228"/>
      <c r="GQ155" s="228"/>
      <c r="GR155" s="228"/>
      <c r="GS155" s="183"/>
      <c r="GT155" s="183"/>
      <c r="GU155" s="183"/>
      <c r="GV155" s="183"/>
      <c r="GW155" s="183"/>
      <c r="GX155" s="183"/>
      <c r="GY155" s="183"/>
      <c r="GZ155" s="183"/>
      <c r="HA155" s="183"/>
      <c r="HB155" s="183"/>
      <c r="HC155" s="183"/>
      <c r="HD155" s="183"/>
      <c r="HE155" s="183"/>
      <c r="HF155" s="183"/>
    </row>
    <row r="156" spans="1:214">
      <c r="A156" s="219" t="s">
        <v>283</v>
      </c>
      <c r="B156" s="219" t="s">
        <v>280</v>
      </c>
      <c r="C156" s="219" t="s">
        <v>280</v>
      </c>
      <c r="D156" s="219" t="s">
        <v>250</v>
      </c>
      <c r="E156" s="219" t="s">
        <v>315</v>
      </c>
      <c r="F156" s="220"/>
      <c r="G156" s="221"/>
      <c r="H156" s="221"/>
      <c r="I156" s="222" t="s">
        <v>353</v>
      </c>
      <c r="J156" s="180">
        <f t="shared" si="3"/>
        <v>0</v>
      </c>
      <c r="K156" s="181">
        <f t="shared" si="4"/>
        <v>0</v>
      </c>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27"/>
      <c r="BQ156" s="227"/>
      <c r="BR156" s="227"/>
      <c r="BS156" s="227"/>
      <c r="BT156" s="227"/>
      <c r="BU156" s="150"/>
      <c r="BV156" s="150"/>
      <c r="BW156" s="150"/>
      <c r="BX156" s="150"/>
      <c r="BY156" s="150"/>
      <c r="BZ156" s="150"/>
      <c r="CA156" s="150"/>
      <c r="CB156" s="150"/>
      <c r="CC156" s="150"/>
      <c r="CD156" s="150"/>
      <c r="CE156" s="150"/>
      <c r="CF156" s="150"/>
      <c r="CG156" s="150"/>
      <c r="CH156" s="150"/>
      <c r="CI156" s="150"/>
      <c r="CJ156" s="150"/>
      <c r="CK156" s="150"/>
      <c r="CL156" s="150"/>
      <c r="CM156" s="150"/>
      <c r="CN156" s="150"/>
      <c r="CO156" s="150"/>
      <c r="CP156" s="150"/>
      <c r="CQ156" s="150"/>
      <c r="CR156" s="150"/>
      <c r="CS156" s="150"/>
      <c r="CT156" s="150"/>
      <c r="CU156" s="150"/>
      <c r="CV156" s="150"/>
      <c r="CW156" s="150"/>
      <c r="CX156" s="150"/>
      <c r="CY156" s="150"/>
      <c r="CZ156" s="150"/>
      <c r="DA156" s="150"/>
      <c r="DB156" s="150"/>
      <c r="DC156" s="150"/>
      <c r="DD156" s="150"/>
      <c r="DE156" s="150"/>
      <c r="DF156" s="150"/>
      <c r="DG156" s="150"/>
      <c r="DH156" s="150"/>
      <c r="DI156" s="150"/>
      <c r="DJ156" s="150"/>
      <c r="DK156" s="150"/>
      <c r="DL156" s="150"/>
      <c r="DM156" s="150"/>
      <c r="DN156" s="150"/>
      <c r="DO156" s="150"/>
      <c r="DP156" s="150"/>
      <c r="DQ156" s="150"/>
      <c r="DR156" s="150"/>
      <c r="DS156" s="150"/>
      <c r="DT156" s="150"/>
      <c r="DU156" s="150"/>
      <c r="DV156" s="150"/>
      <c r="DW156" s="150"/>
      <c r="DX156" s="150"/>
      <c r="DY156" s="150"/>
      <c r="DZ156" s="150"/>
      <c r="EA156" s="150"/>
      <c r="EB156" s="150"/>
      <c r="EC156" s="150"/>
      <c r="ED156" s="150"/>
      <c r="EE156" s="150"/>
      <c r="EF156" s="150"/>
      <c r="EG156" s="150"/>
      <c r="EH156" s="150"/>
      <c r="EI156" s="150"/>
      <c r="EJ156" s="150"/>
      <c r="EK156" s="150"/>
      <c r="EL156" s="229"/>
      <c r="EM156" s="150"/>
      <c r="EN156" s="150"/>
      <c r="EO156" s="150"/>
      <c r="EP156" s="150"/>
      <c r="EQ156" s="150"/>
      <c r="ER156" s="261"/>
      <c r="ES156" s="261"/>
      <c r="ET156" s="261"/>
      <c r="EU156" s="261"/>
      <c r="EV156" s="261"/>
      <c r="EW156" s="261"/>
      <c r="EX156" s="261"/>
      <c r="EY156" s="261"/>
      <c r="EZ156" s="261"/>
      <c r="FA156" s="261"/>
      <c r="FB156" s="261"/>
      <c r="FC156" s="261"/>
      <c r="FD156" s="262"/>
      <c r="FE156" s="261"/>
      <c r="FF156" s="261"/>
      <c r="FG156" s="261"/>
      <c r="FH156" s="261"/>
      <c r="FI156" s="261"/>
      <c r="FJ156" s="261"/>
      <c r="FK156" s="261"/>
      <c r="FL156" s="261"/>
      <c r="FM156" s="261"/>
      <c r="FN156" s="261"/>
      <c r="FO156" s="261"/>
      <c r="FP156" s="261"/>
      <c r="FQ156" s="261"/>
      <c r="FR156" s="261"/>
      <c r="FS156" s="261"/>
      <c r="FT156" s="261"/>
      <c r="FU156" s="261"/>
      <c r="FV156" s="261"/>
      <c r="FW156" s="261"/>
      <c r="FX156" s="261"/>
      <c r="FY156" s="261"/>
      <c r="FZ156" s="261"/>
      <c r="GA156" s="261"/>
      <c r="GB156" s="261"/>
      <c r="GC156" s="261"/>
      <c r="GD156" s="261"/>
      <c r="GE156" s="261"/>
      <c r="GF156" s="261"/>
      <c r="GG156" s="261"/>
      <c r="GH156" s="261"/>
      <c r="GI156" s="261"/>
      <c r="GJ156" s="261"/>
      <c r="GK156" s="261"/>
      <c r="GL156" s="168"/>
      <c r="GM156" s="261"/>
      <c r="GN156" s="261"/>
      <c r="GO156" s="261"/>
      <c r="GP156" s="261"/>
      <c r="GQ156" s="261"/>
      <c r="GR156" s="261"/>
      <c r="GS156" s="168"/>
      <c r="GT156" s="168"/>
      <c r="GU156" s="168"/>
      <c r="GV156" s="168"/>
      <c r="GW156" s="168"/>
      <c r="GX156" s="168"/>
      <c r="GY156" s="168"/>
      <c r="GZ156" s="152"/>
      <c r="HA156" s="152"/>
      <c r="HB156" s="152"/>
      <c r="HC156" s="152"/>
      <c r="HD156" s="152"/>
      <c r="HE156" s="152"/>
      <c r="HF156" s="152"/>
    </row>
    <row r="157" spans="1:214" s="206" customFormat="1" ht="22">
      <c r="A157" s="199" t="s">
        <v>283</v>
      </c>
      <c r="B157" s="199" t="s">
        <v>280</v>
      </c>
      <c r="C157" s="199" t="s">
        <v>280</v>
      </c>
      <c r="D157" s="199" t="s">
        <v>250</v>
      </c>
      <c r="E157" s="199" t="s">
        <v>315</v>
      </c>
      <c r="F157" s="200">
        <v>2018005810174</v>
      </c>
      <c r="G157" s="199" t="s">
        <v>492</v>
      </c>
      <c r="H157" s="199" t="s">
        <v>390</v>
      </c>
      <c r="I157" s="201" t="s">
        <v>426</v>
      </c>
      <c r="J157" s="180">
        <f t="shared" si="3"/>
        <v>243750000</v>
      </c>
      <c r="K157" s="181">
        <f t="shared" si="4"/>
        <v>243750000</v>
      </c>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10">
        <v>240000000</v>
      </c>
      <c r="AS157" s="202">
        <v>3750000</v>
      </c>
      <c r="AT157" s="202"/>
      <c r="AU157" s="202"/>
      <c r="AV157" s="202"/>
      <c r="AW157" s="202"/>
      <c r="AX157" s="202"/>
      <c r="AY157" s="202"/>
      <c r="AZ157" s="202"/>
      <c r="BA157" s="202"/>
      <c r="BB157" s="202"/>
      <c r="BC157" s="202"/>
      <c r="BD157" s="202"/>
      <c r="BE157" s="202"/>
      <c r="BF157" s="202"/>
      <c r="BG157" s="202"/>
      <c r="BH157" s="202"/>
      <c r="BI157" s="202"/>
      <c r="BJ157" s="202"/>
      <c r="BK157" s="202"/>
      <c r="BL157" s="202"/>
      <c r="BM157" s="202"/>
      <c r="BN157" s="202"/>
      <c r="BO157" s="202"/>
      <c r="BP157" s="202"/>
      <c r="BQ157" s="202"/>
      <c r="BR157" s="202"/>
      <c r="BS157" s="202"/>
      <c r="BT157" s="202"/>
      <c r="BU157" s="263"/>
      <c r="BV157" s="263"/>
      <c r="BW157" s="263"/>
      <c r="BX157" s="263"/>
      <c r="BY157" s="263"/>
      <c r="BZ157" s="263"/>
      <c r="CA157" s="263"/>
      <c r="CB157" s="263"/>
      <c r="CC157" s="263"/>
      <c r="CD157" s="263"/>
      <c r="CE157" s="263"/>
      <c r="CF157" s="263"/>
      <c r="CG157" s="263"/>
      <c r="CH157" s="263"/>
      <c r="CI157" s="263"/>
      <c r="CJ157" s="263"/>
      <c r="CK157" s="263"/>
      <c r="CL157" s="263"/>
      <c r="CM157" s="263"/>
      <c r="CN157" s="263"/>
      <c r="CO157" s="263"/>
      <c r="CP157" s="263"/>
      <c r="CQ157" s="263"/>
      <c r="CR157" s="263"/>
      <c r="CS157" s="263"/>
      <c r="CT157" s="263"/>
      <c r="CU157" s="263"/>
      <c r="CV157" s="263"/>
      <c r="CW157" s="263"/>
      <c r="CX157" s="263"/>
      <c r="CY157" s="263"/>
      <c r="CZ157" s="263"/>
      <c r="DA157" s="263"/>
      <c r="DB157" s="263"/>
      <c r="DC157" s="263"/>
      <c r="DD157" s="263"/>
      <c r="DE157" s="263"/>
      <c r="DF157" s="263"/>
      <c r="DG157" s="263"/>
      <c r="DH157" s="263"/>
      <c r="DI157" s="263"/>
      <c r="DJ157" s="263"/>
      <c r="DK157" s="263"/>
      <c r="DL157" s="263"/>
      <c r="DM157" s="263"/>
      <c r="DN157" s="263"/>
      <c r="DO157" s="263"/>
      <c r="DP157" s="263"/>
      <c r="DQ157" s="263"/>
      <c r="DR157" s="263"/>
      <c r="DS157" s="263"/>
      <c r="DT157" s="263"/>
      <c r="DU157" s="263"/>
      <c r="DV157" s="263"/>
      <c r="DW157" s="263"/>
      <c r="DX157" s="263"/>
      <c r="DY157" s="263"/>
      <c r="DZ157" s="263"/>
      <c r="EA157" s="263"/>
      <c r="EB157" s="263"/>
      <c r="EC157" s="263"/>
      <c r="ED157" s="263"/>
      <c r="EE157" s="263"/>
      <c r="EF157" s="263"/>
      <c r="EG157" s="263"/>
      <c r="EH157" s="263"/>
      <c r="EI157" s="263"/>
      <c r="EJ157" s="263"/>
      <c r="EK157" s="263"/>
      <c r="EL157" s="263"/>
      <c r="EM157" s="263"/>
      <c r="EN157" s="263"/>
      <c r="EO157" s="263"/>
      <c r="EP157" s="263"/>
      <c r="EQ157" s="263"/>
      <c r="ER157" s="263"/>
      <c r="ES157" s="263"/>
      <c r="ET157" s="263"/>
      <c r="EU157" s="263"/>
      <c r="EV157" s="263"/>
      <c r="EW157" s="263"/>
      <c r="EX157" s="263"/>
      <c r="EY157" s="263"/>
      <c r="EZ157" s="263"/>
      <c r="FA157" s="263"/>
      <c r="FB157" s="263"/>
      <c r="FC157" s="263"/>
      <c r="FD157" s="264"/>
      <c r="FE157" s="263"/>
      <c r="FF157" s="263"/>
      <c r="FG157" s="263"/>
      <c r="FH157" s="263"/>
      <c r="FI157" s="263"/>
      <c r="FJ157" s="263"/>
      <c r="FK157" s="263"/>
      <c r="FL157" s="263"/>
      <c r="FM157" s="263"/>
      <c r="FN157" s="263"/>
      <c r="FO157" s="263"/>
      <c r="FP157" s="263"/>
      <c r="FQ157" s="263"/>
      <c r="FR157" s="263"/>
      <c r="FS157" s="263"/>
      <c r="FT157" s="263"/>
      <c r="FU157" s="263"/>
      <c r="FV157" s="263"/>
      <c r="FW157" s="263"/>
      <c r="FX157" s="263"/>
      <c r="FY157" s="263"/>
      <c r="FZ157" s="263"/>
      <c r="GA157" s="263"/>
      <c r="GB157" s="263"/>
      <c r="GC157" s="263"/>
      <c r="GD157" s="263"/>
      <c r="GE157" s="263"/>
      <c r="GF157" s="263"/>
      <c r="GG157" s="263"/>
      <c r="GH157" s="263"/>
      <c r="GI157" s="263"/>
      <c r="GJ157" s="263"/>
      <c r="GK157" s="263"/>
      <c r="GL157" s="205"/>
      <c r="GM157" s="263"/>
      <c r="GN157" s="263"/>
      <c r="GO157" s="263"/>
      <c r="GP157" s="263"/>
      <c r="GQ157" s="263"/>
      <c r="GR157" s="263"/>
      <c r="GS157" s="205"/>
      <c r="GT157" s="205"/>
      <c r="GU157" s="205"/>
      <c r="GV157" s="205"/>
      <c r="GW157" s="205"/>
      <c r="GX157" s="205"/>
      <c r="GY157" s="205"/>
      <c r="GZ157" s="205"/>
      <c r="HA157" s="205"/>
      <c r="HB157" s="205"/>
      <c r="HC157" s="205"/>
      <c r="HD157" s="205"/>
      <c r="HE157" s="205"/>
      <c r="HF157" s="205"/>
    </row>
    <row r="158" spans="1:214" s="206" customFormat="1" ht="44">
      <c r="A158" s="199" t="s">
        <v>283</v>
      </c>
      <c r="B158" s="199" t="s">
        <v>280</v>
      </c>
      <c r="C158" s="199" t="s">
        <v>280</v>
      </c>
      <c r="D158" s="199" t="s">
        <v>250</v>
      </c>
      <c r="E158" s="199" t="s">
        <v>315</v>
      </c>
      <c r="F158" s="142">
        <v>2019005810152</v>
      </c>
      <c r="G158" s="199" t="s">
        <v>493</v>
      </c>
      <c r="H158" s="199" t="s">
        <v>390</v>
      </c>
      <c r="I158" s="143" t="s">
        <v>427</v>
      </c>
      <c r="J158" s="180">
        <f t="shared" si="3"/>
        <v>150000000</v>
      </c>
      <c r="K158" s="181">
        <f t="shared" si="4"/>
        <v>150000000</v>
      </c>
      <c r="L158" s="202"/>
      <c r="M158" s="202"/>
      <c r="N158" s="202"/>
      <c r="O158" s="202"/>
      <c r="P158" s="202"/>
      <c r="Q158" s="202"/>
      <c r="R158" s="202"/>
      <c r="S158" s="202"/>
      <c r="T158" s="202"/>
      <c r="U158" s="202"/>
      <c r="V158" s="202"/>
      <c r="W158" s="325"/>
      <c r="X158" s="202"/>
      <c r="Y158" s="202"/>
      <c r="Z158" s="202">
        <v>33868661</v>
      </c>
      <c r="AA158" s="323">
        <f>133185000-50000000</f>
        <v>83185000</v>
      </c>
      <c r="AB158" s="202">
        <v>1614000</v>
      </c>
      <c r="AC158" s="202">
        <v>2421000</v>
      </c>
      <c r="AD158" s="202">
        <v>28911339</v>
      </c>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c r="AZ158" s="202"/>
      <c r="BA158" s="202"/>
      <c r="BB158" s="202"/>
      <c r="BC158" s="202"/>
      <c r="BD158" s="202"/>
      <c r="BE158" s="202"/>
      <c r="BF158" s="202"/>
      <c r="BG158" s="202"/>
      <c r="BH158" s="202"/>
      <c r="BI158" s="202"/>
      <c r="BJ158" s="202"/>
      <c r="BK158" s="202"/>
      <c r="BL158" s="202"/>
      <c r="BM158" s="202"/>
      <c r="BN158" s="202"/>
      <c r="BO158" s="202"/>
      <c r="BP158" s="202"/>
      <c r="BQ158" s="202"/>
      <c r="BR158" s="202"/>
      <c r="BS158" s="202"/>
      <c r="BT158" s="202"/>
      <c r="BU158" s="263"/>
      <c r="BV158" s="263"/>
      <c r="BW158" s="263"/>
      <c r="BX158" s="263"/>
      <c r="BY158" s="263"/>
      <c r="BZ158" s="263"/>
      <c r="CA158" s="263"/>
      <c r="CB158" s="263"/>
      <c r="CC158" s="263"/>
      <c r="CD158" s="263"/>
      <c r="CE158" s="263"/>
      <c r="CF158" s="263"/>
      <c r="CG158" s="263"/>
      <c r="CH158" s="263"/>
      <c r="CI158" s="263"/>
      <c r="CJ158" s="263"/>
      <c r="CK158" s="263"/>
      <c r="CL158" s="263"/>
      <c r="CM158" s="263"/>
      <c r="CN158" s="263"/>
      <c r="CO158" s="263"/>
      <c r="CP158" s="263"/>
      <c r="CQ158" s="263"/>
      <c r="CR158" s="263"/>
      <c r="CS158" s="263"/>
      <c r="CT158" s="263"/>
      <c r="CU158" s="263"/>
      <c r="CV158" s="263"/>
      <c r="CW158" s="263"/>
      <c r="CX158" s="263"/>
      <c r="CY158" s="263"/>
      <c r="CZ158" s="263"/>
      <c r="DA158" s="263"/>
      <c r="DB158" s="263"/>
      <c r="DC158" s="263"/>
      <c r="DD158" s="263"/>
      <c r="DE158" s="263"/>
      <c r="DF158" s="263"/>
      <c r="DG158" s="263"/>
      <c r="DH158" s="263"/>
      <c r="DI158" s="263"/>
      <c r="DJ158" s="263"/>
      <c r="DK158" s="263"/>
      <c r="DL158" s="263"/>
      <c r="DM158" s="263"/>
      <c r="DN158" s="263"/>
      <c r="DO158" s="263"/>
      <c r="DP158" s="263"/>
      <c r="DQ158" s="263"/>
      <c r="DR158" s="263"/>
      <c r="DS158" s="263"/>
      <c r="DT158" s="263"/>
      <c r="DU158" s="263"/>
      <c r="DV158" s="263"/>
      <c r="DW158" s="263"/>
      <c r="DX158" s="263"/>
      <c r="DY158" s="263"/>
      <c r="DZ158" s="263"/>
      <c r="EA158" s="263"/>
      <c r="EB158" s="263"/>
      <c r="EC158" s="263"/>
      <c r="ED158" s="263"/>
      <c r="EE158" s="263"/>
      <c r="EF158" s="263"/>
      <c r="EG158" s="263"/>
      <c r="EH158" s="263"/>
      <c r="EI158" s="263"/>
      <c r="EJ158" s="263"/>
      <c r="EK158" s="263"/>
      <c r="EL158" s="263"/>
      <c r="EM158" s="263"/>
      <c r="EN158" s="263"/>
      <c r="EO158" s="263"/>
      <c r="EP158" s="263"/>
      <c r="EQ158" s="263"/>
      <c r="ER158" s="263"/>
      <c r="ES158" s="263"/>
      <c r="ET158" s="263"/>
      <c r="EU158" s="263"/>
      <c r="EV158" s="263"/>
      <c r="EW158" s="263"/>
      <c r="EX158" s="263"/>
      <c r="EY158" s="263"/>
      <c r="EZ158" s="263"/>
      <c r="FA158" s="263"/>
      <c r="FB158" s="263"/>
      <c r="FC158" s="263"/>
      <c r="FD158" s="264"/>
      <c r="FE158" s="263"/>
      <c r="FF158" s="263"/>
      <c r="FG158" s="263"/>
      <c r="FH158" s="263"/>
      <c r="FI158" s="263"/>
      <c r="FJ158" s="263"/>
      <c r="FK158" s="263"/>
      <c r="FL158" s="263"/>
      <c r="FM158" s="263"/>
      <c r="FN158" s="263"/>
      <c r="FO158" s="263"/>
      <c r="FP158" s="263"/>
      <c r="FQ158" s="263"/>
      <c r="FR158" s="263"/>
      <c r="FS158" s="263"/>
      <c r="FT158" s="263"/>
      <c r="FU158" s="263"/>
      <c r="FV158" s="263"/>
      <c r="FW158" s="263"/>
      <c r="FX158" s="263"/>
      <c r="FY158" s="263"/>
      <c r="FZ158" s="263"/>
      <c r="GA158" s="263"/>
      <c r="GB158" s="263"/>
      <c r="GC158" s="263"/>
      <c r="GD158" s="263"/>
      <c r="GE158" s="263"/>
      <c r="GF158" s="263"/>
      <c r="GG158" s="263"/>
      <c r="GH158" s="263"/>
      <c r="GI158" s="263"/>
      <c r="GJ158" s="263"/>
      <c r="GK158" s="263"/>
      <c r="GL158" s="205"/>
      <c r="GM158" s="263"/>
      <c r="GN158" s="263"/>
      <c r="GO158" s="263"/>
      <c r="GP158" s="263"/>
      <c r="GQ158" s="263"/>
      <c r="GR158" s="263"/>
      <c r="GS158" s="205"/>
      <c r="GT158" s="205"/>
      <c r="GU158" s="205"/>
      <c r="GV158" s="205"/>
      <c r="GW158" s="205"/>
      <c r="GX158" s="205"/>
      <c r="GY158" s="205"/>
      <c r="GZ158" s="205"/>
      <c r="HA158" s="205"/>
      <c r="HB158" s="205"/>
      <c r="HC158" s="205"/>
      <c r="HD158" s="205"/>
      <c r="HE158" s="205"/>
      <c r="HF158" s="205"/>
    </row>
    <row r="159" spans="1:214" s="206" customFormat="1" ht="33">
      <c r="A159" s="199" t="s">
        <v>283</v>
      </c>
      <c r="B159" s="199" t="s">
        <v>280</v>
      </c>
      <c r="C159" s="199" t="s">
        <v>280</v>
      </c>
      <c r="D159" s="199" t="s">
        <v>250</v>
      </c>
      <c r="E159" s="199" t="s">
        <v>315</v>
      </c>
      <c r="F159" s="142">
        <v>2018005810065</v>
      </c>
      <c r="G159" s="199" t="s">
        <v>494</v>
      </c>
      <c r="H159" s="199" t="s">
        <v>390</v>
      </c>
      <c r="I159" s="143" t="s">
        <v>428</v>
      </c>
      <c r="J159" s="180">
        <f t="shared" si="3"/>
        <v>100000000</v>
      </c>
      <c r="K159" s="181">
        <f t="shared" si="4"/>
        <v>100000000</v>
      </c>
      <c r="L159" s="202"/>
      <c r="M159" s="202"/>
      <c r="N159" s="202"/>
      <c r="O159" s="202"/>
      <c r="P159" s="202"/>
      <c r="Q159" s="202"/>
      <c r="R159" s="202"/>
      <c r="S159" s="202"/>
      <c r="T159" s="202"/>
      <c r="U159" s="202"/>
      <c r="V159" s="202"/>
      <c r="W159" s="324"/>
      <c r="X159" s="202"/>
      <c r="Y159" s="202"/>
      <c r="Z159" s="202"/>
      <c r="AA159" s="202"/>
      <c r="AB159" s="202"/>
      <c r="AC159" s="202"/>
      <c r="AD159" s="202">
        <v>100000000</v>
      </c>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202"/>
      <c r="AZ159" s="202"/>
      <c r="BA159" s="202"/>
      <c r="BB159" s="202"/>
      <c r="BC159" s="202"/>
      <c r="BD159" s="202"/>
      <c r="BE159" s="202"/>
      <c r="BF159" s="202"/>
      <c r="BG159" s="202"/>
      <c r="BH159" s="202"/>
      <c r="BI159" s="202"/>
      <c r="BJ159" s="202"/>
      <c r="BK159" s="202"/>
      <c r="BL159" s="202"/>
      <c r="BM159" s="202"/>
      <c r="BN159" s="202"/>
      <c r="BO159" s="202"/>
      <c r="BP159" s="202"/>
      <c r="BQ159" s="202"/>
      <c r="BR159" s="202"/>
      <c r="BS159" s="202"/>
      <c r="BT159" s="202"/>
      <c r="BU159" s="232"/>
      <c r="BV159" s="232"/>
      <c r="BW159" s="232"/>
      <c r="BX159" s="232"/>
      <c r="BY159" s="232"/>
      <c r="BZ159" s="232"/>
      <c r="CA159" s="232"/>
      <c r="CB159" s="232"/>
      <c r="CC159" s="232"/>
      <c r="CD159" s="232"/>
      <c r="CE159" s="232"/>
      <c r="CF159" s="232"/>
      <c r="CG159" s="232"/>
      <c r="CH159" s="232"/>
      <c r="CI159" s="232"/>
      <c r="CJ159" s="232"/>
      <c r="CK159" s="232"/>
      <c r="CL159" s="232"/>
      <c r="CM159" s="232"/>
      <c r="CN159" s="232"/>
      <c r="CO159" s="232"/>
      <c r="CP159" s="232"/>
      <c r="CQ159" s="232"/>
      <c r="CR159" s="232"/>
      <c r="CS159" s="232"/>
      <c r="CT159" s="232"/>
      <c r="CU159" s="232"/>
      <c r="CV159" s="232"/>
      <c r="CW159" s="232"/>
      <c r="CX159" s="232"/>
      <c r="CY159" s="232"/>
      <c r="CZ159" s="232"/>
      <c r="DA159" s="232"/>
      <c r="DB159" s="232"/>
      <c r="DC159" s="232"/>
      <c r="DD159" s="232"/>
      <c r="DE159" s="232"/>
      <c r="DF159" s="232"/>
      <c r="DG159" s="232"/>
      <c r="DH159" s="232"/>
      <c r="DI159" s="232"/>
      <c r="DJ159" s="232"/>
      <c r="DK159" s="232"/>
      <c r="DL159" s="232"/>
      <c r="DM159" s="232"/>
      <c r="DN159" s="232"/>
      <c r="DO159" s="232"/>
      <c r="DP159" s="232"/>
      <c r="DQ159" s="232"/>
      <c r="DR159" s="232"/>
      <c r="DS159" s="232"/>
      <c r="DT159" s="232"/>
      <c r="DU159" s="232"/>
      <c r="DV159" s="232"/>
      <c r="DW159" s="232"/>
      <c r="DX159" s="232"/>
      <c r="DY159" s="232"/>
      <c r="DZ159" s="232"/>
      <c r="EA159" s="232"/>
      <c r="EB159" s="232"/>
      <c r="EC159" s="232"/>
      <c r="ED159" s="232"/>
      <c r="EE159" s="232"/>
      <c r="EF159" s="232"/>
      <c r="EG159" s="232"/>
      <c r="EH159" s="232"/>
      <c r="EI159" s="232"/>
      <c r="EJ159" s="232"/>
      <c r="EK159" s="232"/>
      <c r="EL159" s="232"/>
      <c r="EM159" s="232"/>
      <c r="EN159" s="232"/>
      <c r="EO159" s="232"/>
      <c r="EP159" s="232"/>
      <c r="EQ159" s="232"/>
      <c r="ER159" s="232"/>
      <c r="ES159" s="232"/>
      <c r="ET159" s="232"/>
      <c r="EU159" s="232"/>
      <c r="EV159" s="232"/>
      <c r="EW159" s="232"/>
      <c r="EX159" s="232"/>
      <c r="EY159" s="232"/>
      <c r="EZ159" s="232"/>
      <c r="FA159" s="232"/>
      <c r="FB159" s="232"/>
      <c r="FC159" s="232"/>
      <c r="FD159" s="233"/>
      <c r="FE159" s="232"/>
      <c r="FF159" s="232"/>
      <c r="FG159" s="232"/>
      <c r="FH159" s="232"/>
      <c r="FI159" s="232"/>
      <c r="FJ159" s="232"/>
      <c r="FK159" s="232"/>
      <c r="FL159" s="232"/>
      <c r="FM159" s="232"/>
      <c r="FN159" s="232"/>
      <c r="FO159" s="232"/>
      <c r="FP159" s="232"/>
      <c r="FQ159" s="232"/>
      <c r="FR159" s="232"/>
      <c r="FS159" s="232"/>
      <c r="FT159" s="232"/>
      <c r="FU159" s="232"/>
      <c r="FV159" s="232"/>
      <c r="FW159" s="232"/>
      <c r="FX159" s="232"/>
      <c r="FY159" s="232"/>
      <c r="FZ159" s="232"/>
      <c r="GA159" s="232"/>
      <c r="GB159" s="232"/>
      <c r="GC159" s="232"/>
      <c r="GD159" s="232"/>
      <c r="GE159" s="232"/>
      <c r="GF159" s="232"/>
      <c r="GG159" s="232"/>
      <c r="GH159" s="232"/>
      <c r="GI159" s="232"/>
      <c r="GJ159" s="232"/>
      <c r="GK159" s="232"/>
      <c r="GL159" s="203"/>
      <c r="GM159" s="232"/>
      <c r="GN159" s="232"/>
      <c r="GO159" s="232"/>
      <c r="GP159" s="232"/>
      <c r="GQ159" s="232"/>
      <c r="GR159" s="232"/>
      <c r="GS159" s="203"/>
      <c r="GT159" s="203"/>
      <c r="GU159" s="203"/>
      <c r="GV159" s="203"/>
      <c r="GW159" s="203"/>
      <c r="GX159" s="203"/>
      <c r="GY159" s="203"/>
      <c r="GZ159" s="203"/>
      <c r="HA159" s="203"/>
      <c r="HB159" s="203"/>
      <c r="HC159" s="203"/>
      <c r="HD159" s="203"/>
      <c r="HE159" s="203"/>
      <c r="HF159" s="203"/>
    </row>
    <row r="160" spans="1:214" s="206" customFormat="1" ht="33">
      <c r="A160" s="199" t="s">
        <v>283</v>
      </c>
      <c r="B160" s="199" t="s">
        <v>280</v>
      </c>
      <c r="C160" s="199" t="s">
        <v>280</v>
      </c>
      <c r="D160" s="199" t="s">
        <v>250</v>
      </c>
      <c r="E160" s="199" t="s">
        <v>315</v>
      </c>
      <c r="F160" s="142">
        <v>2018005810183</v>
      </c>
      <c r="G160" s="199" t="s">
        <v>495</v>
      </c>
      <c r="H160" s="199" t="s">
        <v>390</v>
      </c>
      <c r="I160" s="143" t="s">
        <v>429</v>
      </c>
      <c r="J160" s="180">
        <f t="shared" si="3"/>
        <v>116875250</v>
      </c>
      <c r="K160" s="181">
        <f t="shared" si="4"/>
        <v>116875250</v>
      </c>
      <c r="L160" s="202"/>
      <c r="M160" s="202"/>
      <c r="N160" s="202"/>
      <c r="O160" s="202"/>
      <c r="P160" s="202"/>
      <c r="Q160" s="202"/>
      <c r="R160" s="202"/>
      <c r="S160" s="202"/>
      <c r="T160" s="202"/>
      <c r="U160" s="202"/>
      <c r="V160" s="202"/>
      <c r="W160" s="202"/>
      <c r="X160" s="202"/>
      <c r="Y160" s="202"/>
      <c r="Z160" s="202"/>
      <c r="AA160" s="202"/>
      <c r="AB160" s="202"/>
      <c r="AC160" s="202"/>
      <c r="AD160" s="202">
        <v>53706161</v>
      </c>
      <c r="AE160" s="202">
        <v>288450</v>
      </c>
      <c r="AF160" s="202"/>
      <c r="AG160" s="202">
        <v>0</v>
      </c>
      <c r="AH160" s="202">
        <v>28845000</v>
      </c>
      <c r="AI160" s="202">
        <v>4924500</v>
      </c>
      <c r="AJ160" s="202">
        <v>29111139</v>
      </c>
      <c r="AK160" s="202"/>
      <c r="AL160" s="202"/>
      <c r="AM160" s="202"/>
      <c r="AN160" s="202"/>
      <c r="AO160" s="202"/>
      <c r="AP160" s="202"/>
      <c r="AQ160" s="202"/>
      <c r="AR160" s="202"/>
      <c r="AS160" s="202"/>
      <c r="AT160" s="202"/>
      <c r="AU160" s="202"/>
      <c r="AV160" s="202"/>
      <c r="AW160" s="202"/>
      <c r="AX160" s="202"/>
      <c r="AY160" s="202"/>
      <c r="AZ160" s="202"/>
      <c r="BA160" s="202"/>
      <c r="BB160" s="202"/>
      <c r="BC160" s="202"/>
      <c r="BD160" s="202"/>
      <c r="BE160" s="202"/>
      <c r="BF160" s="202"/>
      <c r="BG160" s="202"/>
      <c r="BH160" s="202"/>
      <c r="BI160" s="202"/>
      <c r="BJ160" s="202"/>
      <c r="BK160" s="202"/>
      <c r="BL160" s="202"/>
      <c r="BM160" s="202"/>
      <c r="BN160" s="202"/>
      <c r="BO160" s="202"/>
      <c r="BP160" s="202"/>
      <c r="BQ160" s="202"/>
      <c r="BR160" s="202"/>
      <c r="BS160" s="202"/>
      <c r="BT160" s="202"/>
      <c r="BU160" s="232"/>
      <c r="BV160" s="232"/>
      <c r="BW160" s="232"/>
      <c r="BX160" s="232"/>
      <c r="BY160" s="232"/>
      <c r="BZ160" s="232"/>
      <c r="CA160" s="232"/>
      <c r="CB160" s="232"/>
      <c r="CC160" s="232"/>
      <c r="CD160" s="232"/>
      <c r="CE160" s="232"/>
      <c r="CF160" s="232"/>
      <c r="CG160" s="232"/>
      <c r="CH160" s="232"/>
      <c r="CI160" s="232"/>
      <c r="CJ160" s="232"/>
      <c r="CK160" s="232"/>
      <c r="CL160" s="232"/>
      <c r="CM160" s="232"/>
      <c r="CN160" s="232"/>
      <c r="CO160" s="232"/>
      <c r="CP160" s="232"/>
      <c r="CQ160" s="232"/>
      <c r="CR160" s="232"/>
      <c r="CS160" s="232"/>
      <c r="CT160" s="232"/>
      <c r="CU160" s="232"/>
      <c r="CV160" s="232"/>
      <c r="CW160" s="232"/>
      <c r="CX160" s="232"/>
      <c r="CY160" s="232"/>
      <c r="CZ160" s="232"/>
      <c r="DA160" s="232"/>
      <c r="DB160" s="232"/>
      <c r="DC160" s="232"/>
      <c r="DD160" s="232"/>
      <c r="DE160" s="232"/>
      <c r="DF160" s="232"/>
      <c r="DG160" s="232"/>
      <c r="DH160" s="232"/>
      <c r="DI160" s="232"/>
      <c r="DJ160" s="232"/>
      <c r="DK160" s="232"/>
      <c r="DL160" s="232"/>
      <c r="DM160" s="232"/>
      <c r="DN160" s="232"/>
      <c r="DO160" s="232"/>
      <c r="DP160" s="232"/>
      <c r="DQ160" s="232"/>
      <c r="DR160" s="232"/>
      <c r="DS160" s="232"/>
      <c r="DT160" s="232"/>
      <c r="DU160" s="232"/>
      <c r="DV160" s="232"/>
      <c r="DW160" s="232"/>
      <c r="DX160" s="232"/>
      <c r="DY160" s="232"/>
      <c r="DZ160" s="232"/>
      <c r="EA160" s="232"/>
      <c r="EB160" s="232"/>
      <c r="EC160" s="232"/>
      <c r="ED160" s="232"/>
      <c r="EE160" s="232"/>
      <c r="EF160" s="232"/>
      <c r="EG160" s="232"/>
      <c r="EH160" s="232"/>
      <c r="EI160" s="232"/>
      <c r="EJ160" s="232"/>
      <c r="EK160" s="232"/>
      <c r="EL160" s="232"/>
      <c r="EM160" s="232"/>
      <c r="EN160" s="232"/>
      <c r="EO160" s="232"/>
      <c r="EP160" s="232"/>
      <c r="EQ160" s="232"/>
      <c r="ER160" s="232"/>
      <c r="ES160" s="232"/>
      <c r="ET160" s="232"/>
      <c r="EU160" s="232"/>
      <c r="EV160" s="232"/>
      <c r="EW160" s="232"/>
      <c r="EX160" s="232"/>
      <c r="EY160" s="232"/>
      <c r="EZ160" s="232"/>
      <c r="FA160" s="232"/>
      <c r="FB160" s="232"/>
      <c r="FC160" s="232"/>
      <c r="FD160" s="233"/>
      <c r="FE160" s="232"/>
      <c r="FF160" s="232"/>
      <c r="FG160" s="232"/>
      <c r="FH160" s="232"/>
      <c r="FI160" s="232"/>
      <c r="FJ160" s="232"/>
      <c r="FK160" s="232"/>
      <c r="FL160" s="232"/>
      <c r="FM160" s="232"/>
      <c r="FN160" s="232"/>
      <c r="FO160" s="232"/>
      <c r="FP160" s="232"/>
      <c r="FQ160" s="232"/>
      <c r="FR160" s="232"/>
      <c r="FS160" s="232"/>
      <c r="FT160" s="232"/>
      <c r="FU160" s="232"/>
      <c r="FV160" s="232"/>
      <c r="FW160" s="232"/>
      <c r="FX160" s="232"/>
      <c r="FY160" s="232"/>
      <c r="FZ160" s="232"/>
      <c r="GA160" s="232"/>
      <c r="GB160" s="232"/>
      <c r="GC160" s="232"/>
      <c r="GD160" s="232"/>
      <c r="GE160" s="232"/>
      <c r="GF160" s="232"/>
      <c r="GG160" s="232"/>
      <c r="GH160" s="232"/>
      <c r="GI160" s="232"/>
      <c r="GJ160" s="232"/>
      <c r="GK160" s="232"/>
      <c r="GL160" s="203"/>
      <c r="GM160" s="232"/>
      <c r="GN160" s="232"/>
      <c r="GO160" s="232"/>
      <c r="GP160" s="232"/>
      <c r="GQ160" s="232"/>
      <c r="GR160" s="232"/>
      <c r="GS160" s="203"/>
      <c r="GT160" s="203"/>
      <c r="GU160" s="203"/>
      <c r="GV160" s="203"/>
      <c r="GW160" s="203"/>
      <c r="GX160" s="203"/>
      <c r="GY160" s="203"/>
      <c r="GZ160" s="203"/>
      <c r="HA160" s="203"/>
      <c r="HB160" s="203"/>
      <c r="HC160" s="203"/>
      <c r="HD160" s="203"/>
      <c r="HE160" s="203"/>
      <c r="HF160" s="203"/>
    </row>
    <row r="161" spans="1:214" ht="33">
      <c r="A161" s="219" t="s">
        <v>283</v>
      </c>
      <c r="B161" s="219" t="s">
        <v>280</v>
      </c>
      <c r="C161" s="219" t="s">
        <v>280</v>
      </c>
      <c r="D161" s="219" t="s">
        <v>250</v>
      </c>
      <c r="E161" s="219" t="s">
        <v>312</v>
      </c>
      <c r="F161" s="220"/>
      <c r="G161" s="221"/>
      <c r="H161" s="221"/>
      <c r="I161" s="222" t="s">
        <v>354</v>
      </c>
      <c r="J161" s="180">
        <f t="shared" si="3"/>
        <v>0</v>
      </c>
      <c r="K161" s="181">
        <f t="shared" si="4"/>
        <v>0</v>
      </c>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27"/>
      <c r="BQ161" s="227"/>
      <c r="BR161" s="227"/>
      <c r="BS161" s="227"/>
      <c r="BT161" s="227"/>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c r="DC161" s="150"/>
      <c r="DD161" s="150"/>
      <c r="DE161" s="150"/>
      <c r="DF161" s="150"/>
      <c r="DG161" s="150"/>
      <c r="DH161" s="150"/>
      <c r="DI161" s="150"/>
      <c r="DJ161" s="150"/>
      <c r="DK161" s="150"/>
      <c r="DL161" s="150"/>
      <c r="DM161" s="150"/>
      <c r="DN161" s="150"/>
      <c r="DO161" s="150"/>
      <c r="DP161" s="150"/>
      <c r="DQ161" s="150"/>
      <c r="DR161" s="150"/>
      <c r="DS161" s="150"/>
      <c r="DT161" s="150"/>
      <c r="DU161" s="150"/>
      <c r="DV161" s="150"/>
      <c r="DW161" s="150"/>
      <c r="DX161" s="150"/>
      <c r="DY161" s="150"/>
      <c r="DZ161" s="150"/>
      <c r="EA161" s="150"/>
      <c r="EB161" s="150"/>
      <c r="EC161" s="150"/>
      <c r="ED161" s="150"/>
      <c r="EE161" s="150"/>
      <c r="EF161" s="150"/>
      <c r="EG161" s="150"/>
      <c r="EH161" s="150"/>
      <c r="EI161" s="150"/>
      <c r="EJ161" s="150"/>
      <c r="EK161" s="150"/>
      <c r="EL161" s="229"/>
      <c r="EM161" s="150"/>
      <c r="EN161" s="150"/>
      <c r="EO161" s="150"/>
      <c r="EP161" s="150"/>
      <c r="EQ161" s="150"/>
      <c r="ER161" s="261"/>
      <c r="ES161" s="261"/>
      <c r="ET161" s="261"/>
      <c r="EU161" s="261"/>
      <c r="EV161" s="261"/>
      <c r="EW161" s="261"/>
      <c r="EX161" s="261"/>
      <c r="EY161" s="261"/>
      <c r="EZ161" s="261"/>
      <c r="FA161" s="261"/>
      <c r="FB161" s="261"/>
      <c r="FC161" s="261"/>
      <c r="FD161" s="262"/>
      <c r="FE161" s="261"/>
      <c r="FF161" s="261"/>
      <c r="FG161" s="261"/>
      <c r="FH161" s="261"/>
      <c r="FI161" s="261"/>
      <c r="FJ161" s="261"/>
      <c r="FK161" s="261"/>
      <c r="FL161" s="261"/>
      <c r="FM161" s="261"/>
      <c r="FN161" s="261"/>
      <c r="FO161" s="261"/>
      <c r="FP161" s="261"/>
      <c r="FQ161" s="261"/>
      <c r="FR161" s="261"/>
      <c r="FS161" s="261"/>
      <c r="FT161" s="261"/>
      <c r="FU161" s="261"/>
      <c r="FV161" s="261"/>
      <c r="FW161" s="261"/>
      <c r="FX161" s="261"/>
      <c r="FY161" s="261"/>
      <c r="FZ161" s="261"/>
      <c r="GA161" s="261"/>
      <c r="GB161" s="261"/>
      <c r="GC161" s="261"/>
      <c r="GD161" s="261"/>
      <c r="GE161" s="261"/>
      <c r="GF161" s="261"/>
      <c r="GG161" s="261"/>
      <c r="GH161" s="261"/>
      <c r="GI161" s="261"/>
      <c r="GJ161" s="261"/>
      <c r="GK161" s="261"/>
      <c r="GL161" s="168"/>
      <c r="GM161" s="261"/>
      <c r="GN161" s="261"/>
      <c r="GO161" s="261"/>
      <c r="GP161" s="261"/>
      <c r="GQ161" s="261"/>
      <c r="GR161" s="261"/>
      <c r="GS161" s="168"/>
      <c r="GT161" s="168"/>
      <c r="GU161" s="168"/>
      <c r="GV161" s="168"/>
      <c r="GW161" s="168"/>
      <c r="GX161" s="168"/>
      <c r="GY161" s="168"/>
      <c r="GZ161" s="152"/>
      <c r="HA161" s="152"/>
      <c r="HB161" s="152"/>
      <c r="HC161" s="152"/>
      <c r="HD161" s="152"/>
      <c r="HE161" s="152"/>
      <c r="HF161" s="152"/>
    </row>
    <row r="162" spans="1:214" s="206" customFormat="1" ht="44">
      <c r="A162" s="199" t="s">
        <v>283</v>
      </c>
      <c r="B162" s="199" t="s">
        <v>280</v>
      </c>
      <c r="C162" s="199" t="s">
        <v>280</v>
      </c>
      <c r="D162" s="199" t="s">
        <v>250</v>
      </c>
      <c r="E162" s="199" t="s">
        <v>312</v>
      </c>
      <c r="F162" s="142">
        <v>2019005810172</v>
      </c>
      <c r="G162" s="199" t="s">
        <v>496</v>
      </c>
      <c r="H162" s="199" t="s">
        <v>390</v>
      </c>
      <c r="I162" s="143" t="s">
        <v>430</v>
      </c>
      <c r="J162" s="180">
        <f t="shared" si="3"/>
        <v>250000000</v>
      </c>
      <c r="K162" s="181">
        <f t="shared" si="4"/>
        <v>250000000</v>
      </c>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323">
        <v>250000000</v>
      </c>
      <c r="AL162" s="202"/>
      <c r="AM162" s="202"/>
      <c r="AN162" s="202"/>
      <c r="AO162" s="202"/>
      <c r="AP162" s="202"/>
      <c r="AQ162" s="202"/>
      <c r="AR162" s="202"/>
      <c r="AS162" s="202"/>
      <c r="AT162" s="202"/>
      <c r="AU162" s="202"/>
      <c r="AV162" s="202"/>
      <c r="AW162" s="202"/>
      <c r="AX162" s="202"/>
      <c r="AY162" s="202"/>
      <c r="AZ162" s="202"/>
      <c r="BA162" s="202"/>
      <c r="BB162" s="202"/>
      <c r="BC162" s="202"/>
      <c r="BD162" s="202"/>
      <c r="BE162" s="202"/>
      <c r="BF162" s="202"/>
      <c r="BG162" s="202"/>
      <c r="BH162" s="202"/>
      <c r="BI162" s="202"/>
      <c r="BJ162" s="202"/>
      <c r="BK162" s="202"/>
      <c r="BL162" s="202"/>
      <c r="BM162" s="202"/>
      <c r="BN162" s="202"/>
      <c r="BO162" s="202"/>
      <c r="BP162" s="202"/>
      <c r="BQ162" s="202"/>
      <c r="BR162" s="202"/>
      <c r="BS162" s="202"/>
      <c r="BT162" s="202"/>
      <c r="BU162" s="232"/>
      <c r="BV162" s="232"/>
      <c r="BW162" s="232"/>
      <c r="BX162" s="232"/>
      <c r="BY162" s="232"/>
      <c r="BZ162" s="232"/>
      <c r="CA162" s="232"/>
      <c r="CB162" s="232"/>
      <c r="CC162" s="232"/>
      <c r="CD162" s="232"/>
      <c r="CE162" s="232"/>
      <c r="CF162" s="232"/>
      <c r="CG162" s="232"/>
      <c r="CH162" s="232"/>
      <c r="CI162" s="232"/>
      <c r="CJ162" s="232"/>
      <c r="CK162" s="232"/>
      <c r="CL162" s="232"/>
      <c r="CM162" s="232"/>
      <c r="CN162" s="232"/>
      <c r="CO162" s="232"/>
      <c r="CP162" s="232"/>
      <c r="CQ162" s="232"/>
      <c r="CR162" s="232"/>
      <c r="CS162" s="232"/>
      <c r="CT162" s="232"/>
      <c r="CU162" s="232"/>
      <c r="CV162" s="232"/>
      <c r="CW162" s="232"/>
      <c r="CX162" s="232"/>
      <c r="CY162" s="232"/>
      <c r="CZ162" s="232"/>
      <c r="DA162" s="232"/>
      <c r="DB162" s="232"/>
      <c r="DC162" s="232"/>
      <c r="DD162" s="232"/>
      <c r="DE162" s="232"/>
      <c r="DF162" s="232"/>
      <c r="DG162" s="232"/>
      <c r="DH162" s="232"/>
      <c r="DI162" s="232"/>
      <c r="DJ162" s="232"/>
      <c r="DK162" s="232"/>
      <c r="DL162" s="232"/>
      <c r="DM162" s="232"/>
      <c r="DN162" s="232"/>
      <c r="DO162" s="232"/>
      <c r="DP162" s="232"/>
      <c r="DQ162" s="232"/>
      <c r="DR162" s="232"/>
      <c r="DS162" s="232"/>
      <c r="DT162" s="232"/>
      <c r="DU162" s="232"/>
      <c r="DV162" s="232"/>
      <c r="DW162" s="232"/>
      <c r="DX162" s="232"/>
      <c r="DY162" s="232"/>
      <c r="DZ162" s="232"/>
      <c r="EA162" s="232"/>
      <c r="EB162" s="232"/>
      <c r="EC162" s="232"/>
      <c r="ED162" s="232"/>
      <c r="EE162" s="232"/>
      <c r="EF162" s="232"/>
      <c r="EG162" s="232"/>
      <c r="EH162" s="232"/>
      <c r="EI162" s="232"/>
      <c r="EJ162" s="232"/>
      <c r="EK162" s="232"/>
      <c r="EL162" s="232"/>
      <c r="EM162" s="232"/>
      <c r="EN162" s="232"/>
      <c r="EO162" s="232"/>
      <c r="EP162" s="232"/>
      <c r="EQ162" s="232"/>
      <c r="ER162" s="232"/>
      <c r="ES162" s="232"/>
      <c r="ET162" s="232"/>
      <c r="EU162" s="232"/>
      <c r="EV162" s="232"/>
      <c r="EW162" s="232"/>
      <c r="EX162" s="232"/>
      <c r="EY162" s="232"/>
      <c r="EZ162" s="232"/>
      <c r="FA162" s="232"/>
      <c r="FB162" s="232"/>
      <c r="FC162" s="232"/>
      <c r="FD162" s="233"/>
      <c r="FE162" s="232"/>
      <c r="FF162" s="232"/>
      <c r="FG162" s="232"/>
      <c r="FH162" s="232"/>
      <c r="FI162" s="232"/>
      <c r="FJ162" s="232"/>
      <c r="FK162" s="232"/>
      <c r="FL162" s="232"/>
      <c r="FM162" s="232"/>
      <c r="FN162" s="232"/>
      <c r="FO162" s="232"/>
      <c r="FP162" s="232"/>
      <c r="FQ162" s="232"/>
      <c r="FR162" s="232"/>
      <c r="FS162" s="232"/>
      <c r="FT162" s="232"/>
      <c r="FU162" s="232"/>
      <c r="FV162" s="232"/>
      <c r="FW162" s="232"/>
      <c r="FX162" s="232"/>
      <c r="FY162" s="232"/>
      <c r="FZ162" s="232"/>
      <c r="GA162" s="232"/>
      <c r="GB162" s="232"/>
      <c r="GC162" s="232"/>
      <c r="GD162" s="232"/>
      <c r="GE162" s="232"/>
      <c r="GF162" s="232"/>
      <c r="GG162" s="232"/>
      <c r="GH162" s="232"/>
      <c r="GI162" s="232"/>
      <c r="GJ162" s="232"/>
      <c r="GK162" s="232"/>
      <c r="GL162" s="203"/>
      <c r="GM162" s="232"/>
      <c r="GN162" s="232"/>
      <c r="GO162" s="232"/>
      <c r="GP162" s="232"/>
      <c r="GQ162" s="232"/>
      <c r="GR162" s="232"/>
      <c r="GS162" s="203"/>
      <c r="GT162" s="203"/>
      <c r="GU162" s="203"/>
      <c r="GV162" s="203"/>
      <c r="GW162" s="203"/>
      <c r="GX162" s="203"/>
      <c r="GY162" s="203"/>
      <c r="GZ162" s="203"/>
      <c r="HA162" s="203"/>
      <c r="HB162" s="203"/>
      <c r="HC162" s="203"/>
      <c r="HD162" s="203"/>
      <c r="HE162" s="203"/>
      <c r="HF162" s="203"/>
    </row>
    <row r="163" spans="1:214" s="206" customFormat="1" ht="33">
      <c r="A163" s="199" t="s">
        <v>283</v>
      </c>
      <c r="B163" s="199" t="s">
        <v>280</v>
      </c>
      <c r="C163" s="199" t="s">
        <v>280</v>
      </c>
      <c r="D163" s="199" t="s">
        <v>250</v>
      </c>
      <c r="E163" s="199" t="s">
        <v>312</v>
      </c>
      <c r="F163" s="142">
        <v>2019005810149</v>
      </c>
      <c r="G163" s="199" t="s">
        <v>497</v>
      </c>
      <c r="H163" s="199" t="s">
        <v>390</v>
      </c>
      <c r="I163" s="143" t="s">
        <v>431</v>
      </c>
      <c r="J163" s="265">
        <f t="shared" si="3"/>
        <v>249973000</v>
      </c>
      <c r="K163" s="181">
        <f t="shared" si="4"/>
        <v>249973000</v>
      </c>
      <c r="L163" s="202"/>
      <c r="M163" s="202"/>
      <c r="N163" s="202"/>
      <c r="O163" s="202"/>
      <c r="P163" s="202"/>
      <c r="Q163" s="202"/>
      <c r="R163" s="202"/>
      <c r="S163" s="202"/>
      <c r="T163" s="202"/>
      <c r="U163" s="202"/>
      <c r="V163" s="202"/>
      <c r="W163" s="202"/>
      <c r="X163" s="202"/>
      <c r="Y163" s="202"/>
      <c r="Z163" s="202">
        <v>5000000</v>
      </c>
      <c r="AA163" s="202"/>
      <c r="AB163" s="202"/>
      <c r="AC163" s="202"/>
      <c r="AD163" s="202"/>
      <c r="AE163" s="202"/>
      <c r="AF163" s="202"/>
      <c r="AG163" s="202"/>
      <c r="AH163" s="202"/>
      <c r="AI163" s="202"/>
      <c r="AJ163" s="202">
        <v>5502861</v>
      </c>
      <c r="AK163" s="323">
        <f>286048739-50000000</f>
        <v>236048739</v>
      </c>
      <c r="AL163" s="202">
        <v>3421400</v>
      </c>
      <c r="AM163" s="202"/>
      <c r="AN163" s="202"/>
      <c r="AO163" s="202"/>
      <c r="AP163" s="202"/>
      <c r="AQ163" s="202"/>
      <c r="AR163" s="202"/>
      <c r="AS163" s="202"/>
      <c r="AT163" s="202"/>
      <c r="AU163" s="202"/>
      <c r="AV163" s="202"/>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2"/>
      <c r="BR163" s="202"/>
      <c r="BS163" s="202"/>
      <c r="BT163" s="202"/>
      <c r="BU163" s="232"/>
      <c r="BV163" s="232"/>
      <c r="BW163" s="232"/>
      <c r="BX163" s="232"/>
      <c r="BY163" s="232"/>
      <c r="BZ163" s="232"/>
      <c r="CA163" s="232"/>
      <c r="CB163" s="232"/>
      <c r="CC163" s="232"/>
      <c r="CD163" s="232"/>
      <c r="CE163" s="232"/>
      <c r="CF163" s="232"/>
      <c r="CG163" s="232"/>
      <c r="CH163" s="232"/>
      <c r="CI163" s="232"/>
      <c r="CJ163" s="232"/>
      <c r="CK163" s="232"/>
      <c r="CL163" s="232"/>
      <c r="CM163" s="232"/>
      <c r="CN163" s="232"/>
      <c r="CO163" s="232"/>
      <c r="CP163" s="232"/>
      <c r="CQ163" s="232"/>
      <c r="CR163" s="232"/>
      <c r="CS163" s="232"/>
      <c r="CT163" s="232"/>
      <c r="CU163" s="232"/>
      <c r="CV163" s="232"/>
      <c r="CW163" s="232"/>
      <c r="CX163" s="232"/>
      <c r="CY163" s="232"/>
      <c r="CZ163" s="232"/>
      <c r="DA163" s="232"/>
      <c r="DB163" s="232"/>
      <c r="DC163" s="232"/>
      <c r="DD163" s="232"/>
      <c r="DE163" s="232"/>
      <c r="DF163" s="232"/>
      <c r="DG163" s="232"/>
      <c r="DH163" s="232"/>
      <c r="DI163" s="232"/>
      <c r="DJ163" s="232"/>
      <c r="DK163" s="232"/>
      <c r="DL163" s="232"/>
      <c r="DM163" s="232"/>
      <c r="DN163" s="232"/>
      <c r="DO163" s="232"/>
      <c r="DP163" s="232"/>
      <c r="DQ163" s="232"/>
      <c r="DR163" s="232"/>
      <c r="DS163" s="232"/>
      <c r="DT163" s="232"/>
      <c r="DU163" s="232"/>
      <c r="DV163" s="232"/>
      <c r="DW163" s="232"/>
      <c r="DX163" s="232"/>
      <c r="DY163" s="232"/>
      <c r="DZ163" s="232"/>
      <c r="EA163" s="232"/>
      <c r="EB163" s="232"/>
      <c r="EC163" s="232"/>
      <c r="ED163" s="232"/>
      <c r="EE163" s="263"/>
      <c r="EF163" s="263"/>
      <c r="EG163" s="263"/>
      <c r="EH163" s="263"/>
      <c r="EI163" s="263"/>
      <c r="EJ163" s="263"/>
      <c r="EK163" s="263"/>
      <c r="EL163" s="263"/>
      <c r="EM163" s="263"/>
      <c r="EN163" s="263"/>
      <c r="EO163" s="263"/>
      <c r="EP163" s="263"/>
      <c r="EQ163" s="263"/>
      <c r="ER163" s="263"/>
      <c r="ES163" s="263"/>
      <c r="ET163" s="263"/>
      <c r="EU163" s="263"/>
      <c r="EV163" s="263"/>
      <c r="EW163" s="263"/>
      <c r="EX163" s="263"/>
      <c r="EY163" s="263"/>
      <c r="EZ163" s="263"/>
      <c r="FA163" s="263"/>
      <c r="FB163" s="263"/>
      <c r="FC163" s="263"/>
      <c r="FD163" s="264"/>
      <c r="FE163" s="263"/>
      <c r="FF163" s="263"/>
      <c r="FG163" s="263"/>
      <c r="FH163" s="263"/>
      <c r="FI163" s="263"/>
      <c r="FJ163" s="263"/>
      <c r="FK163" s="263"/>
      <c r="FL163" s="263"/>
      <c r="FM163" s="263"/>
      <c r="FN163" s="263"/>
      <c r="FO163" s="263"/>
      <c r="FP163" s="263"/>
      <c r="FQ163" s="263"/>
      <c r="FR163" s="263"/>
      <c r="FS163" s="263"/>
      <c r="FT163" s="263"/>
      <c r="FU163" s="263"/>
      <c r="FV163" s="263"/>
      <c r="FW163" s="263"/>
      <c r="FX163" s="263"/>
      <c r="FY163" s="263"/>
      <c r="FZ163" s="263"/>
      <c r="GA163" s="263"/>
      <c r="GB163" s="263"/>
      <c r="GC163" s="263"/>
      <c r="GD163" s="263"/>
      <c r="GE163" s="263"/>
      <c r="GF163" s="263"/>
      <c r="GG163" s="263"/>
      <c r="GH163" s="263"/>
      <c r="GI163" s="263"/>
      <c r="GJ163" s="263"/>
      <c r="GK163" s="263"/>
      <c r="GL163" s="205"/>
      <c r="GM163" s="263"/>
      <c r="GN163" s="263"/>
      <c r="GO163" s="263"/>
      <c r="GP163" s="263"/>
      <c r="GQ163" s="263"/>
      <c r="GR163" s="263"/>
      <c r="GS163" s="205"/>
      <c r="GT163" s="205"/>
      <c r="GU163" s="205"/>
      <c r="GV163" s="205"/>
      <c r="GW163" s="205"/>
      <c r="GX163" s="205"/>
      <c r="GY163" s="205"/>
      <c r="GZ163" s="205"/>
      <c r="HA163" s="205"/>
      <c r="HB163" s="205"/>
      <c r="HC163" s="205"/>
      <c r="HD163" s="205"/>
      <c r="HE163" s="205"/>
      <c r="HF163" s="205"/>
    </row>
    <row r="164" spans="1:214" s="206" customFormat="1" ht="33">
      <c r="A164" s="199" t="s">
        <v>283</v>
      </c>
      <c r="B164" s="199" t="s">
        <v>280</v>
      </c>
      <c r="C164" s="199" t="s">
        <v>280</v>
      </c>
      <c r="D164" s="199" t="s">
        <v>250</v>
      </c>
      <c r="E164" s="199" t="s">
        <v>312</v>
      </c>
      <c r="F164" s="266">
        <v>2019005810057</v>
      </c>
      <c r="G164" s="199" t="s">
        <v>498</v>
      </c>
      <c r="H164" s="199" t="s">
        <v>390</v>
      </c>
      <c r="I164" s="267" t="s">
        <v>499</v>
      </c>
      <c r="J164" s="180">
        <f t="shared" si="3"/>
        <v>336235000</v>
      </c>
      <c r="K164" s="181">
        <f t="shared" si="4"/>
        <v>336235000</v>
      </c>
      <c r="L164" s="202"/>
      <c r="M164" s="202"/>
      <c r="N164" s="202"/>
      <c r="O164" s="202"/>
      <c r="P164" s="202"/>
      <c r="Q164" s="202"/>
      <c r="R164" s="202"/>
      <c r="S164" s="202"/>
      <c r="T164" s="202"/>
      <c r="U164" s="202"/>
      <c r="V164" s="202"/>
      <c r="W164" s="324"/>
      <c r="X164" s="202"/>
      <c r="Y164" s="202"/>
      <c r="Z164" s="202"/>
      <c r="AA164" s="202"/>
      <c r="AB164" s="202"/>
      <c r="AC164" s="202"/>
      <c r="AD164" s="202"/>
      <c r="AE164" s="202"/>
      <c r="AF164" s="202"/>
      <c r="AG164" s="202">
        <v>86535000</v>
      </c>
      <c r="AH164" s="202"/>
      <c r="AI164" s="202"/>
      <c r="AJ164" s="202"/>
      <c r="AK164" s="323">
        <f>299700000-50000000</f>
        <v>249700000</v>
      </c>
      <c r="AL164" s="202"/>
      <c r="AM164" s="202"/>
      <c r="AN164" s="202"/>
      <c r="AO164" s="202"/>
      <c r="AP164" s="202"/>
      <c r="AQ164" s="202"/>
      <c r="AR164" s="202"/>
      <c r="AS164" s="202"/>
      <c r="AT164" s="202"/>
      <c r="AU164" s="202"/>
      <c r="AV164" s="202"/>
      <c r="AW164" s="202"/>
      <c r="AX164" s="202"/>
      <c r="AY164" s="202"/>
      <c r="AZ164" s="202"/>
      <c r="BA164" s="202"/>
      <c r="BB164" s="202"/>
      <c r="BC164" s="202"/>
      <c r="BD164" s="202"/>
      <c r="BE164" s="202"/>
      <c r="BF164" s="202"/>
      <c r="BG164" s="202"/>
      <c r="BH164" s="202"/>
      <c r="BI164" s="202"/>
      <c r="BJ164" s="202"/>
      <c r="BK164" s="202"/>
      <c r="BL164" s="202"/>
      <c r="BM164" s="202"/>
      <c r="BN164" s="202"/>
      <c r="BO164" s="202"/>
      <c r="BP164" s="202"/>
      <c r="BQ164" s="202"/>
      <c r="BR164" s="202"/>
      <c r="BS164" s="202"/>
      <c r="BT164" s="202"/>
      <c r="BU164" s="232"/>
      <c r="BV164" s="232"/>
      <c r="BW164" s="232"/>
      <c r="BX164" s="232"/>
      <c r="BY164" s="232"/>
      <c r="BZ164" s="232"/>
      <c r="CA164" s="232"/>
      <c r="CB164" s="232"/>
      <c r="CC164" s="232"/>
      <c r="CD164" s="232"/>
      <c r="CE164" s="232"/>
      <c r="CF164" s="232"/>
      <c r="CG164" s="232"/>
      <c r="CH164" s="232"/>
      <c r="CI164" s="232"/>
      <c r="CJ164" s="232"/>
      <c r="CK164" s="232"/>
      <c r="CL164" s="232"/>
      <c r="CM164" s="232"/>
      <c r="CN164" s="232"/>
      <c r="CO164" s="232"/>
      <c r="CP164" s="232"/>
      <c r="CQ164" s="232"/>
      <c r="CR164" s="232"/>
      <c r="CS164" s="232"/>
      <c r="CT164" s="232"/>
      <c r="CU164" s="232"/>
      <c r="CV164" s="232"/>
      <c r="CW164" s="232"/>
      <c r="CX164" s="232"/>
      <c r="CY164" s="232"/>
      <c r="CZ164" s="232"/>
      <c r="DA164" s="232"/>
      <c r="DB164" s="232"/>
      <c r="DC164" s="232"/>
      <c r="DD164" s="232"/>
      <c r="DE164" s="232"/>
      <c r="DF164" s="232"/>
      <c r="DG164" s="232"/>
      <c r="DH164" s="232"/>
      <c r="DI164" s="232"/>
      <c r="DJ164" s="232"/>
      <c r="DK164" s="232"/>
      <c r="DL164" s="232"/>
      <c r="DM164" s="232"/>
      <c r="DN164" s="232"/>
      <c r="DO164" s="232"/>
      <c r="DP164" s="232"/>
      <c r="DQ164" s="232"/>
      <c r="DR164" s="232"/>
      <c r="DS164" s="232"/>
      <c r="DT164" s="232"/>
      <c r="DU164" s="232"/>
      <c r="DV164" s="232"/>
      <c r="DW164" s="232"/>
      <c r="DX164" s="232"/>
      <c r="DY164" s="232"/>
      <c r="DZ164" s="232"/>
      <c r="EA164" s="232"/>
      <c r="EB164" s="232"/>
      <c r="EC164" s="232"/>
      <c r="ED164" s="232"/>
      <c r="EE164" s="232"/>
      <c r="EF164" s="232"/>
      <c r="EG164" s="232"/>
      <c r="EH164" s="232"/>
      <c r="EI164" s="232"/>
      <c r="EJ164" s="232"/>
      <c r="EK164" s="232"/>
      <c r="EL164" s="232"/>
      <c r="EM164" s="232"/>
      <c r="EN164" s="232"/>
      <c r="EO164" s="232"/>
      <c r="EP164" s="232"/>
      <c r="EQ164" s="232"/>
      <c r="ER164" s="232"/>
      <c r="ES164" s="232"/>
      <c r="ET164" s="232"/>
      <c r="EU164" s="232"/>
      <c r="EV164" s="232"/>
      <c r="EW164" s="232"/>
      <c r="EX164" s="232"/>
      <c r="EY164" s="232"/>
      <c r="EZ164" s="232"/>
      <c r="FA164" s="232"/>
      <c r="FB164" s="232"/>
      <c r="FC164" s="232"/>
      <c r="FD164" s="233"/>
      <c r="FE164" s="232"/>
      <c r="FF164" s="232"/>
      <c r="FG164" s="232"/>
      <c r="FH164" s="232"/>
      <c r="FI164" s="232"/>
      <c r="FJ164" s="232"/>
      <c r="FK164" s="232"/>
      <c r="FL164" s="232"/>
      <c r="FM164" s="232"/>
      <c r="FN164" s="232"/>
      <c r="FO164" s="232"/>
      <c r="FP164" s="232"/>
      <c r="FQ164" s="232"/>
      <c r="FR164" s="232"/>
      <c r="FS164" s="232"/>
      <c r="FT164" s="232"/>
      <c r="FU164" s="232"/>
      <c r="FV164" s="232"/>
      <c r="FW164" s="232"/>
      <c r="FX164" s="232"/>
      <c r="FY164" s="232"/>
      <c r="FZ164" s="232"/>
      <c r="GA164" s="232"/>
      <c r="GB164" s="232"/>
      <c r="GC164" s="232"/>
      <c r="GD164" s="232"/>
      <c r="GE164" s="232"/>
      <c r="GF164" s="232"/>
      <c r="GG164" s="232"/>
      <c r="GH164" s="232"/>
      <c r="GI164" s="232"/>
      <c r="GJ164" s="232"/>
      <c r="GK164" s="232"/>
      <c r="GL164" s="203"/>
      <c r="GM164" s="232"/>
      <c r="GN164" s="232"/>
      <c r="GO164" s="232"/>
      <c r="GP164" s="232"/>
      <c r="GQ164" s="232"/>
      <c r="GR164" s="232"/>
      <c r="GS164" s="203"/>
      <c r="GT164" s="203"/>
      <c r="GU164" s="203"/>
      <c r="GV164" s="203"/>
      <c r="GW164" s="203"/>
      <c r="GX164" s="203"/>
      <c r="GY164" s="203"/>
      <c r="GZ164" s="203"/>
      <c r="HA164" s="203"/>
      <c r="HB164" s="203"/>
      <c r="HC164" s="203"/>
      <c r="HD164" s="203"/>
      <c r="HE164" s="203"/>
      <c r="HF164" s="203"/>
    </row>
    <row r="165" spans="1:214">
      <c r="A165" s="169" t="s">
        <v>295</v>
      </c>
      <c r="B165" s="169"/>
      <c r="C165" s="169"/>
      <c r="D165" s="169"/>
      <c r="E165" s="169"/>
      <c r="F165" s="170"/>
      <c r="G165" s="171"/>
      <c r="H165" s="171"/>
      <c r="I165" s="172" t="s">
        <v>355</v>
      </c>
      <c r="J165" s="180">
        <f t="shared" si="3"/>
        <v>0</v>
      </c>
      <c r="K165" s="181">
        <f t="shared" si="4"/>
        <v>0</v>
      </c>
      <c r="L165" s="207"/>
      <c r="M165" s="207"/>
      <c r="N165" s="207"/>
      <c r="O165" s="207"/>
      <c r="P165" s="207"/>
      <c r="Q165" s="207"/>
      <c r="R165" s="207"/>
      <c r="S165" s="207"/>
      <c r="T165" s="208"/>
      <c r="U165" s="208"/>
      <c r="V165" s="208"/>
      <c r="W165" s="208"/>
      <c r="X165" s="208"/>
      <c r="Y165" s="208"/>
      <c r="Z165" s="208"/>
      <c r="AA165" s="208"/>
      <c r="AB165" s="208"/>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207"/>
      <c r="BG165" s="207"/>
      <c r="BH165" s="207"/>
      <c r="BI165" s="207"/>
      <c r="BJ165" s="207"/>
      <c r="BK165" s="207"/>
      <c r="BL165" s="207"/>
      <c r="BM165" s="207"/>
      <c r="BN165" s="207"/>
      <c r="BO165" s="207"/>
      <c r="BP165" s="207"/>
      <c r="BQ165" s="207"/>
      <c r="BR165" s="207"/>
      <c r="BS165" s="207"/>
      <c r="BT165" s="207"/>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52"/>
      <c r="EF165" s="152"/>
      <c r="EG165" s="152"/>
      <c r="EH165" s="152"/>
      <c r="EI165" s="152"/>
      <c r="EJ165" s="152"/>
      <c r="EK165" s="152"/>
      <c r="EL165" s="152"/>
      <c r="EM165" s="152"/>
      <c r="EN165" s="152"/>
      <c r="EO165" s="152"/>
      <c r="EP165" s="152"/>
      <c r="EQ165" s="152"/>
      <c r="ER165" s="152"/>
      <c r="ES165" s="152"/>
      <c r="ET165" s="152"/>
      <c r="EU165" s="152"/>
      <c r="EV165" s="152"/>
      <c r="EW165" s="152"/>
      <c r="EX165" s="152"/>
      <c r="EY165" s="152"/>
      <c r="EZ165" s="152"/>
      <c r="FA165" s="152"/>
      <c r="FB165" s="152"/>
      <c r="FC165" s="152"/>
      <c r="FD165" s="152"/>
      <c r="FE165" s="152"/>
      <c r="FF165" s="152"/>
      <c r="FG165" s="152"/>
      <c r="FH165" s="152"/>
      <c r="FI165" s="152"/>
      <c r="FJ165" s="152"/>
      <c r="FK165" s="152"/>
      <c r="FL165" s="152"/>
      <c r="FM165" s="152"/>
      <c r="FN165" s="152"/>
      <c r="FO165" s="152"/>
      <c r="FP165" s="152"/>
      <c r="FQ165" s="152"/>
      <c r="FR165" s="152"/>
      <c r="FS165" s="152"/>
      <c r="FT165" s="152"/>
      <c r="FU165" s="152"/>
      <c r="FV165" s="152"/>
      <c r="FW165" s="152"/>
      <c r="FX165" s="152"/>
      <c r="FY165" s="152"/>
      <c r="FZ165" s="152"/>
      <c r="GA165" s="152"/>
      <c r="GB165" s="152"/>
      <c r="GC165" s="152"/>
      <c r="GD165" s="152"/>
      <c r="GE165" s="152"/>
      <c r="GF165" s="152"/>
      <c r="GG165" s="152"/>
      <c r="GH165" s="152"/>
      <c r="GI165" s="152"/>
      <c r="GJ165" s="152"/>
      <c r="GK165" s="152"/>
      <c r="GL165" s="152"/>
      <c r="GM165" s="152"/>
      <c r="GN165" s="152"/>
      <c r="GO165" s="152"/>
      <c r="GP165" s="152"/>
      <c r="GQ165" s="152"/>
      <c r="GR165" s="152"/>
      <c r="GS165" s="152"/>
      <c r="GT165" s="152"/>
      <c r="GU165" s="152"/>
      <c r="GV165" s="152"/>
      <c r="GW165" s="152"/>
      <c r="GX165" s="152"/>
      <c r="GY165" s="152"/>
      <c r="GZ165" s="152"/>
      <c r="HA165" s="152"/>
      <c r="HB165" s="152"/>
      <c r="HC165" s="152"/>
      <c r="HD165" s="152"/>
      <c r="HE165" s="152"/>
      <c r="HF165" s="152"/>
    </row>
    <row r="166" spans="1:214">
      <c r="A166" s="176" t="s">
        <v>295</v>
      </c>
      <c r="B166" s="176" t="s">
        <v>252</v>
      </c>
      <c r="C166" s="176"/>
      <c r="D166" s="176"/>
      <c r="E166" s="176"/>
      <c r="F166" s="225"/>
      <c r="G166" s="178"/>
      <c r="H166" s="178"/>
      <c r="I166" s="179" t="s">
        <v>276</v>
      </c>
      <c r="J166" s="180">
        <f t="shared" si="3"/>
        <v>0</v>
      </c>
      <c r="K166" s="181">
        <f t="shared" si="4"/>
        <v>0</v>
      </c>
      <c r="L166" s="208"/>
      <c r="M166" s="208"/>
      <c r="N166" s="208"/>
      <c r="O166" s="208"/>
      <c r="P166" s="208"/>
      <c r="Q166" s="208"/>
      <c r="R166" s="208"/>
      <c r="S166" s="208"/>
      <c r="T166" s="208"/>
      <c r="U166" s="208"/>
      <c r="V166" s="208"/>
      <c r="W166" s="208"/>
      <c r="X166" s="208"/>
      <c r="Y166" s="208"/>
      <c r="Z166" s="208"/>
      <c r="AA166" s="208"/>
      <c r="AB166" s="208"/>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c r="BF166" s="207"/>
      <c r="BG166" s="207"/>
      <c r="BH166" s="207"/>
      <c r="BI166" s="207"/>
      <c r="BJ166" s="208"/>
      <c r="BK166" s="207"/>
      <c r="BL166" s="207"/>
      <c r="BM166" s="207"/>
      <c r="BN166" s="207"/>
      <c r="BO166" s="207"/>
      <c r="BP166" s="207"/>
      <c r="BQ166" s="207"/>
      <c r="BR166" s="207"/>
      <c r="BS166" s="207"/>
      <c r="BT166" s="207"/>
      <c r="BU166" s="168"/>
      <c r="BV166" s="168"/>
      <c r="BW166" s="168"/>
      <c r="BX166" s="168"/>
      <c r="BY166" s="168"/>
      <c r="BZ166" s="168"/>
      <c r="CA166" s="168"/>
      <c r="CB166" s="168"/>
      <c r="CC166" s="168"/>
      <c r="CD166" s="168"/>
      <c r="CE166" s="168"/>
      <c r="CF166" s="168"/>
      <c r="CG166" s="168"/>
      <c r="CH166" s="168"/>
      <c r="CI166" s="168"/>
      <c r="CJ166" s="168"/>
      <c r="CK166" s="168"/>
      <c r="CL166" s="168"/>
      <c r="CM166" s="168"/>
      <c r="CN166" s="168"/>
      <c r="CO166" s="168"/>
      <c r="CP166" s="168"/>
      <c r="CQ166" s="168"/>
      <c r="CR166" s="168"/>
      <c r="CS166" s="168"/>
      <c r="CT166" s="168"/>
      <c r="CU166" s="168"/>
      <c r="CV166" s="168"/>
      <c r="CW166" s="168"/>
      <c r="CX166" s="168"/>
      <c r="CY166" s="168"/>
      <c r="CZ166" s="168"/>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52"/>
      <c r="EF166" s="152"/>
      <c r="EG166" s="152"/>
      <c r="EH166" s="152"/>
      <c r="EI166" s="152"/>
      <c r="EJ166" s="152"/>
      <c r="EK166" s="152"/>
      <c r="EL166" s="152"/>
      <c r="EM166" s="152"/>
      <c r="EN166" s="152"/>
      <c r="EO166" s="152"/>
      <c r="EP166" s="152"/>
      <c r="EQ166" s="152"/>
      <c r="ER166" s="152"/>
      <c r="ES166" s="152"/>
      <c r="ET166" s="152"/>
      <c r="EU166" s="152"/>
      <c r="EV166" s="152"/>
      <c r="EW166" s="152"/>
      <c r="EX166" s="152"/>
      <c r="EY166" s="152"/>
      <c r="EZ166" s="152"/>
      <c r="FA166" s="152"/>
      <c r="FB166" s="152"/>
      <c r="FC166" s="152"/>
      <c r="FD166" s="152"/>
      <c r="FE166" s="152"/>
      <c r="FF166" s="152"/>
      <c r="FG166" s="152"/>
      <c r="FH166" s="152"/>
      <c r="FI166" s="152"/>
      <c r="FJ166" s="152"/>
      <c r="FK166" s="152"/>
      <c r="FL166" s="152"/>
      <c r="FM166" s="152"/>
      <c r="FN166" s="152"/>
      <c r="FO166" s="152"/>
      <c r="FP166" s="152"/>
      <c r="FQ166" s="152"/>
      <c r="FR166" s="152"/>
      <c r="FS166" s="152"/>
      <c r="FT166" s="152"/>
      <c r="FU166" s="152"/>
      <c r="FV166" s="152"/>
      <c r="FW166" s="152"/>
      <c r="FX166" s="152"/>
      <c r="FY166" s="152"/>
      <c r="FZ166" s="152"/>
      <c r="GA166" s="152"/>
      <c r="GB166" s="152"/>
      <c r="GC166" s="152"/>
      <c r="GD166" s="152"/>
      <c r="GE166" s="152"/>
      <c r="GF166" s="152"/>
      <c r="GG166" s="152"/>
      <c r="GH166" s="152"/>
      <c r="GI166" s="152"/>
      <c r="GJ166" s="152"/>
      <c r="GK166" s="152"/>
      <c r="GL166" s="152"/>
      <c r="GM166" s="152"/>
      <c r="GN166" s="152"/>
      <c r="GO166" s="152"/>
      <c r="GP166" s="152"/>
      <c r="GQ166" s="152"/>
      <c r="GR166" s="152"/>
      <c r="GS166" s="152"/>
      <c r="GT166" s="152"/>
      <c r="GU166" s="152"/>
      <c r="GV166" s="152"/>
      <c r="GW166" s="152"/>
      <c r="GX166" s="152"/>
      <c r="GY166" s="152"/>
      <c r="GZ166" s="152"/>
      <c r="HA166" s="152"/>
      <c r="HB166" s="152"/>
      <c r="HC166" s="152"/>
      <c r="HD166" s="152"/>
      <c r="HE166" s="152"/>
      <c r="HF166" s="152"/>
    </row>
    <row r="167" spans="1:214">
      <c r="A167" s="184" t="s">
        <v>295</v>
      </c>
      <c r="B167" s="184" t="s">
        <v>252</v>
      </c>
      <c r="C167" s="184" t="s">
        <v>254</v>
      </c>
      <c r="D167" s="184"/>
      <c r="E167" s="184"/>
      <c r="F167" s="185"/>
      <c r="G167" s="184"/>
      <c r="H167" s="186"/>
      <c r="I167" s="187" t="s">
        <v>255</v>
      </c>
      <c r="J167" s="180">
        <f t="shared" si="3"/>
        <v>0</v>
      </c>
      <c r="K167" s="181">
        <f t="shared" si="4"/>
        <v>0</v>
      </c>
      <c r="L167" s="208"/>
      <c r="M167" s="208"/>
      <c r="N167" s="208"/>
      <c r="O167" s="208"/>
      <c r="P167" s="208"/>
      <c r="Q167" s="208"/>
      <c r="R167" s="208"/>
      <c r="S167" s="208"/>
      <c r="T167" s="208"/>
      <c r="U167" s="208"/>
      <c r="V167" s="208"/>
      <c r="W167" s="208"/>
      <c r="X167" s="208"/>
      <c r="Y167" s="208"/>
      <c r="Z167" s="208"/>
      <c r="AA167" s="208"/>
      <c r="AB167" s="208"/>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8"/>
      <c r="BK167" s="207"/>
      <c r="BL167" s="207"/>
      <c r="BM167" s="207"/>
      <c r="BN167" s="207"/>
      <c r="BO167" s="207"/>
      <c r="BP167" s="207"/>
      <c r="BQ167" s="207"/>
      <c r="BR167" s="207"/>
      <c r="BS167" s="207"/>
      <c r="BT167" s="207"/>
      <c r="BU167" s="168"/>
      <c r="BV167" s="168"/>
      <c r="BW167" s="168"/>
      <c r="BX167" s="168"/>
      <c r="BY167" s="168"/>
      <c r="BZ167" s="168"/>
      <c r="CA167" s="168"/>
      <c r="CB167" s="168"/>
      <c r="CC167" s="168"/>
      <c r="CD167" s="168"/>
      <c r="CE167" s="168"/>
      <c r="CF167" s="168"/>
      <c r="CG167" s="168"/>
      <c r="CH167" s="168"/>
      <c r="CI167" s="168"/>
      <c r="CJ167" s="168"/>
      <c r="CK167" s="168"/>
      <c r="CL167" s="168"/>
      <c r="CM167" s="168"/>
      <c r="CN167" s="168"/>
      <c r="CO167" s="168"/>
      <c r="CP167" s="168"/>
      <c r="CQ167" s="168"/>
      <c r="CR167" s="168"/>
      <c r="CS167" s="168"/>
      <c r="CT167" s="168"/>
      <c r="CU167" s="168"/>
      <c r="CV167" s="168"/>
      <c r="CW167" s="168"/>
      <c r="CX167" s="168"/>
      <c r="CY167" s="168"/>
      <c r="CZ167" s="168"/>
      <c r="DA167" s="168"/>
      <c r="DB167" s="168"/>
      <c r="DC167" s="168"/>
      <c r="DD167" s="168"/>
      <c r="DE167" s="168"/>
      <c r="DF167" s="168"/>
      <c r="DG167" s="168"/>
      <c r="DH167" s="168"/>
      <c r="DI167" s="168"/>
      <c r="DJ167" s="168"/>
      <c r="DK167" s="168"/>
      <c r="DL167" s="168"/>
      <c r="DM167" s="168"/>
      <c r="DN167" s="168"/>
      <c r="DO167" s="168"/>
      <c r="DP167" s="168"/>
      <c r="DQ167" s="168"/>
      <c r="DR167" s="168"/>
      <c r="DS167" s="168"/>
      <c r="DT167" s="168"/>
      <c r="DU167" s="168"/>
      <c r="DV167" s="168"/>
      <c r="DW167" s="168"/>
      <c r="DX167" s="168"/>
      <c r="DY167" s="168"/>
      <c r="DZ167" s="168"/>
      <c r="EA167" s="168"/>
      <c r="EB167" s="168"/>
      <c r="EC167" s="168"/>
      <c r="ED167" s="168"/>
      <c r="EE167" s="152"/>
      <c r="EF167" s="152"/>
      <c r="EG167" s="152"/>
      <c r="EH167" s="152"/>
      <c r="EI167" s="152"/>
      <c r="EJ167" s="152"/>
      <c r="EK167" s="152"/>
      <c r="EL167" s="152"/>
      <c r="EM167" s="152"/>
      <c r="EN167" s="152"/>
      <c r="EO167" s="152"/>
      <c r="EP167" s="152"/>
      <c r="EQ167" s="152"/>
      <c r="ER167" s="152"/>
      <c r="ES167" s="152"/>
      <c r="ET167" s="152"/>
      <c r="EU167" s="152"/>
      <c r="EV167" s="152"/>
      <c r="EW167" s="152"/>
      <c r="EX167" s="152"/>
      <c r="EY167" s="152"/>
      <c r="EZ167" s="152"/>
      <c r="FA167" s="152"/>
      <c r="FB167" s="152"/>
      <c r="FC167" s="152"/>
      <c r="FD167" s="152"/>
      <c r="FE167" s="152"/>
      <c r="FF167" s="152"/>
      <c r="FG167" s="152"/>
      <c r="FH167" s="152"/>
      <c r="FI167" s="152"/>
      <c r="FJ167" s="152"/>
      <c r="FK167" s="152"/>
      <c r="FL167" s="152"/>
      <c r="FM167" s="152"/>
      <c r="FN167" s="152"/>
      <c r="FO167" s="152"/>
      <c r="FP167" s="152"/>
      <c r="FQ167" s="152"/>
      <c r="FR167" s="152"/>
      <c r="FS167" s="152"/>
      <c r="FT167" s="152"/>
      <c r="FU167" s="152"/>
      <c r="FV167" s="152"/>
      <c r="FW167" s="152"/>
      <c r="FX167" s="152"/>
      <c r="FY167" s="152"/>
      <c r="FZ167" s="152"/>
      <c r="GA167" s="152"/>
      <c r="GB167" s="152"/>
      <c r="GC167" s="152"/>
      <c r="GD167" s="152"/>
      <c r="GE167" s="152"/>
      <c r="GF167" s="152"/>
      <c r="GG167" s="152"/>
      <c r="GH167" s="152"/>
      <c r="GI167" s="152"/>
      <c r="GJ167" s="152"/>
      <c r="GK167" s="152"/>
      <c r="GL167" s="152"/>
      <c r="GM167" s="152"/>
      <c r="GN167" s="152"/>
      <c r="GO167" s="152"/>
      <c r="GP167" s="152"/>
      <c r="GQ167" s="152"/>
      <c r="GR167" s="152"/>
      <c r="GS167" s="152"/>
      <c r="GT167" s="152"/>
      <c r="GU167" s="152"/>
      <c r="GV167" s="152"/>
      <c r="GW167" s="152"/>
      <c r="GX167" s="152"/>
      <c r="GY167" s="152"/>
      <c r="GZ167" s="152"/>
      <c r="HA167" s="152"/>
      <c r="HB167" s="152"/>
      <c r="HC167" s="152"/>
      <c r="HD167" s="152"/>
      <c r="HE167" s="152"/>
      <c r="HF167" s="152"/>
    </row>
    <row r="168" spans="1:214">
      <c r="A168" s="211" t="s">
        <v>295</v>
      </c>
      <c r="B168" s="211" t="s">
        <v>252</v>
      </c>
      <c r="C168" s="211" t="s">
        <v>254</v>
      </c>
      <c r="D168" s="211" t="s">
        <v>256</v>
      </c>
      <c r="E168" s="211"/>
      <c r="F168" s="226"/>
      <c r="G168" s="213"/>
      <c r="H168" s="213"/>
      <c r="I168" s="214" t="s">
        <v>257</v>
      </c>
      <c r="J168" s="180">
        <f t="shared" si="3"/>
        <v>0</v>
      </c>
      <c r="K168" s="181">
        <f t="shared" si="4"/>
        <v>0</v>
      </c>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208"/>
      <c r="BD168" s="208"/>
      <c r="BE168" s="208"/>
      <c r="BF168" s="208"/>
      <c r="BG168" s="208"/>
      <c r="BH168" s="208"/>
      <c r="BI168" s="208"/>
      <c r="BJ168" s="208"/>
      <c r="BK168" s="208"/>
      <c r="BL168" s="208"/>
      <c r="BM168" s="208"/>
      <c r="BN168" s="208"/>
      <c r="BO168" s="208"/>
      <c r="BP168" s="208"/>
      <c r="BQ168" s="208"/>
      <c r="BR168" s="208"/>
      <c r="BS168" s="208"/>
      <c r="BT168" s="208"/>
      <c r="BU168" s="183"/>
      <c r="BV168" s="183"/>
      <c r="BW168" s="183"/>
      <c r="BX168" s="183"/>
      <c r="BY168" s="183"/>
      <c r="BZ168" s="183"/>
      <c r="CA168" s="183"/>
      <c r="CB168" s="183"/>
      <c r="CC168" s="183"/>
      <c r="CD168" s="183"/>
      <c r="CE168" s="183"/>
      <c r="CF168" s="183"/>
      <c r="CG168" s="183"/>
      <c r="CH168" s="183"/>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3"/>
      <c r="DF168" s="183"/>
      <c r="DG168" s="183"/>
      <c r="DH168" s="183"/>
      <c r="DI168" s="183"/>
      <c r="DJ168" s="183"/>
      <c r="DK168" s="183"/>
      <c r="DL168" s="183"/>
      <c r="DM168" s="183"/>
      <c r="DN168" s="183"/>
      <c r="DO168" s="183"/>
      <c r="DP168" s="183"/>
      <c r="DQ168" s="183"/>
      <c r="DR168" s="183"/>
      <c r="DS168" s="183"/>
      <c r="DT168" s="183"/>
      <c r="DU168" s="183"/>
      <c r="DV168" s="183"/>
      <c r="DW168" s="183"/>
      <c r="DX168" s="183"/>
      <c r="DY168" s="183"/>
      <c r="DZ168" s="183"/>
      <c r="EA168" s="183"/>
      <c r="EB168" s="183"/>
      <c r="EC168" s="183"/>
      <c r="ED168" s="183"/>
      <c r="EE168" s="183"/>
      <c r="EF168" s="183"/>
      <c r="EG168" s="183"/>
      <c r="EH168" s="183"/>
      <c r="EI168" s="183"/>
      <c r="EJ168" s="183"/>
      <c r="EK168" s="183"/>
      <c r="EL168" s="183"/>
      <c r="EM168" s="183"/>
      <c r="EN168" s="183"/>
      <c r="EO168" s="183"/>
      <c r="EP168" s="183"/>
      <c r="EQ168" s="183"/>
      <c r="ER168" s="183"/>
      <c r="ES168" s="183"/>
      <c r="ET168" s="183"/>
      <c r="EU168" s="183"/>
      <c r="EV168" s="183"/>
      <c r="EW168" s="183"/>
      <c r="EX168" s="183"/>
      <c r="EY168" s="183"/>
      <c r="EZ168" s="183"/>
      <c r="FA168" s="183"/>
      <c r="FB168" s="183"/>
      <c r="FC168" s="183"/>
      <c r="FD168" s="183"/>
      <c r="FE168" s="183"/>
      <c r="FF168" s="183"/>
      <c r="FG168" s="183"/>
      <c r="FH168" s="183"/>
      <c r="FI168" s="183"/>
      <c r="FJ168" s="183"/>
      <c r="FK168" s="183"/>
      <c r="FL168" s="183"/>
      <c r="FM168" s="183"/>
      <c r="FN168" s="183"/>
      <c r="FO168" s="183"/>
      <c r="FP168" s="183"/>
      <c r="FQ168" s="183"/>
      <c r="FR168" s="183"/>
      <c r="FS168" s="183"/>
      <c r="FT168" s="183"/>
      <c r="FU168" s="183"/>
      <c r="FV168" s="183"/>
      <c r="FW168" s="183"/>
      <c r="FX168" s="183"/>
      <c r="FY168" s="183"/>
      <c r="FZ168" s="183"/>
      <c r="GA168" s="183"/>
      <c r="GB168" s="183"/>
      <c r="GC168" s="183"/>
      <c r="GD168" s="183"/>
      <c r="GE168" s="183"/>
      <c r="GF168" s="183"/>
      <c r="GG168" s="183"/>
      <c r="GH168" s="183"/>
      <c r="GI168" s="183"/>
      <c r="GJ168" s="183"/>
      <c r="GK168" s="183"/>
      <c r="GL168" s="183"/>
      <c r="GM168" s="183"/>
      <c r="GN168" s="183"/>
      <c r="GO168" s="183"/>
      <c r="GP168" s="183"/>
      <c r="GQ168" s="183"/>
      <c r="GR168" s="183"/>
      <c r="GS168" s="183"/>
      <c r="GT168" s="183"/>
      <c r="GU168" s="183"/>
      <c r="GV168" s="183"/>
      <c r="GW168" s="183"/>
      <c r="GX168" s="183"/>
      <c r="GY168" s="183"/>
      <c r="GZ168" s="152"/>
      <c r="HA168" s="152"/>
      <c r="HB168" s="152"/>
      <c r="HC168" s="152"/>
      <c r="HD168" s="152"/>
      <c r="HE168" s="152"/>
      <c r="HF168" s="152"/>
    </row>
    <row r="169" spans="1:214">
      <c r="A169" s="219" t="s">
        <v>295</v>
      </c>
      <c r="B169" s="219" t="s">
        <v>252</v>
      </c>
      <c r="C169" s="219" t="s">
        <v>254</v>
      </c>
      <c r="D169" s="219" t="s">
        <v>256</v>
      </c>
      <c r="E169" s="219" t="s">
        <v>289</v>
      </c>
      <c r="F169" s="224"/>
      <c r="G169" s="221"/>
      <c r="H169" s="221"/>
      <c r="I169" s="222" t="s">
        <v>290</v>
      </c>
      <c r="J169" s="180">
        <f t="shared" si="3"/>
        <v>0</v>
      </c>
      <c r="K169" s="181">
        <f t="shared" si="4"/>
        <v>0</v>
      </c>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c r="BA169" s="239"/>
      <c r="BB169" s="239"/>
      <c r="BC169" s="239"/>
      <c r="BD169" s="239"/>
      <c r="BE169" s="239"/>
      <c r="BF169" s="239"/>
      <c r="BG169" s="239"/>
      <c r="BH169" s="239"/>
      <c r="BI169" s="239"/>
      <c r="BJ169" s="239"/>
      <c r="BK169" s="239"/>
      <c r="BL169" s="239"/>
      <c r="BM169" s="239"/>
      <c r="BN169" s="239"/>
      <c r="BO169" s="239"/>
      <c r="BP169" s="239"/>
      <c r="BQ169" s="239"/>
      <c r="BR169" s="239"/>
      <c r="BS169" s="239"/>
      <c r="BT169" s="239"/>
      <c r="BU169" s="167"/>
      <c r="BV169" s="167"/>
      <c r="BW169" s="167"/>
      <c r="BX169" s="167"/>
      <c r="BY169" s="167"/>
      <c r="BZ169" s="167"/>
      <c r="CA169" s="167"/>
      <c r="CB169" s="167"/>
      <c r="CC169" s="167"/>
      <c r="CD169" s="167"/>
      <c r="CE169" s="167"/>
      <c r="CF169" s="167"/>
      <c r="CG169" s="167"/>
      <c r="CH169" s="167"/>
      <c r="CI169" s="167"/>
      <c r="CJ169" s="167"/>
      <c r="CK169" s="167"/>
      <c r="CL169" s="167"/>
      <c r="CM169" s="167"/>
      <c r="CN169" s="167"/>
      <c r="CO169" s="167"/>
      <c r="CP169" s="167"/>
      <c r="CQ169" s="167"/>
      <c r="CR169" s="167"/>
      <c r="CS169" s="167"/>
      <c r="CT169" s="167"/>
      <c r="CU169" s="167"/>
      <c r="CV169" s="167"/>
      <c r="CW169" s="167"/>
      <c r="CX169" s="167"/>
      <c r="CY169" s="167"/>
      <c r="CZ169" s="167"/>
      <c r="DA169" s="167"/>
      <c r="DB169" s="167"/>
      <c r="DC169" s="167"/>
      <c r="DD169" s="167"/>
      <c r="DE169" s="167"/>
      <c r="DF169" s="167"/>
      <c r="DG169" s="167"/>
      <c r="DH169" s="167"/>
      <c r="DI169" s="167"/>
      <c r="DJ169" s="167"/>
      <c r="DK169" s="167"/>
      <c r="DL169" s="167"/>
      <c r="DM169" s="167"/>
      <c r="DN169" s="167"/>
      <c r="DO169" s="167"/>
      <c r="DP169" s="167"/>
      <c r="DQ169" s="167"/>
      <c r="DR169" s="167"/>
      <c r="DS169" s="167"/>
      <c r="DT169" s="167"/>
      <c r="DU169" s="167"/>
      <c r="DV169" s="167"/>
      <c r="DW169" s="167"/>
      <c r="DX169" s="167"/>
      <c r="DY169" s="167"/>
      <c r="DZ169" s="167"/>
      <c r="EA169" s="167"/>
      <c r="EB169" s="167"/>
      <c r="EC169" s="167"/>
      <c r="ED169" s="167"/>
      <c r="EE169" s="167"/>
      <c r="EF169" s="167"/>
      <c r="EG169" s="167"/>
      <c r="EH169" s="167"/>
      <c r="EI169" s="167"/>
      <c r="EJ169" s="167"/>
      <c r="EK169" s="167"/>
      <c r="EL169" s="167"/>
      <c r="EM169" s="167"/>
      <c r="EN169" s="167"/>
      <c r="EO169" s="167"/>
      <c r="EP169" s="167"/>
      <c r="EQ169" s="167"/>
      <c r="ER169" s="167"/>
      <c r="ES169" s="167"/>
      <c r="ET169" s="167"/>
      <c r="EU169" s="167"/>
      <c r="EV169" s="167"/>
      <c r="EW169" s="167"/>
      <c r="EX169" s="167"/>
      <c r="EY169" s="167"/>
      <c r="EZ169" s="167"/>
      <c r="FA169" s="167"/>
      <c r="FB169" s="167"/>
      <c r="FC169" s="167"/>
      <c r="FD169" s="167"/>
      <c r="FE169" s="167"/>
      <c r="FF169" s="167"/>
      <c r="FG169" s="167"/>
      <c r="FH169" s="167"/>
      <c r="FI169" s="167"/>
      <c r="FJ169" s="167"/>
      <c r="FK169" s="167"/>
      <c r="FL169" s="167"/>
      <c r="FM169" s="167"/>
      <c r="FN169" s="167"/>
      <c r="FO169" s="167"/>
      <c r="FP169" s="167"/>
      <c r="FQ169" s="167"/>
      <c r="FR169" s="167"/>
      <c r="FS169" s="167"/>
      <c r="FT169" s="167"/>
      <c r="FU169" s="167"/>
      <c r="FV169" s="167"/>
      <c r="FW169" s="167"/>
      <c r="FX169" s="167"/>
      <c r="FY169" s="167"/>
      <c r="FZ169" s="167"/>
      <c r="GA169" s="167"/>
      <c r="GB169" s="167"/>
      <c r="GC169" s="167"/>
      <c r="GD169" s="167"/>
      <c r="GE169" s="167"/>
      <c r="GF169" s="167"/>
      <c r="GG169" s="167"/>
      <c r="GH169" s="167"/>
      <c r="GI169" s="167"/>
      <c r="GJ169" s="167"/>
      <c r="GK169" s="167"/>
      <c r="GL169" s="167"/>
      <c r="GM169" s="167"/>
      <c r="GN169" s="167"/>
      <c r="GO169" s="167"/>
      <c r="GP169" s="167"/>
      <c r="GQ169" s="167"/>
      <c r="GR169" s="167"/>
      <c r="GS169" s="167"/>
      <c r="GT169" s="167"/>
      <c r="GU169" s="167"/>
      <c r="GV169" s="167"/>
      <c r="GW169" s="167"/>
      <c r="GX169" s="167"/>
      <c r="GY169" s="167"/>
      <c r="GZ169" s="152"/>
      <c r="HA169" s="152"/>
      <c r="HB169" s="152"/>
      <c r="HC169" s="152"/>
      <c r="HD169" s="152"/>
      <c r="HE169" s="152"/>
      <c r="HF169" s="152"/>
    </row>
    <row r="170" spans="1:214" s="206" customFormat="1" ht="22">
      <c r="A170" s="199" t="s">
        <v>295</v>
      </c>
      <c r="B170" s="199" t="s">
        <v>252</v>
      </c>
      <c r="C170" s="199" t="s">
        <v>254</v>
      </c>
      <c r="D170" s="199" t="s">
        <v>256</v>
      </c>
      <c r="E170" s="199" t="s">
        <v>289</v>
      </c>
      <c r="F170" s="200">
        <v>2019005810075</v>
      </c>
      <c r="G170" s="199" t="s">
        <v>500</v>
      </c>
      <c r="H170" s="199" t="s">
        <v>389</v>
      </c>
      <c r="I170" s="201" t="s">
        <v>374</v>
      </c>
      <c r="J170" s="180">
        <f t="shared" si="3"/>
        <v>171044150</v>
      </c>
      <c r="K170" s="181">
        <f t="shared" si="4"/>
        <v>171044150</v>
      </c>
      <c r="L170" s="202"/>
      <c r="M170" s="202"/>
      <c r="N170" s="202"/>
      <c r="O170" s="202"/>
      <c r="P170" s="202"/>
      <c r="Q170" s="202"/>
      <c r="R170" s="202"/>
      <c r="S170" s="202"/>
      <c r="T170" s="231">
        <v>12750000</v>
      </c>
      <c r="U170" s="231">
        <v>3750000</v>
      </c>
      <c r="V170" s="231">
        <v>1500000</v>
      </c>
      <c r="W170" s="231">
        <v>105000000</v>
      </c>
      <c r="X170" s="231">
        <v>300000</v>
      </c>
      <c r="Y170" s="231">
        <v>975000</v>
      </c>
      <c r="Z170" s="202"/>
      <c r="AA170" s="231">
        <v>9750000</v>
      </c>
      <c r="AB170" s="231">
        <v>5380000</v>
      </c>
      <c r="AC170" s="231">
        <v>8070000</v>
      </c>
      <c r="AD170" s="202"/>
      <c r="AE170" s="202">
        <v>7500</v>
      </c>
      <c r="AF170" s="231">
        <v>2071650</v>
      </c>
      <c r="AG170" s="231">
        <v>2250000</v>
      </c>
      <c r="AH170" s="231">
        <v>750000</v>
      </c>
      <c r="AI170" s="231">
        <v>17500000</v>
      </c>
      <c r="AJ170" s="231">
        <v>900000</v>
      </c>
      <c r="AK170" s="245"/>
      <c r="AL170" s="202">
        <v>90000</v>
      </c>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5"/>
      <c r="HA170" s="205"/>
      <c r="HB170" s="205"/>
      <c r="HC170" s="205"/>
      <c r="HD170" s="205"/>
      <c r="HE170" s="205"/>
      <c r="HF170" s="205"/>
    </row>
    <row r="171" spans="1:214">
      <c r="A171" s="169" t="s">
        <v>300</v>
      </c>
      <c r="B171" s="169"/>
      <c r="C171" s="169"/>
      <c r="D171" s="169"/>
      <c r="E171" s="169"/>
      <c r="F171" s="170"/>
      <c r="G171" s="171"/>
      <c r="H171" s="171"/>
      <c r="I171" s="172" t="s">
        <v>356</v>
      </c>
      <c r="J171" s="180">
        <f t="shared" si="3"/>
        <v>0</v>
      </c>
      <c r="K171" s="181">
        <f t="shared" si="4"/>
        <v>0</v>
      </c>
      <c r="L171" s="207"/>
      <c r="M171" s="207"/>
      <c r="N171" s="207"/>
      <c r="O171" s="207"/>
      <c r="P171" s="207"/>
      <c r="Q171" s="207"/>
      <c r="R171" s="207"/>
      <c r="S171" s="207"/>
      <c r="T171" s="208"/>
      <c r="U171" s="208"/>
      <c r="V171" s="208"/>
      <c r="W171" s="208"/>
      <c r="X171" s="208"/>
      <c r="Y171" s="208"/>
      <c r="Z171" s="208"/>
      <c r="AA171" s="208"/>
      <c r="AB171" s="208"/>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168"/>
      <c r="BV171" s="168"/>
      <c r="BW171" s="168"/>
      <c r="BX171" s="168"/>
      <c r="BY171" s="168"/>
      <c r="BZ171" s="168"/>
      <c r="CA171" s="168"/>
      <c r="CB171" s="168"/>
      <c r="CC171" s="168"/>
      <c r="CD171" s="168"/>
      <c r="CE171" s="168"/>
      <c r="CF171" s="168"/>
      <c r="CG171" s="168"/>
      <c r="CH171" s="168"/>
      <c r="CI171" s="168"/>
      <c r="CJ171" s="168"/>
      <c r="CK171" s="168"/>
      <c r="CL171" s="168"/>
      <c r="CM171" s="168"/>
      <c r="CN171" s="168"/>
      <c r="CO171" s="168"/>
      <c r="CP171" s="168"/>
      <c r="CQ171" s="168"/>
      <c r="CR171" s="168"/>
      <c r="CS171" s="168"/>
      <c r="CT171" s="168"/>
      <c r="CU171" s="168"/>
      <c r="CV171" s="168"/>
      <c r="CW171" s="168"/>
      <c r="CX171" s="168"/>
      <c r="CY171" s="168"/>
      <c r="CZ171" s="168"/>
      <c r="DA171" s="168"/>
      <c r="DB171" s="168"/>
      <c r="DC171" s="168"/>
      <c r="DD171" s="168"/>
      <c r="DE171" s="168"/>
      <c r="DF171" s="168"/>
      <c r="DG171" s="168"/>
      <c r="DH171" s="168"/>
      <c r="DI171" s="168"/>
      <c r="DJ171" s="168"/>
      <c r="DK171" s="168"/>
      <c r="DL171" s="168"/>
      <c r="DM171" s="168"/>
      <c r="DN171" s="168"/>
      <c r="DO171" s="168"/>
      <c r="DP171" s="168"/>
      <c r="DQ171" s="168"/>
      <c r="DR171" s="168"/>
      <c r="DS171" s="168"/>
      <c r="DT171" s="168"/>
      <c r="DU171" s="168"/>
      <c r="DV171" s="168"/>
      <c r="DW171" s="168"/>
      <c r="DX171" s="168"/>
      <c r="DY171" s="168"/>
      <c r="DZ171" s="168"/>
      <c r="EA171" s="168"/>
      <c r="EB171" s="168"/>
      <c r="EC171" s="168"/>
      <c r="ED171" s="168"/>
      <c r="EE171" s="152"/>
      <c r="EF171" s="152"/>
      <c r="EG171" s="152"/>
      <c r="EH171" s="152"/>
      <c r="EI171" s="152"/>
      <c r="EJ171" s="152"/>
      <c r="EK171" s="152"/>
      <c r="EL171" s="152"/>
      <c r="EM171" s="152"/>
      <c r="EN171" s="152"/>
      <c r="EO171" s="152"/>
      <c r="EP171" s="152"/>
      <c r="EQ171" s="152"/>
      <c r="ER171" s="152"/>
      <c r="ES171" s="152"/>
      <c r="ET171" s="152"/>
      <c r="EU171" s="152"/>
      <c r="EV171" s="152"/>
      <c r="EW171" s="152"/>
      <c r="EX171" s="152"/>
      <c r="EY171" s="152"/>
      <c r="EZ171" s="152"/>
      <c r="FA171" s="152"/>
      <c r="FB171" s="152"/>
      <c r="FC171" s="152"/>
      <c r="FD171" s="152"/>
      <c r="FE171" s="152"/>
      <c r="FF171" s="152"/>
      <c r="FG171" s="152"/>
      <c r="FH171" s="152"/>
      <c r="FI171" s="152"/>
      <c r="FJ171" s="152"/>
      <c r="FK171" s="152"/>
      <c r="FL171" s="152"/>
      <c r="FM171" s="152"/>
      <c r="FN171" s="152"/>
      <c r="FO171" s="152"/>
      <c r="FP171" s="152"/>
      <c r="FQ171" s="152"/>
      <c r="FR171" s="152"/>
      <c r="FS171" s="152"/>
      <c r="FT171" s="152"/>
      <c r="FU171" s="152"/>
      <c r="FV171" s="152"/>
      <c r="FW171" s="152"/>
      <c r="FX171" s="152"/>
      <c r="FY171" s="152"/>
      <c r="FZ171" s="152"/>
      <c r="GA171" s="152"/>
      <c r="GB171" s="152"/>
      <c r="GC171" s="152"/>
      <c r="GD171" s="152"/>
      <c r="GE171" s="152"/>
      <c r="GF171" s="152"/>
      <c r="GG171" s="152"/>
      <c r="GH171" s="152"/>
      <c r="GI171" s="152"/>
      <c r="GJ171" s="152"/>
      <c r="GK171" s="152"/>
      <c r="GL171" s="152"/>
      <c r="GM171" s="152"/>
      <c r="GN171" s="152"/>
      <c r="GO171" s="152"/>
      <c r="GP171" s="152"/>
      <c r="GQ171" s="152"/>
      <c r="GR171" s="152"/>
      <c r="GS171" s="152"/>
      <c r="GT171" s="152"/>
      <c r="GU171" s="152"/>
      <c r="GV171" s="152"/>
      <c r="GW171" s="152"/>
      <c r="GX171" s="152"/>
      <c r="GY171" s="152"/>
      <c r="GZ171" s="152"/>
      <c r="HA171" s="152"/>
      <c r="HB171" s="152"/>
      <c r="HC171" s="152"/>
      <c r="HD171" s="152"/>
      <c r="HE171" s="152"/>
      <c r="HF171" s="152"/>
    </row>
    <row r="172" spans="1:214">
      <c r="A172" s="176" t="s">
        <v>300</v>
      </c>
      <c r="B172" s="176" t="s">
        <v>274</v>
      </c>
      <c r="C172" s="176"/>
      <c r="D172" s="176"/>
      <c r="E172" s="176"/>
      <c r="F172" s="177"/>
      <c r="G172" s="178"/>
      <c r="H172" s="178"/>
      <c r="I172" s="179" t="s">
        <v>324</v>
      </c>
      <c r="J172" s="180">
        <f t="shared" si="3"/>
        <v>0</v>
      </c>
      <c r="K172" s="181">
        <f t="shared" si="4"/>
        <v>0</v>
      </c>
      <c r="L172" s="208"/>
      <c r="M172" s="208"/>
      <c r="N172" s="208"/>
      <c r="O172" s="208"/>
      <c r="P172" s="208"/>
      <c r="Q172" s="208"/>
      <c r="R172" s="208"/>
      <c r="S172" s="208"/>
      <c r="T172" s="208"/>
      <c r="U172" s="208"/>
      <c r="V172" s="208"/>
      <c r="W172" s="208"/>
      <c r="X172" s="208"/>
      <c r="Y172" s="208"/>
      <c r="Z172" s="208"/>
      <c r="AA172" s="208"/>
      <c r="AB172" s="208"/>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8"/>
      <c r="BK172" s="207"/>
      <c r="BL172" s="207"/>
      <c r="BM172" s="207"/>
      <c r="BN172" s="207"/>
      <c r="BO172" s="207"/>
      <c r="BP172" s="207"/>
      <c r="BQ172" s="207"/>
      <c r="BR172" s="207"/>
      <c r="BS172" s="207"/>
      <c r="BT172" s="207"/>
      <c r="BU172" s="168"/>
      <c r="BV172" s="168"/>
      <c r="BW172" s="168"/>
      <c r="BX172" s="168"/>
      <c r="BY172" s="168"/>
      <c r="BZ172" s="168"/>
      <c r="CA172" s="168"/>
      <c r="CB172" s="168"/>
      <c r="CC172" s="168"/>
      <c r="CD172" s="168"/>
      <c r="CE172" s="168"/>
      <c r="CF172" s="168"/>
      <c r="CG172" s="168"/>
      <c r="CH172" s="168"/>
      <c r="CI172" s="168"/>
      <c r="CJ172" s="168"/>
      <c r="CK172" s="168"/>
      <c r="CL172" s="168"/>
      <c r="CM172" s="168"/>
      <c r="CN172" s="168"/>
      <c r="CO172" s="168"/>
      <c r="CP172" s="168"/>
      <c r="CQ172" s="168"/>
      <c r="CR172" s="168"/>
      <c r="CS172" s="168"/>
      <c r="CT172" s="168"/>
      <c r="CU172" s="168"/>
      <c r="CV172" s="168"/>
      <c r="CW172" s="168"/>
      <c r="CX172" s="168"/>
      <c r="CY172" s="168"/>
      <c r="CZ172" s="168"/>
      <c r="DA172" s="168"/>
      <c r="DB172" s="168"/>
      <c r="DC172" s="168"/>
      <c r="DD172" s="168"/>
      <c r="DE172" s="168"/>
      <c r="DF172" s="168"/>
      <c r="DG172" s="168"/>
      <c r="DH172" s="168"/>
      <c r="DI172" s="168"/>
      <c r="DJ172" s="168"/>
      <c r="DK172" s="168"/>
      <c r="DL172" s="168"/>
      <c r="DM172" s="168"/>
      <c r="DN172" s="168"/>
      <c r="DO172" s="168"/>
      <c r="DP172" s="168"/>
      <c r="DQ172" s="168"/>
      <c r="DR172" s="168"/>
      <c r="DS172" s="168"/>
      <c r="DT172" s="168"/>
      <c r="DU172" s="168"/>
      <c r="DV172" s="168"/>
      <c r="DW172" s="168"/>
      <c r="DX172" s="168"/>
      <c r="DY172" s="168"/>
      <c r="DZ172" s="168"/>
      <c r="EA172" s="168"/>
      <c r="EB172" s="168"/>
      <c r="EC172" s="168"/>
      <c r="ED172" s="168"/>
      <c r="EE172" s="152"/>
      <c r="EF172" s="152"/>
      <c r="EG172" s="152"/>
      <c r="EH172" s="152"/>
      <c r="EI172" s="152"/>
      <c r="EJ172" s="152"/>
      <c r="EK172" s="152"/>
      <c r="EL172" s="152"/>
      <c r="EM172" s="152"/>
      <c r="EN172" s="152"/>
      <c r="EO172" s="152"/>
      <c r="EP172" s="152"/>
      <c r="EQ172" s="152"/>
      <c r="ER172" s="152"/>
      <c r="ES172" s="152"/>
      <c r="ET172" s="152"/>
      <c r="EU172" s="152"/>
      <c r="EV172" s="152"/>
      <c r="EW172" s="152"/>
      <c r="EX172" s="152"/>
      <c r="EY172" s="152"/>
      <c r="EZ172" s="152"/>
      <c r="FA172" s="152"/>
      <c r="FB172" s="152"/>
      <c r="FC172" s="152"/>
      <c r="FD172" s="152"/>
      <c r="FE172" s="152"/>
      <c r="FF172" s="152"/>
      <c r="FG172" s="152"/>
      <c r="FH172" s="152"/>
      <c r="FI172" s="152"/>
      <c r="FJ172" s="152"/>
      <c r="FK172" s="152"/>
      <c r="FL172" s="152"/>
      <c r="FM172" s="152"/>
      <c r="FN172" s="152"/>
      <c r="FO172" s="152"/>
      <c r="FP172" s="152"/>
      <c r="FQ172" s="152"/>
      <c r="FR172" s="152"/>
      <c r="FS172" s="152"/>
      <c r="FT172" s="152"/>
      <c r="FU172" s="152"/>
      <c r="FV172" s="152"/>
      <c r="FW172" s="152"/>
      <c r="FX172" s="152"/>
      <c r="FY172" s="152"/>
      <c r="FZ172" s="152"/>
      <c r="GA172" s="152"/>
      <c r="GB172" s="152"/>
      <c r="GC172" s="152"/>
      <c r="GD172" s="152"/>
      <c r="GE172" s="152"/>
      <c r="GF172" s="152"/>
      <c r="GG172" s="152"/>
      <c r="GH172" s="152"/>
      <c r="GI172" s="152"/>
      <c r="GJ172" s="152"/>
      <c r="GK172" s="152"/>
      <c r="GL172" s="152"/>
      <c r="GM172" s="152"/>
      <c r="GN172" s="152"/>
      <c r="GO172" s="152"/>
      <c r="GP172" s="152"/>
      <c r="GQ172" s="152"/>
      <c r="GR172" s="152"/>
      <c r="GS172" s="152"/>
      <c r="GT172" s="152"/>
      <c r="GU172" s="152"/>
      <c r="GV172" s="152"/>
      <c r="GW172" s="152"/>
      <c r="GX172" s="152"/>
      <c r="GY172" s="152"/>
      <c r="GZ172" s="152"/>
      <c r="HA172" s="152"/>
      <c r="HB172" s="152"/>
      <c r="HC172" s="152"/>
      <c r="HD172" s="152"/>
      <c r="HE172" s="152"/>
      <c r="HF172" s="152"/>
    </row>
    <row r="173" spans="1:214">
      <c r="A173" s="184" t="s">
        <v>300</v>
      </c>
      <c r="B173" s="184" t="s">
        <v>274</v>
      </c>
      <c r="C173" s="184" t="s">
        <v>252</v>
      </c>
      <c r="D173" s="184"/>
      <c r="E173" s="184"/>
      <c r="F173" s="185"/>
      <c r="G173" s="184"/>
      <c r="H173" s="186"/>
      <c r="I173" s="187" t="s">
        <v>325</v>
      </c>
      <c r="J173" s="180">
        <f t="shared" si="3"/>
        <v>0</v>
      </c>
      <c r="K173" s="181">
        <f t="shared" si="4"/>
        <v>0</v>
      </c>
      <c r="L173" s="208"/>
      <c r="M173" s="208"/>
      <c r="N173" s="208"/>
      <c r="O173" s="208"/>
      <c r="P173" s="208"/>
      <c r="Q173" s="208"/>
      <c r="R173" s="208"/>
      <c r="S173" s="208"/>
      <c r="T173" s="208"/>
      <c r="U173" s="208"/>
      <c r="V173" s="208"/>
      <c r="W173" s="208"/>
      <c r="X173" s="208"/>
      <c r="Y173" s="208"/>
      <c r="Z173" s="208"/>
      <c r="AA173" s="208"/>
      <c r="AB173" s="208"/>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8"/>
      <c r="BK173" s="207"/>
      <c r="BL173" s="207"/>
      <c r="BM173" s="207"/>
      <c r="BN173" s="207"/>
      <c r="BO173" s="207"/>
      <c r="BP173" s="207"/>
      <c r="BQ173" s="207"/>
      <c r="BR173" s="207"/>
      <c r="BS173" s="207"/>
      <c r="BT173" s="207"/>
      <c r="BU173" s="168"/>
      <c r="BV173" s="168"/>
      <c r="BW173" s="168"/>
      <c r="BX173" s="168"/>
      <c r="BY173" s="168"/>
      <c r="BZ173" s="168"/>
      <c r="CA173" s="168"/>
      <c r="CB173" s="168"/>
      <c r="CC173" s="168"/>
      <c r="CD173" s="168"/>
      <c r="CE173" s="168"/>
      <c r="CF173" s="168"/>
      <c r="CG173" s="168"/>
      <c r="CH173" s="168"/>
      <c r="CI173" s="168"/>
      <c r="CJ173" s="168"/>
      <c r="CK173" s="168"/>
      <c r="CL173" s="168"/>
      <c r="CM173" s="168"/>
      <c r="CN173" s="168"/>
      <c r="CO173" s="168"/>
      <c r="CP173" s="168"/>
      <c r="CQ173" s="168"/>
      <c r="CR173" s="168"/>
      <c r="CS173" s="168"/>
      <c r="CT173" s="168"/>
      <c r="CU173" s="168"/>
      <c r="CV173" s="168"/>
      <c r="CW173" s="168"/>
      <c r="CX173" s="168"/>
      <c r="CY173" s="168"/>
      <c r="CZ173" s="168"/>
      <c r="DA173" s="168"/>
      <c r="DB173" s="168"/>
      <c r="DC173" s="168"/>
      <c r="DD173" s="168"/>
      <c r="DE173" s="168"/>
      <c r="DF173" s="168"/>
      <c r="DG173" s="168"/>
      <c r="DH173" s="168"/>
      <c r="DI173" s="168"/>
      <c r="DJ173" s="168"/>
      <c r="DK173" s="168"/>
      <c r="DL173" s="168"/>
      <c r="DM173" s="168"/>
      <c r="DN173" s="168"/>
      <c r="DO173" s="168"/>
      <c r="DP173" s="168"/>
      <c r="DQ173" s="168"/>
      <c r="DR173" s="168"/>
      <c r="DS173" s="168"/>
      <c r="DT173" s="168"/>
      <c r="DU173" s="168"/>
      <c r="DV173" s="168"/>
      <c r="DW173" s="168"/>
      <c r="DX173" s="168"/>
      <c r="DY173" s="168"/>
      <c r="DZ173" s="168"/>
      <c r="EA173" s="168"/>
      <c r="EB173" s="168"/>
      <c r="EC173" s="168"/>
      <c r="ED173" s="168"/>
      <c r="EE173" s="152"/>
      <c r="EF173" s="152"/>
      <c r="EG173" s="152"/>
      <c r="EH173" s="152"/>
      <c r="EI173" s="152"/>
      <c r="EJ173" s="152"/>
      <c r="EK173" s="152"/>
      <c r="EL173" s="152"/>
      <c r="EM173" s="152"/>
      <c r="EN173" s="152"/>
      <c r="EO173" s="152"/>
      <c r="EP173" s="152"/>
      <c r="EQ173" s="152"/>
      <c r="ER173" s="152"/>
      <c r="ES173" s="152"/>
      <c r="ET173" s="152"/>
      <c r="EU173" s="152"/>
      <c r="EV173" s="152"/>
      <c r="EW173" s="152"/>
      <c r="EX173" s="152"/>
      <c r="EY173" s="152"/>
      <c r="EZ173" s="152"/>
      <c r="FA173" s="152"/>
      <c r="FB173" s="152"/>
      <c r="FC173" s="152"/>
      <c r="FD173" s="152"/>
      <c r="FE173" s="152"/>
      <c r="FF173" s="152"/>
      <c r="FG173" s="152"/>
      <c r="FH173" s="152"/>
      <c r="FI173" s="152"/>
      <c r="FJ173" s="152"/>
      <c r="FK173" s="152"/>
      <c r="FL173" s="152"/>
      <c r="FM173" s="152"/>
      <c r="FN173" s="152"/>
      <c r="FO173" s="152"/>
      <c r="FP173" s="152"/>
      <c r="FQ173" s="152"/>
      <c r="FR173" s="152"/>
      <c r="FS173" s="152"/>
      <c r="FT173" s="152"/>
      <c r="FU173" s="152"/>
      <c r="FV173" s="152"/>
      <c r="FW173" s="152"/>
      <c r="FX173" s="152"/>
      <c r="FY173" s="152"/>
      <c r="FZ173" s="152"/>
      <c r="GA173" s="152"/>
      <c r="GB173" s="152"/>
      <c r="GC173" s="152"/>
      <c r="GD173" s="152"/>
      <c r="GE173" s="152"/>
      <c r="GF173" s="152"/>
      <c r="GG173" s="152"/>
      <c r="GH173" s="152"/>
      <c r="GI173" s="152"/>
      <c r="GJ173" s="152"/>
      <c r="GK173" s="152"/>
      <c r="GL173" s="152"/>
      <c r="GM173" s="152"/>
      <c r="GN173" s="152"/>
      <c r="GO173" s="152"/>
      <c r="GP173" s="152"/>
      <c r="GQ173" s="152"/>
      <c r="GR173" s="152"/>
      <c r="GS173" s="152"/>
      <c r="GT173" s="152"/>
      <c r="GU173" s="152"/>
      <c r="GV173" s="152"/>
      <c r="GW173" s="152"/>
      <c r="GX173" s="152"/>
      <c r="GY173" s="152"/>
      <c r="GZ173" s="152"/>
      <c r="HA173" s="152"/>
      <c r="HB173" s="152"/>
      <c r="HC173" s="152"/>
      <c r="HD173" s="152"/>
      <c r="HE173" s="152"/>
      <c r="HF173" s="152"/>
    </row>
    <row r="174" spans="1:214">
      <c r="A174" s="211" t="s">
        <v>300</v>
      </c>
      <c r="B174" s="211" t="s">
        <v>274</v>
      </c>
      <c r="C174" s="211" t="s">
        <v>252</v>
      </c>
      <c r="D174" s="211" t="s">
        <v>326</v>
      </c>
      <c r="E174" s="211"/>
      <c r="F174" s="226"/>
      <c r="G174" s="213"/>
      <c r="H174" s="213"/>
      <c r="I174" s="214" t="s">
        <v>327</v>
      </c>
      <c r="J174" s="180">
        <f t="shared" si="3"/>
        <v>0</v>
      </c>
      <c r="K174" s="181">
        <f t="shared" si="4"/>
        <v>0</v>
      </c>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208"/>
      <c r="BD174" s="208"/>
      <c r="BE174" s="208"/>
      <c r="BF174" s="208"/>
      <c r="BG174" s="208"/>
      <c r="BH174" s="208"/>
      <c r="BI174" s="208"/>
      <c r="BJ174" s="208"/>
      <c r="BK174" s="208"/>
      <c r="BL174" s="208"/>
      <c r="BM174" s="208"/>
      <c r="BN174" s="208"/>
      <c r="BO174" s="208"/>
      <c r="BP174" s="208"/>
      <c r="BQ174" s="208"/>
      <c r="BR174" s="208"/>
      <c r="BS174" s="208"/>
      <c r="BT174" s="208"/>
      <c r="BU174" s="183"/>
      <c r="BV174" s="183"/>
      <c r="BW174" s="183"/>
      <c r="BX174" s="183"/>
      <c r="BY174" s="183"/>
      <c r="BZ174" s="183"/>
      <c r="CA174" s="183"/>
      <c r="CB174" s="183"/>
      <c r="CC174" s="183"/>
      <c r="CD174" s="183"/>
      <c r="CE174" s="183"/>
      <c r="CF174" s="183"/>
      <c r="CG174" s="183"/>
      <c r="CH174" s="183"/>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3"/>
      <c r="DF174" s="183"/>
      <c r="DG174" s="183"/>
      <c r="DH174" s="183"/>
      <c r="DI174" s="183"/>
      <c r="DJ174" s="183"/>
      <c r="DK174" s="183"/>
      <c r="DL174" s="183"/>
      <c r="DM174" s="183"/>
      <c r="DN174" s="183"/>
      <c r="DO174" s="183"/>
      <c r="DP174" s="183"/>
      <c r="DQ174" s="183"/>
      <c r="DR174" s="183"/>
      <c r="DS174" s="183"/>
      <c r="DT174" s="183"/>
      <c r="DU174" s="183"/>
      <c r="DV174" s="183"/>
      <c r="DW174" s="183"/>
      <c r="DX174" s="183"/>
      <c r="DY174" s="183"/>
      <c r="DZ174" s="183"/>
      <c r="EA174" s="183"/>
      <c r="EB174" s="183"/>
      <c r="EC174" s="183"/>
      <c r="ED174" s="183"/>
      <c r="EE174" s="183"/>
      <c r="EF174" s="183"/>
      <c r="EG174" s="183"/>
      <c r="EH174" s="183"/>
      <c r="EI174" s="183"/>
      <c r="EJ174" s="183"/>
      <c r="EK174" s="183"/>
      <c r="EL174" s="183"/>
      <c r="EM174" s="183"/>
      <c r="EN174" s="183"/>
      <c r="EO174" s="183"/>
      <c r="EP174" s="183"/>
      <c r="EQ174" s="183"/>
      <c r="ER174" s="183"/>
      <c r="ES174" s="183"/>
      <c r="ET174" s="183"/>
      <c r="EU174" s="183"/>
      <c r="EV174" s="183"/>
      <c r="EW174" s="183"/>
      <c r="EX174" s="183"/>
      <c r="EY174" s="183"/>
      <c r="EZ174" s="183"/>
      <c r="FA174" s="183"/>
      <c r="FB174" s="183"/>
      <c r="FC174" s="183"/>
      <c r="FD174" s="183"/>
      <c r="FE174" s="183"/>
      <c r="FF174" s="183"/>
      <c r="FG174" s="183"/>
      <c r="FH174" s="183"/>
      <c r="FI174" s="183"/>
      <c r="FJ174" s="183"/>
      <c r="FK174" s="183"/>
      <c r="FL174" s="183"/>
      <c r="FM174" s="183"/>
      <c r="FN174" s="183"/>
      <c r="FO174" s="183"/>
      <c r="FP174" s="183"/>
      <c r="FQ174" s="183"/>
      <c r="FR174" s="183"/>
      <c r="FS174" s="183"/>
      <c r="FT174" s="183"/>
      <c r="FU174" s="183"/>
      <c r="FV174" s="183"/>
      <c r="FW174" s="183"/>
      <c r="FX174" s="183"/>
      <c r="FY174" s="183"/>
      <c r="FZ174" s="183"/>
      <c r="GA174" s="183"/>
      <c r="GB174" s="183"/>
      <c r="GC174" s="183"/>
      <c r="GD174" s="183"/>
      <c r="GE174" s="183"/>
      <c r="GF174" s="183"/>
      <c r="GG174" s="183"/>
      <c r="GH174" s="183"/>
      <c r="GI174" s="183"/>
      <c r="GJ174" s="183"/>
      <c r="GK174" s="183"/>
      <c r="GL174" s="183"/>
      <c r="GM174" s="183"/>
      <c r="GN174" s="183"/>
      <c r="GO174" s="183"/>
      <c r="GP174" s="183"/>
      <c r="GQ174" s="183"/>
      <c r="GR174" s="183"/>
      <c r="GS174" s="183"/>
      <c r="GT174" s="183"/>
      <c r="GU174" s="183"/>
      <c r="GV174" s="183"/>
      <c r="GW174" s="183"/>
      <c r="GX174" s="183"/>
      <c r="GY174" s="183"/>
      <c r="GZ174" s="152"/>
      <c r="HA174" s="152"/>
      <c r="HB174" s="152"/>
      <c r="HC174" s="152"/>
      <c r="HD174" s="152"/>
      <c r="HE174" s="152"/>
      <c r="HF174" s="152"/>
    </row>
    <row r="175" spans="1:214">
      <c r="A175" s="219" t="s">
        <v>300</v>
      </c>
      <c r="B175" s="219" t="s">
        <v>274</v>
      </c>
      <c r="C175" s="219" t="s">
        <v>252</v>
      </c>
      <c r="D175" s="219" t="s">
        <v>326</v>
      </c>
      <c r="E175" s="219" t="s">
        <v>357</v>
      </c>
      <c r="F175" s="220"/>
      <c r="G175" s="221"/>
      <c r="H175" s="221"/>
      <c r="I175" s="222" t="s">
        <v>358</v>
      </c>
      <c r="J175" s="180">
        <f t="shared" si="3"/>
        <v>0</v>
      </c>
      <c r="K175" s="181">
        <f t="shared" si="4"/>
        <v>0</v>
      </c>
      <c r="L175" s="239"/>
      <c r="M175" s="239"/>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39"/>
      <c r="BP175" s="239"/>
      <c r="BQ175" s="239"/>
      <c r="BR175" s="239"/>
      <c r="BS175" s="239"/>
      <c r="BT175" s="239"/>
      <c r="BU175" s="167"/>
      <c r="BV175" s="167"/>
      <c r="BW175" s="167"/>
      <c r="BX175" s="167"/>
      <c r="BY175" s="167"/>
      <c r="BZ175" s="167"/>
      <c r="CA175" s="167"/>
      <c r="CB175" s="167"/>
      <c r="CC175" s="167"/>
      <c r="CD175" s="167"/>
      <c r="CE175" s="167"/>
      <c r="CF175" s="167"/>
      <c r="CG175" s="167"/>
      <c r="CH175" s="167"/>
      <c r="CI175" s="167"/>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7"/>
      <c r="DF175" s="167"/>
      <c r="DG175" s="167"/>
      <c r="DH175" s="167"/>
      <c r="DI175" s="167"/>
      <c r="DJ175" s="167"/>
      <c r="DK175" s="167"/>
      <c r="DL175" s="167"/>
      <c r="DM175" s="167"/>
      <c r="DN175" s="167"/>
      <c r="DO175" s="167"/>
      <c r="DP175" s="167"/>
      <c r="DQ175" s="167"/>
      <c r="DR175" s="167"/>
      <c r="DS175" s="167"/>
      <c r="DT175" s="167"/>
      <c r="DU175" s="167"/>
      <c r="DV175" s="167"/>
      <c r="DW175" s="167"/>
      <c r="DX175" s="167"/>
      <c r="DY175" s="167"/>
      <c r="DZ175" s="167"/>
      <c r="EA175" s="167"/>
      <c r="EB175" s="167"/>
      <c r="EC175" s="167"/>
      <c r="ED175" s="167"/>
      <c r="EE175" s="167"/>
      <c r="EF175" s="167"/>
      <c r="EG175" s="167"/>
      <c r="EH175" s="167"/>
      <c r="EI175" s="167"/>
      <c r="EJ175" s="167"/>
      <c r="EK175" s="167"/>
      <c r="EL175" s="167"/>
      <c r="EM175" s="167"/>
      <c r="EN175" s="167"/>
      <c r="EO175" s="167"/>
      <c r="EP175" s="167"/>
      <c r="EQ175" s="167"/>
      <c r="ER175" s="167"/>
      <c r="ES175" s="167"/>
      <c r="ET175" s="167"/>
      <c r="EU175" s="167"/>
      <c r="EV175" s="167"/>
      <c r="EW175" s="167"/>
      <c r="EX175" s="167"/>
      <c r="EY175" s="167"/>
      <c r="EZ175" s="167"/>
      <c r="FA175" s="167"/>
      <c r="FB175" s="167"/>
      <c r="FC175" s="167"/>
      <c r="FD175" s="167"/>
      <c r="FE175" s="167"/>
      <c r="FF175" s="167"/>
      <c r="FG175" s="167"/>
      <c r="FH175" s="167"/>
      <c r="FI175" s="167"/>
      <c r="FJ175" s="167"/>
      <c r="FK175" s="167"/>
      <c r="FL175" s="167"/>
      <c r="FM175" s="167"/>
      <c r="FN175" s="167"/>
      <c r="FO175" s="167"/>
      <c r="FP175" s="167"/>
      <c r="FQ175" s="167"/>
      <c r="FR175" s="167"/>
      <c r="FS175" s="167"/>
      <c r="FT175" s="167"/>
      <c r="FU175" s="167"/>
      <c r="FV175" s="167"/>
      <c r="FW175" s="167"/>
      <c r="FX175" s="167"/>
      <c r="FY175" s="167"/>
      <c r="FZ175" s="167"/>
      <c r="GA175" s="167"/>
      <c r="GB175" s="167"/>
      <c r="GC175" s="167"/>
      <c r="GD175" s="167"/>
      <c r="GE175" s="167"/>
      <c r="GF175" s="167"/>
      <c r="GG175" s="167"/>
      <c r="GH175" s="167"/>
      <c r="GI175" s="167"/>
      <c r="GJ175" s="167"/>
      <c r="GK175" s="167"/>
      <c r="GL175" s="167"/>
      <c r="GM175" s="167"/>
      <c r="GN175" s="167"/>
      <c r="GO175" s="167"/>
      <c r="GP175" s="167"/>
      <c r="GQ175" s="167"/>
      <c r="GR175" s="167"/>
      <c r="GS175" s="167"/>
      <c r="GT175" s="167"/>
      <c r="GU175" s="167"/>
      <c r="GV175" s="167"/>
      <c r="GW175" s="167"/>
      <c r="GX175" s="167"/>
      <c r="GY175" s="167"/>
      <c r="GZ175" s="152"/>
      <c r="HA175" s="152"/>
      <c r="HB175" s="152"/>
      <c r="HC175" s="152"/>
      <c r="HD175" s="152"/>
      <c r="HE175" s="152"/>
      <c r="HF175" s="152"/>
    </row>
    <row r="176" spans="1:214" s="206" customFormat="1" ht="22">
      <c r="A176" s="209" t="s">
        <v>300</v>
      </c>
      <c r="B176" s="199" t="s">
        <v>274</v>
      </c>
      <c r="C176" s="199" t="s">
        <v>252</v>
      </c>
      <c r="D176" s="199" t="s">
        <v>326</v>
      </c>
      <c r="E176" s="199" t="s">
        <v>357</v>
      </c>
      <c r="F176" s="200">
        <v>2019005810126</v>
      </c>
      <c r="G176" s="199" t="s">
        <v>501</v>
      </c>
      <c r="H176" s="199" t="s">
        <v>390</v>
      </c>
      <c r="I176" s="201" t="s">
        <v>386</v>
      </c>
      <c r="J176" s="180">
        <f t="shared" ref="J176:J213" si="5">K176</f>
        <v>544900000</v>
      </c>
      <c r="K176" s="181">
        <f t="shared" si="4"/>
        <v>544900000</v>
      </c>
      <c r="L176" s="202"/>
      <c r="M176" s="202"/>
      <c r="N176" s="202"/>
      <c r="O176" s="202"/>
      <c r="P176" s="202"/>
      <c r="Q176" s="202"/>
      <c r="R176" s="202"/>
      <c r="S176" s="202"/>
      <c r="T176" s="231">
        <v>34000000</v>
      </c>
      <c r="U176" s="231">
        <v>10000000</v>
      </c>
      <c r="V176" s="231">
        <v>4000000</v>
      </c>
      <c r="W176" s="231">
        <v>80000000</v>
      </c>
      <c r="X176" s="231">
        <v>800000</v>
      </c>
      <c r="Y176" s="231">
        <v>2600000</v>
      </c>
      <c r="Z176" s="202"/>
      <c r="AA176" s="231">
        <v>26000000</v>
      </c>
      <c r="AB176" s="231">
        <v>800000</v>
      </c>
      <c r="AC176" s="231">
        <v>1200000</v>
      </c>
      <c r="AD176" s="231">
        <v>13000000</v>
      </c>
      <c r="AE176" s="231">
        <v>20000</v>
      </c>
      <c r="AF176" s="231">
        <v>140000</v>
      </c>
      <c r="AG176" s="231">
        <v>6000000</v>
      </c>
      <c r="AH176" s="231">
        <v>2000000</v>
      </c>
      <c r="AI176" s="231">
        <v>700000</v>
      </c>
      <c r="AJ176" s="231">
        <v>2400000</v>
      </c>
      <c r="AK176" s="231">
        <v>360000000</v>
      </c>
      <c r="AL176" s="231">
        <v>240000</v>
      </c>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46">
        <v>1000000</v>
      </c>
      <c r="BK176" s="202"/>
      <c r="BL176" s="202"/>
      <c r="BM176" s="202"/>
      <c r="BN176" s="202"/>
      <c r="BO176" s="202"/>
      <c r="BP176" s="202"/>
      <c r="BQ176" s="202"/>
      <c r="BR176" s="202"/>
      <c r="BS176" s="202"/>
      <c r="BT176" s="202"/>
      <c r="BU176" s="205"/>
      <c r="BV176" s="205"/>
      <c r="BW176" s="205"/>
      <c r="BX176" s="205"/>
      <c r="BY176" s="205"/>
      <c r="BZ176" s="205"/>
      <c r="CA176" s="205"/>
      <c r="CB176" s="205"/>
      <c r="CC176" s="205"/>
      <c r="CD176" s="205"/>
      <c r="CE176" s="205"/>
      <c r="CF176" s="205"/>
      <c r="CG176" s="205"/>
      <c r="CH176" s="205"/>
      <c r="CI176" s="205"/>
      <c r="CJ176" s="205"/>
      <c r="CK176" s="205"/>
      <c r="CL176" s="205"/>
      <c r="CM176" s="205"/>
      <c r="CN176" s="205"/>
      <c r="CO176" s="205"/>
      <c r="CP176" s="205"/>
      <c r="CQ176" s="205"/>
      <c r="CR176" s="205"/>
      <c r="CS176" s="205"/>
      <c r="CT176" s="205"/>
      <c r="CU176" s="205"/>
      <c r="CV176" s="205"/>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205"/>
      <c r="GQ176" s="205"/>
      <c r="GR176" s="205"/>
      <c r="GS176" s="205"/>
      <c r="GT176" s="205"/>
      <c r="GU176" s="205"/>
      <c r="GV176" s="205"/>
      <c r="GW176" s="205"/>
      <c r="GX176" s="205"/>
      <c r="GY176" s="205"/>
      <c r="GZ176" s="205"/>
      <c r="HA176" s="205"/>
      <c r="HB176" s="205"/>
      <c r="HC176" s="205"/>
      <c r="HD176" s="205"/>
      <c r="HE176" s="205"/>
      <c r="HF176" s="205"/>
    </row>
    <row r="177" spans="1:214" s="206" customFormat="1" ht="33">
      <c r="A177" s="209" t="s">
        <v>300</v>
      </c>
      <c r="B177" s="199" t="s">
        <v>274</v>
      </c>
      <c r="C177" s="199" t="s">
        <v>252</v>
      </c>
      <c r="D177" s="199" t="s">
        <v>326</v>
      </c>
      <c r="E177" s="199" t="s">
        <v>357</v>
      </c>
      <c r="F177" s="200" t="s">
        <v>387</v>
      </c>
      <c r="G177" s="199" t="s">
        <v>502</v>
      </c>
      <c r="H177" s="199" t="s">
        <v>390</v>
      </c>
      <c r="I177" s="201" t="s">
        <v>432</v>
      </c>
      <c r="J177" s="180">
        <f t="shared" si="5"/>
        <v>160000000</v>
      </c>
      <c r="K177" s="181">
        <f t="shared" si="4"/>
        <v>160000000</v>
      </c>
      <c r="L177" s="202">
        <v>10000000</v>
      </c>
      <c r="M177" s="202"/>
      <c r="N177" s="202"/>
      <c r="O177" s="202"/>
      <c r="P177" s="202"/>
      <c r="Q177" s="202"/>
      <c r="R177" s="202"/>
      <c r="S177" s="202"/>
      <c r="T177" s="202"/>
      <c r="U177" s="202"/>
      <c r="V177" s="202"/>
      <c r="W177" s="323">
        <v>150000000</v>
      </c>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5"/>
      <c r="BV177" s="205"/>
      <c r="BW177" s="205"/>
      <c r="BX177" s="205"/>
      <c r="BY177" s="205"/>
      <c r="BZ177" s="205"/>
      <c r="CA177" s="205"/>
      <c r="CB177" s="205"/>
      <c r="CC177" s="205"/>
      <c r="CD177" s="205"/>
      <c r="CE177" s="205"/>
      <c r="CF177" s="205"/>
      <c r="CG177" s="205"/>
      <c r="CH177" s="205"/>
      <c r="CI177" s="205"/>
      <c r="CJ177" s="205"/>
      <c r="CK177" s="205"/>
      <c r="CL177" s="205"/>
      <c r="CM177" s="205"/>
      <c r="CN177" s="205"/>
      <c r="CO177" s="205"/>
      <c r="CP177" s="205"/>
      <c r="CQ177" s="205"/>
      <c r="CR177" s="205"/>
      <c r="CS177" s="205"/>
      <c r="CT177" s="205"/>
      <c r="CU177" s="205"/>
      <c r="CV177" s="205"/>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205"/>
      <c r="GQ177" s="205"/>
      <c r="GR177" s="205"/>
      <c r="GS177" s="205"/>
      <c r="GT177" s="205"/>
      <c r="GU177" s="205"/>
      <c r="GV177" s="205"/>
      <c r="GW177" s="205"/>
      <c r="GX177" s="205"/>
      <c r="GY177" s="205"/>
      <c r="GZ177" s="205"/>
      <c r="HA177" s="205"/>
      <c r="HB177" s="205"/>
      <c r="HC177" s="205"/>
      <c r="HD177" s="205"/>
      <c r="HE177" s="205"/>
      <c r="HF177" s="205"/>
    </row>
    <row r="178" spans="1:214">
      <c r="A178" s="169" t="s">
        <v>326</v>
      </c>
      <c r="B178" s="169"/>
      <c r="C178" s="169"/>
      <c r="D178" s="169"/>
      <c r="E178" s="169"/>
      <c r="F178" s="170"/>
      <c r="G178" s="171"/>
      <c r="H178" s="171"/>
      <c r="I178" s="172" t="s">
        <v>359</v>
      </c>
      <c r="J178" s="180">
        <f t="shared" si="5"/>
        <v>0</v>
      </c>
      <c r="K178" s="181">
        <f t="shared" si="4"/>
        <v>0</v>
      </c>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68"/>
      <c r="BV178" s="268"/>
      <c r="BW178" s="268"/>
      <c r="BX178" s="268"/>
      <c r="BY178" s="268"/>
      <c r="BZ178" s="268"/>
      <c r="CA178" s="268"/>
      <c r="CB178" s="268"/>
      <c r="CC178" s="268"/>
      <c r="CD178" s="268"/>
      <c r="CE178" s="268"/>
      <c r="CF178" s="268"/>
      <c r="CG178" s="268"/>
      <c r="CH178" s="268"/>
      <c r="CI178" s="268"/>
      <c r="CJ178" s="268"/>
      <c r="CK178" s="268"/>
      <c r="CL178" s="268"/>
      <c r="CM178" s="268"/>
      <c r="CN178" s="268"/>
      <c r="CO178" s="268"/>
      <c r="CP178" s="268"/>
      <c r="CQ178" s="268"/>
      <c r="CR178" s="268"/>
      <c r="CS178" s="268"/>
      <c r="CT178" s="268"/>
      <c r="CU178" s="268"/>
      <c r="CV178" s="268"/>
      <c r="CW178" s="268"/>
      <c r="CX178" s="268"/>
      <c r="CY178" s="268"/>
      <c r="CZ178" s="268"/>
      <c r="DA178" s="268"/>
      <c r="DB178" s="268"/>
      <c r="DC178" s="268"/>
      <c r="DD178" s="268"/>
      <c r="DE178" s="268"/>
      <c r="DF178" s="268"/>
      <c r="DG178" s="268"/>
      <c r="DH178" s="268"/>
      <c r="DI178" s="268"/>
      <c r="DJ178" s="268"/>
      <c r="DK178" s="268"/>
      <c r="DL178" s="268"/>
      <c r="DM178" s="268"/>
      <c r="DN178" s="268"/>
      <c r="DO178" s="268"/>
      <c r="DP178" s="268"/>
      <c r="DQ178" s="268"/>
      <c r="DR178" s="268"/>
      <c r="DS178" s="268"/>
      <c r="DT178" s="268"/>
      <c r="DU178" s="268"/>
      <c r="DV178" s="268"/>
      <c r="DW178" s="268"/>
      <c r="DX178" s="268"/>
      <c r="DY178" s="268"/>
      <c r="DZ178" s="268"/>
      <c r="EA178" s="268"/>
      <c r="EB178" s="268"/>
      <c r="EC178" s="268"/>
      <c r="ED178" s="268"/>
      <c r="EE178" s="268"/>
      <c r="EF178" s="268"/>
      <c r="EG178" s="268"/>
      <c r="EH178" s="268"/>
      <c r="EI178" s="268"/>
      <c r="EJ178" s="268"/>
      <c r="EK178" s="268"/>
      <c r="EL178" s="268"/>
      <c r="EM178" s="268"/>
      <c r="EN178" s="268"/>
      <c r="EO178" s="268"/>
      <c r="EP178" s="268"/>
      <c r="EQ178" s="268"/>
      <c r="ER178" s="268"/>
      <c r="ES178" s="268"/>
      <c r="ET178" s="268"/>
      <c r="EU178" s="268"/>
      <c r="EV178" s="268"/>
      <c r="EW178" s="268"/>
      <c r="EX178" s="268"/>
      <c r="EY178" s="268"/>
      <c r="EZ178" s="268"/>
      <c r="FA178" s="268"/>
      <c r="FB178" s="268"/>
      <c r="FC178" s="268"/>
      <c r="FD178" s="268"/>
      <c r="FE178" s="268"/>
      <c r="FF178" s="268"/>
      <c r="FG178" s="268"/>
      <c r="FH178" s="268"/>
      <c r="FI178" s="268"/>
      <c r="FJ178" s="268"/>
      <c r="FK178" s="268"/>
      <c r="FL178" s="268"/>
      <c r="FM178" s="268"/>
      <c r="FN178" s="268"/>
      <c r="FO178" s="268"/>
      <c r="FP178" s="268"/>
      <c r="FQ178" s="268"/>
      <c r="FR178" s="268"/>
      <c r="FS178" s="268"/>
      <c r="FT178" s="268"/>
      <c r="FU178" s="268"/>
      <c r="FV178" s="268"/>
      <c r="FW178" s="268"/>
      <c r="FX178" s="268"/>
      <c r="FY178" s="268"/>
      <c r="FZ178" s="268"/>
      <c r="GA178" s="268"/>
      <c r="GB178" s="268"/>
      <c r="GC178" s="268"/>
      <c r="GD178" s="268"/>
      <c r="GE178" s="268"/>
      <c r="GF178" s="268"/>
      <c r="GG178" s="268"/>
      <c r="GH178" s="268"/>
      <c r="GI178" s="268"/>
      <c r="GJ178" s="268"/>
      <c r="GK178" s="268"/>
      <c r="GL178" s="268"/>
      <c r="GM178" s="268"/>
      <c r="GN178" s="268"/>
      <c r="GO178" s="268"/>
      <c r="GP178" s="268"/>
      <c r="GQ178" s="268"/>
      <c r="GR178" s="268"/>
      <c r="GS178" s="268"/>
      <c r="GT178" s="268"/>
      <c r="GU178" s="268"/>
      <c r="GV178" s="268"/>
      <c r="GW178" s="268"/>
      <c r="GX178" s="268"/>
      <c r="GY178" s="268"/>
      <c r="GZ178" s="152"/>
      <c r="HA178" s="152"/>
      <c r="HB178" s="152"/>
      <c r="HC178" s="152"/>
      <c r="HD178" s="152"/>
      <c r="HE178" s="152"/>
      <c r="HF178" s="152"/>
    </row>
    <row r="179" spans="1:214">
      <c r="A179" s="176" t="s">
        <v>326</v>
      </c>
      <c r="B179" s="176" t="s">
        <v>280</v>
      </c>
      <c r="C179" s="176"/>
      <c r="D179" s="176"/>
      <c r="E179" s="176"/>
      <c r="F179" s="177"/>
      <c r="G179" s="178"/>
      <c r="H179" s="178"/>
      <c r="I179" s="179" t="s">
        <v>281</v>
      </c>
      <c r="J179" s="180">
        <f t="shared" si="5"/>
        <v>0</v>
      </c>
      <c r="K179" s="181">
        <f t="shared" si="4"/>
        <v>0</v>
      </c>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208"/>
      <c r="BD179" s="208"/>
      <c r="BE179" s="208"/>
      <c r="BF179" s="208"/>
      <c r="BG179" s="208"/>
      <c r="BH179" s="208"/>
      <c r="BI179" s="208"/>
      <c r="BJ179" s="208"/>
      <c r="BK179" s="208"/>
      <c r="BL179" s="208"/>
      <c r="BM179" s="208"/>
      <c r="BN179" s="208"/>
      <c r="BO179" s="208"/>
      <c r="BP179" s="208"/>
      <c r="BQ179" s="208"/>
      <c r="BR179" s="208"/>
      <c r="BS179" s="208"/>
      <c r="BT179" s="208"/>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c r="CT179" s="152"/>
      <c r="CU179" s="152"/>
      <c r="CV179" s="152"/>
      <c r="CW179" s="152"/>
      <c r="CX179" s="152"/>
      <c r="CY179" s="152"/>
      <c r="CZ179" s="152"/>
      <c r="DA179" s="152"/>
      <c r="DB179" s="152"/>
      <c r="DC179" s="152"/>
      <c r="DD179" s="152"/>
      <c r="DE179" s="152"/>
      <c r="DF179" s="152"/>
      <c r="DG179" s="152"/>
      <c r="DH179" s="152"/>
      <c r="DI179" s="152"/>
      <c r="DJ179" s="152"/>
      <c r="DK179" s="152"/>
      <c r="DL179" s="152"/>
      <c r="DM179" s="152"/>
      <c r="DN179" s="152"/>
      <c r="DO179" s="152"/>
      <c r="DP179" s="152"/>
      <c r="DQ179" s="152"/>
      <c r="DR179" s="152"/>
      <c r="DS179" s="152"/>
      <c r="DT179" s="152"/>
      <c r="DU179" s="152"/>
      <c r="DV179" s="152"/>
      <c r="DW179" s="152"/>
      <c r="DX179" s="152"/>
      <c r="DY179" s="152"/>
      <c r="DZ179" s="152"/>
      <c r="EA179" s="152"/>
      <c r="EB179" s="152"/>
      <c r="EC179" s="152"/>
      <c r="ED179" s="152"/>
      <c r="EE179" s="152"/>
      <c r="EF179" s="152"/>
      <c r="EG179" s="152"/>
      <c r="EH179" s="152"/>
      <c r="EI179" s="152"/>
      <c r="EJ179" s="152"/>
      <c r="EK179" s="152"/>
      <c r="EL179" s="152"/>
      <c r="EM179" s="152"/>
      <c r="EN179" s="152"/>
      <c r="EO179" s="152"/>
      <c r="EP179" s="152"/>
      <c r="EQ179" s="152"/>
      <c r="ER179" s="152"/>
      <c r="ES179" s="152"/>
      <c r="ET179" s="152"/>
      <c r="EU179" s="152"/>
      <c r="EV179" s="152"/>
      <c r="EW179" s="152"/>
      <c r="EX179" s="152"/>
      <c r="EY179" s="152"/>
      <c r="EZ179" s="152"/>
      <c r="FA179" s="152"/>
      <c r="FB179" s="152"/>
      <c r="FC179" s="152"/>
      <c r="FD179" s="152"/>
      <c r="FE179" s="152"/>
      <c r="FF179" s="152"/>
      <c r="FG179" s="152"/>
      <c r="FH179" s="152"/>
      <c r="FI179" s="152"/>
      <c r="FJ179" s="152"/>
      <c r="FK179" s="152"/>
      <c r="FL179" s="152"/>
      <c r="FM179" s="152"/>
      <c r="FN179" s="152"/>
      <c r="FO179" s="152"/>
      <c r="FP179" s="152"/>
      <c r="FQ179" s="152"/>
      <c r="FR179" s="152"/>
      <c r="FS179" s="152"/>
      <c r="FT179" s="152"/>
      <c r="FU179" s="152"/>
      <c r="FV179" s="152"/>
      <c r="FW179" s="152"/>
      <c r="FX179" s="152"/>
      <c r="FY179" s="152"/>
      <c r="FZ179" s="152"/>
      <c r="GA179" s="152"/>
      <c r="GB179" s="152"/>
      <c r="GC179" s="152"/>
      <c r="GD179" s="152"/>
      <c r="GE179" s="152"/>
      <c r="GF179" s="152"/>
      <c r="GG179" s="152"/>
      <c r="GH179" s="152"/>
      <c r="GI179" s="152"/>
      <c r="GJ179" s="152"/>
      <c r="GK179" s="152"/>
      <c r="GL179" s="152"/>
      <c r="GM179" s="152"/>
      <c r="GN179" s="152"/>
      <c r="GO179" s="152"/>
      <c r="GP179" s="152"/>
      <c r="GQ179" s="152"/>
      <c r="GR179" s="152"/>
      <c r="GS179" s="152"/>
      <c r="GT179" s="152"/>
      <c r="GU179" s="152"/>
      <c r="GV179" s="152"/>
      <c r="GW179" s="152"/>
      <c r="GX179" s="152"/>
      <c r="GY179" s="152"/>
      <c r="GZ179" s="152"/>
      <c r="HA179" s="152"/>
      <c r="HB179" s="152"/>
      <c r="HC179" s="152"/>
      <c r="HD179" s="152"/>
      <c r="HE179" s="152"/>
      <c r="HF179" s="152"/>
    </row>
    <row r="180" spans="1:214">
      <c r="A180" s="184" t="s">
        <v>326</v>
      </c>
      <c r="B180" s="184" t="s">
        <v>280</v>
      </c>
      <c r="C180" s="184" t="s">
        <v>250</v>
      </c>
      <c r="D180" s="184"/>
      <c r="E180" s="184"/>
      <c r="F180" s="185"/>
      <c r="G180" s="184"/>
      <c r="H180" s="186"/>
      <c r="I180" s="187" t="s">
        <v>282</v>
      </c>
      <c r="J180" s="180">
        <f t="shared" si="5"/>
        <v>0</v>
      </c>
      <c r="K180" s="181">
        <f t="shared" si="4"/>
        <v>0</v>
      </c>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208"/>
      <c r="BD180" s="208"/>
      <c r="BE180" s="208"/>
      <c r="BF180" s="208"/>
      <c r="BG180" s="208"/>
      <c r="BH180" s="208"/>
      <c r="BI180" s="208"/>
      <c r="BJ180" s="208"/>
      <c r="BK180" s="208"/>
      <c r="BL180" s="208"/>
      <c r="BM180" s="208"/>
      <c r="BN180" s="208"/>
      <c r="BO180" s="208"/>
      <c r="BP180" s="208"/>
      <c r="BQ180" s="208"/>
      <c r="BR180" s="208"/>
      <c r="BS180" s="208"/>
      <c r="BT180" s="208"/>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52"/>
      <c r="DN180" s="152"/>
      <c r="DO180" s="152"/>
      <c r="DP180" s="152"/>
      <c r="DQ180" s="152"/>
      <c r="DR180" s="152"/>
      <c r="DS180" s="152"/>
      <c r="DT180" s="152"/>
      <c r="DU180" s="152"/>
      <c r="DV180" s="152"/>
      <c r="DW180" s="152"/>
      <c r="DX180" s="152"/>
      <c r="DY180" s="152"/>
      <c r="DZ180" s="152"/>
      <c r="EA180" s="152"/>
      <c r="EB180" s="152"/>
      <c r="EC180" s="152"/>
      <c r="ED180" s="152"/>
      <c r="EE180" s="152"/>
      <c r="EF180" s="152"/>
      <c r="EG180" s="152"/>
      <c r="EH180" s="152"/>
      <c r="EI180" s="152"/>
      <c r="EJ180" s="152"/>
      <c r="EK180" s="152"/>
      <c r="EL180" s="152"/>
      <c r="EM180" s="152"/>
      <c r="EN180" s="152"/>
      <c r="EO180" s="152"/>
      <c r="EP180" s="152"/>
      <c r="EQ180" s="152"/>
      <c r="ER180" s="152"/>
      <c r="ES180" s="152"/>
      <c r="ET180" s="152"/>
      <c r="EU180" s="152"/>
      <c r="EV180" s="152"/>
      <c r="EW180" s="152"/>
      <c r="EX180" s="152"/>
      <c r="EY180" s="152"/>
      <c r="EZ180" s="152"/>
      <c r="FA180" s="152"/>
      <c r="FB180" s="152"/>
      <c r="FC180" s="152"/>
      <c r="FD180" s="152"/>
      <c r="FE180" s="152"/>
      <c r="FF180" s="152"/>
      <c r="FG180" s="152"/>
      <c r="FH180" s="152"/>
      <c r="FI180" s="152"/>
      <c r="FJ180" s="152"/>
      <c r="FK180" s="152"/>
      <c r="FL180" s="152"/>
      <c r="FM180" s="152"/>
      <c r="FN180" s="152"/>
      <c r="FO180" s="152"/>
      <c r="FP180" s="152"/>
      <c r="FQ180" s="152"/>
      <c r="FR180" s="152"/>
      <c r="FS180" s="152"/>
      <c r="FT180" s="152"/>
      <c r="FU180" s="152"/>
      <c r="FV180" s="152"/>
      <c r="FW180" s="152"/>
      <c r="FX180" s="152"/>
      <c r="FY180" s="152"/>
      <c r="FZ180" s="152"/>
      <c r="GA180" s="152"/>
      <c r="GB180" s="152"/>
      <c r="GC180" s="152"/>
      <c r="GD180" s="152"/>
      <c r="GE180" s="152"/>
      <c r="GF180" s="152"/>
      <c r="GG180" s="152"/>
      <c r="GH180" s="152"/>
      <c r="GI180" s="152"/>
      <c r="GJ180" s="152"/>
      <c r="GK180" s="152"/>
      <c r="GL180" s="152"/>
      <c r="GM180" s="152"/>
      <c r="GN180" s="152"/>
      <c r="GO180" s="152"/>
      <c r="GP180" s="152"/>
      <c r="GQ180" s="152"/>
      <c r="GR180" s="152"/>
      <c r="GS180" s="152"/>
      <c r="GT180" s="152"/>
      <c r="GU180" s="152"/>
      <c r="GV180" s="152"/>
      <c r="GW180" s="152"/>
      <c r="GX180" s="152"/>
      <c r="GY180" s="152"/>
      <c r="GZ180" s="152"/>
      <c r="HA180" s="152"/>
      <c r="HB180" s="152"/>
      <c r="HC180" s="152"/>
      <c r="HD180" s="152"/>
      <c r="HE180" s="152"/>
      <c r="HF180" s="152"/>
    </row>
    <row r="181" spans="1:214">
      <c r="A181" s="211" t="s">
        <v>326</v>
      </c>
      <c r="B181" s="211" t="s">
        <v>280</v>
      </c>
      <c r="C181" s="211" t="s">
        <v>250</v>
      </c>
      <c r="D181" s="211" t="s">
        <v>254</v>
      </c>
      <c r="E181" s="211"/>
      <c r="F181" s="226"/>
      <c r="G181" s="213"/>
      <c r="H181" s="213"/>
      <c r="I181" s="214" t="s">
        <v>360</v>
      </c>
      <c r="J181" s="180">
        <f t="shared" si="5"/>
        <v>0</v>
      </c>
      <c r="K181" s="181">
        <f t="shared" si="4"/>
        <v>0</v>
      </c>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208"/>
      <c r="BD181" s="208"/>
      <c r="BE181" s="208"/>
      <c r="BF181" s="208"/>
      <c r="BG181" s="208"/>
      <c r="BH181" s="208"/>
      <c r="BI181" s="208"/>
      <c r="BJ181" s="208"/>
      <c r="BK181" s="208"/>
      <c r="BL181" s="208"/>
      <c r="BM181" s="208"/>
      <c r="BN181" s="208"/>
      <c r="BO181" s="208"/>
      <c r="BP181" s="208"/>
      <c r="BQ181" s="208"/>
      <c r="BR181" s="208"/>
      <c r="BS181" s="208"/>
      <c r="BT181" s="208"/>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52"/>
      <c r="DN181" s="152"/>
      <c r="DO181" s="152"/>
      <c r="DP181" s="152"/>
      <c r="DQ181" s="152"/>
      <c r="DR181" s="152"/>
      <c r="DS181" s="152"/>
      <c r="DT181" s="152"/>
      <c r="DU181" s="152"/>
      <c r="DV181" s="152"/>
      <c r="DW181" s="152"/>
      <c r="DX181" s="152"/>
      <c r="DY181" s="152"/>
      <c r="DZ181" s="152"/>
      <c r="EA181" s="152"/>
      <c r="EB181" s="152"/>
      <c r="EC181" s="152"/>
      <c r="ED181" s="152"/>
      <c r="EE181" s="152"/>
      <c r="EF181" s="152"/>
      <c r="EG181" s="152"/>
      <c r="EH181" s="152"/>
      <c r="EI181" s="152"/>
      <c r="EJ181" s="152"/>
      <c r="EK181" s="152"/>
      <c r="EL181" s="152"/>
      <c r="EM181" s="152"/>
      <c r="EN181" s="152"/>
      <c r="EO181" s="152"/>
      <c r="EP181" s="152"/>
      <c r="EQ181" s="152"/>
      <c r="ER181" s="152"/>
      <c r="ES181" s="152"/>
      <c r="ET181" s="152"/>
      <c r="EU181" s="152"/>
      <c r="EV181" s="152"/>
      <c r="EW181" s="152"/>
      <c r="EX181" s="152"/>
      <c r="EY181" s="152"/>
      <c r="EZ181" s="152"/>
      <c r="FA181" s="152"/>
      <c r="FB181" s="152"/>
      <c r="FC181" s="152"/>
      <c r="FD181" s="152"/>
      <c r="FE181" s="152"/>
      <c r="FF181" s="152"/>
      <c r="FG181" s="152"/>
      <c r="FH181" s="152"/>
      <c r="FI181" s="152"/>
      <c r="FJ181" s="152"/>
      <c r="FK181" s="152"/>
      <c r="FL181" s="152"/>
      <c r="FM181" s="152"/>
      <c r="FN181" s="152"/>
      <c r="FO181" s="152"/>
      <c r="FP181" s="152"/>
      <c r="FQ181" s="152"/>
      <c r="FR181" s="152"/>
      <c r="FS181" s="152"/>
      <c r="FT181" s="152"/>
      <c r="FU181" s="152"/>
      <c r="FV181" s="152"/>
      <c r="FW181" s="152"/>
      <c r="FX181" s="152"/>
      <c r="FY181" s="152"/>
      <c r="FZ181" s="152"/>
      <c r="GA181" s="152"/>
      <c r="GB181" s="152"/>
      <c r="GC181" s="152"/>
      <c r="GD181" s="152"/>
      <c r="GE181" s="152"/>
      <c r="GF181" s="152"/>
      <c r="GG181" s="152"/>
      <c r="GH181" s="152"/>
      <c r="GI181" s="152"/>
      <c r="GJ181" s="152"/>
      <c r="GK181" s="152"/>
      <c r="GL181" s="152"/>
      <c r="GM181" s="152"/>
      <c r="GN181" s="152"/>
      <c r="GO181" s="152"/>
      <c r="GP181" s="152"/>
      <c r="GQ181" s="152"/>
      <c r="GR181" s="152"/>
      <c r="GS181" s="152"/>
      <c r="GT181" s="152"/>
      <c r="GU181" s="152"/>
      <c r="GV181" s="152"/>
      <c r="GW181" s="152"/>
      <c r="GX181" s="152"/>
      <c r="GY181" s="152"/>
      <c r="GZ181" s="152"/>
      <c r="HA181" s="152"/>
      <c r="HB181" s="152"/>
      <c r="HC181" s="152"/>
      <c r="HD181" s="152"/>
      <c r="HE181" s="152"/>
      <c r="HF181" s="152"/>
    </row>
    <row r="182" spans="1:214">
      <c r="A182" s="219" t="s">
        <v>326</v>
      </c>
      <c r="B182" s="219" t="s">
        <v>280</v>
      </c>
      <c r="C182" s="219" t="s">
        <v>250</v>
      </c>
      <c r="D182" s="219" t="s">
        <v>254</v>
      </c>
      <c r="E182" s="219" t="s">
        <v>298</v>
      </c>
      <c r="F182" s="224"/>
      <c r="G182" s="221"/>
      <c r="H182" s="221"/>
      <c r="I182" s="269" t="s">
        <v>361</v>
      </c>
      <c r="J182" s="180">
        <f t="shared" si="5"/>
        <v>0</v>
      </c>
      <c r="K182" s="181">
        <f t="shared" si="4"/>
        <v>0</v>
      </c>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c r="BA182" s="270"/>
      <c r="BB182" s="270"/>
      <c r="BC182" s="270"/>
      <c r="BD182" s="270"/>
      <c r="BE182" s="270"/>
      <c r="BF182" s="270"/>
      <c r="BG182" s="270"/>
      <c r="BH182" s="270"/>
      <c r="BI182" s="270"/>
      <c r="BJ182" s="270"/>
      <c r="BK182" s="270"/>
      <c r="BL182" s="270"/>
      <c r="BM182" s="270"/>
      <c r="BN182" s="270"/>
      <c r="BO182" s="270"/>
      <c r="BP182" s="270"/>
      <c r="BQ182" s="270"/>
      <c r="BR182" s="270"/>
      <c r="BS182" s="270"/>
      <c r="BT182" s="270"/>
      <c r="BU182" s="152"/>
      <c r="BV182" s="152"/>
      <c r="BW182" s="152"/>
      <c r="BX182" s="152"/>
      <c r="BY182" s="152"/>
      <c r="BZ182" s="152"/>
      <c r="CA182" s="152"/>
      <c r="CB182" s="152"/>
      <c r="CC182" s="152"/>
      <c r="CD182" s="152"/>
      <c r="CE182" s="152"/>
      <c r="CF182" s="152"/>
      <c r="CG182" s="152"/>
      <c r="CH182" s="152"/>
      <c r="CI182" s="152"/>
      <c r="CJ182" s="152"/>
      <c r="CK182" s="152"/>
      <c r="CL182" s="152"/>
      <c r="CM182" s="152"/>
      <c r="CN182" s="152"/>
      <c r="CO182" s="152"/>
      <c r="CP182" s="152"/>
      <c r="CQ182" s="152"/>
      <c r="CR182" s="152"/>
      <c r="CS182" s="152"/>
      <c r="CT182" s="152"/>
      <c r="CU182" s="152"/>
      <c r="CV182" s="152"/>
      <c r="CW182" s="152"/>
      <c r="CX182" s="152"/>
      <c r="CY182" s="152"/>
      <c r="CZ182" s="152"/>
      <c r="DA182" s="152"/>
      <c r="DB182" s="152"/>
      <c r="DC182" s="152"/>
      <c r="DD182" s="152"/>
      <c r="DE182" s="152"/>
      <c r="DF182" s="152"/>
      <c r="DG182" s="152"/>
      <c r="DH182" s="152"/>
      <c r="DI182" s="152"/>
      <c r="DJ182" s="152"/>
      <c r="DK182" s="152"/>
      <c r="DL182" s="152"/>
      <c r="DM182" s="152"/>
      <c r="DN182" s="152"/>
      <c r="DO182" s="152"/>
      <c r="DP182" s="152"/>
      <c r="DQ182" s="152"/>
      <c r="DR182" s="152"/>
      <c r="DS182" s="152"/>
      <c r="DT182" s="152"/>
      <c r="DU182" s="152"/>
      <c r="DV182" s="152"/>
      <c r="DW182" s="152"/>
      <c r="DX182" s="152"/>
      <c r="DY182" s="152"/>
      <c r="DZ182" s="152"/>
      <c r="EA182" s="152"/>
      <c r="EB182" s="152"/>
      <c r="EC182" s="152"/>
      <c r="ED182" s="152"/>
      <c r="EE182" s="152"/>
      <c r="EF182" s="152"/>
      <c r="EG182" s="152"/>
      <c r="EH182" s="152"/>
      <c r="EI182" s="152"/>
      <c r="EJ182" s="152"/>
      <c r="EK182" s="152"/>
      <c r="EL182" s="152"/>
      <c r="EM182" s="152"/>
      <c r="EN182" s="152"/>
      <c r="EO182" s="152"/>
      <c r="EP182" s="152"/>
      <c r="EQ182" s="152"/>
      <c r="ER182" s="152"/>
      <c r="ES182" s="152"/>
      <c r="ET182" s="152"/>
      <c r="EU182" s="152"/>
      <c r="EV182" s="152"/>
      <c r="EW182" s="152"/>
      <c r="EX182" s="152"/>
      <c r="EY182" s="152"/>
      <c r="EZ182" s="152"/>
      <c r="FA182" s="152"/>
      <c r="FB182" s="152"/>
      <c r="FC182" s="152"/>
      <c r="FD182" s="152"/>
      <c r="FE182" s="152"/>
      <c r="FF182" s="152"/>
      <c r="FG182" s="152"/>
      <c r="FH182" s="152"/>
      <c r="FI182" s="152"/>
      <c r="FJ182" s="152"/>
      <c r="FK182" s="152"/>
      <c r="FL182" s="152"/>
      <c r="FM182" s="152"/>
      <c r="FN182" s="152"/>
      <c r="FO182" s="152"/>
      <c r="FP182" s="152"/>
      <c r="FQ182" s="152"/>
      <c r="FR182" s="152"/>
      <c r="FS182" s="152"/>
      <c r="FT182" s="152"/>
      <c r="FU182" s="152"/>
      <c r="FV182" s="152"/>
      <c r="FW182" s="152"/>
      <c r="FX182" s="152"/>
      <c r="FY182" s="152"/>
      <c r="FZ182" s="152"/>
      <c r="GA182" s="152"/>
      <c r="GB182" s="152"/>
      <c r="GC182" s="152"/>
      <c r="GD182" s="152"/>
      <c r="GE182" s="152"/>
      <c r="GF182" s="152"/>
      <c r="GG182" s="152"/>
      <c r="GH182" s="152"/>
      <c r="GI182" s="152"/>
      <c r="GJ182" s="152"/>
      <c r="GK182" s="152"/>
      <c r="GL182" s="152"/>
      <c r="GM182" s="152"/>
      <c r="GN182" s="152"/>
      <c r="GO182" s="152"/>
      <c r="GP182" s="152"/>
      <c r="GQ182" s="152"/>
      <c r="GR182" s="152"/>
      <c r="GS182" s="152"/>
      <c r="GT182" s="152"/>
      <c r="GU182" s="152"/>
      <c r="GV182" s="152"/>
      <c r="GW182" s="152"/>
      <c r="GX182" s="152"/>
      <c r="GY182" s="152"/>
      <c r="GZ182" s="152"/>
      <c r="HA182" s="152"/>
      <c r="HB182" s="152"/>
      <c r="HC182" s="152"/>
      <c r="HD182" s="152"/>
      <c r="HE182" s="152"/>
      <c r="HF182" s="152"/>
    </row>
    <row r="183" spans="1:214" s="206" customFormat="1" ht="22">
      <c r="A183" s="199" t="s">
        <v>326</v>
      </c>
      <c r="B183" s="199" t="s">
        <v>280</v>
      </c>
      <c r="C183" s="199" t="s">
        <v>250</v>
      </c>
      <c r="D183" s="199" t="s">
        <v>254</v>
      </c>
      <c r="E183" s="199" t="s">
        <v>298</v>
      </c>
      <c r="F183" s="200">
        <v>2019005810085</v>
      </c>
      <c r="G183" s="199" t="s">
        <v>503</v>
      </c>
      <c r="H183" s="199" t="s">
        <v>390</v>
      </c>
      <c r="I183" s="271" t="s">
        <v>433</v>
      </c>
      <c r="J183" s="180">
        <f t="shared" si="5"/>
        <v>100000000</v>
      </c>
      <c r="K183" s="181">
        <f t="shared" si="4"/>
        <v>100000000</v>
      </c>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v>100000000</v>
      </c>
      <c r="AL183" s="202"/>
      <c r="AM183" s="202"/>
      <c r="AN183" s="202"/>
      <c r="AO183" s="202"/>
      <c r="AP183" s="202"/>
      <c r="AQ183" s="202"/>
      <c r="AR183" s="202"/>
      <c r="AS183" s="202"/>
      <c r="AT183" s="202"/>
      <c r="AU183" s="202"/>
      <c r="AV183" s="202"/>
      <c r="AW183" s="202"/>
      <c r="AX183" s="202"/>
      <c r="AY183" s="202"/>
      <c r="AZ183" s="202"/>
      <c r="BA183" s="202"/>
      <c r="BB183" s="202"/>
      <c r="BC183" s="202"/>
      <c r="BD183" s="202"/>
      <c r="BE183" s="202"/>
      <c r="BF183" s="202"/>
      <c r="BG183" s="202"/>
      <c r="BH183" s="202"/>
      <c r="BI183" s="202"/>
      <c r="BJ183" s="202"/>
      <c r="BK183" s="202"/>
      <c r="BL183" s="202"/>
      <c r="BM183" s="202"/>
      <c r="BN183" s="202"/>
      <c r="BO183" s="202"/>
      <c r="BP183" s="202"/>
      <c r="BQ183" s="202"/>
      <c r="BR183" s="202"/>
      <c r="BS183" s="202"/>
      <c r="BT183" s="202"/>
      <c r="BU183" s="205"/>
      <c r="BV183" s="205"/>
      <c r="BW183" s="205"/>
      <c r="BX183" s="205"/>
      <c r="BY183" s="205"/>
      <c r="BZ183" s="205"/>
      <c r="CA183" s="205"/>
      <c r="CB183" s="205"/>
      <c r="CC183" s="205"/>
      <c r="CD183" s="205"/>
      <c r="CE183" s="205"/>
      <c r="CF183" s="205"/>
      <c r="CG183" s="205"/>
      <c r="CH183" s="205"/>
      <c r="CI183" s="205"/>
      <c r="CJ183" s="205"/>
      <c r="CK183" s="205"/>
      <c r="CL183" s="205"/>
      <c r="CM183" s="205"/>
      <c r="CN183" s="205"/>
      <c r="CO183" s="205"/>
      <c r="CP183" s="205"/>
      <c r="CQ183" s="205"/>
      <c r="CR183" s="205"/>
      <c r="CS183" s="205"/>
      <c r="CT183" s="205"/>
      <c r="CU183" s="205"/>
      <c r="CV183" s="205"/>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205"/>
      <c r="GQ183" s="205"/>
      <c r="GR183" s="205"/>
      <c r="GS183" s="205"/>
      <c r="GT183" s="205"/>
      <c r="GU183" s="205"/>
      <c r="GV183" s="205"/>
      <c r="GW183" s="205"/>
      <c r="GX183" s="205"/>
      <c r="GY183" s="205"/>
      <c r="GZ183" s="205"/>
      <c r="HA183" s="205"/>
      <c r="HB183" s="205"/>
      <c r="HC183" s="205"/>
      <c r="HD183" s="205"/>
      <c r="HE183" s="205"/>
      <c r="HF183" s="205"/>
    </row>
    <row r="184" spans="1:214">
      <c r="A184" s="219" t="s">
        <v>326</v>
      </c>
      <c r="B184" s="219" t="s">
        <v>280</v>
      </c>
      <c r="C184" s="219" t="s">
        <v>250</v>
      </c>
      <c r="D184" s="219" t="s">
        <v>254</v>
      </c>
      <c r="E184" s="219" t="s">
        <v>299</v>
      </c>
      <c r="F184" s="224"/>
      <c r="G184" s="221"/>
      <c r="H184" s="221"/>
      <c r="I184" s="272" t="s">
        <v>362</v>
      </c>
      <c r="J184" s="180">
        <f t="shared" si="5"/>
        <v>0</v>
      </c>
      <c r="K184" s="181">
        <f t="shared" si="4"/>
        <v>0</v>
      </c>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208"/>
      <c r="BD184" s="208"/>
      <c r="BE184" s="208"/>
      <c r="BF184" s="208"/>
      <c r="BG184" s="208"/>
      <c r="BH184" s="208"/>
      <c r="BI184" s="208"/>
      <c r="BJ184" s="208"/>
      <c r="BK184" s="208"/>
      <c r="BL184" s="208"/>
      <c r="BM184" s="208"/>
      <c r="BN184" s="208"/>
      <c r="BO184" s="208"/>
      <c r="BP184" s="208"/>
      <c r="BQ184" s="208"/>
      <c r="BR184" s="208"/>
      <c r="BS184" s="208"/>
      <c r="BT184" s="208"/>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c r="CT184" s="152"/>
      <c r="CU184" s="152"/>
      <c r="CV184" s="152"/>
      <c r="CW184" s="152"/>
      <c r="CX184" s="152"/>
      <c r="CY184" s="152"/>
      <c r="CZ184" s="152"/>
      <c r="DA184" s="152"/>
      <c r="DB184" s="152"/>
      <c r="DC184" s="152"/>
      <c r="DD184" s="152"/>
      <c r="DE184" s="152"/>
      <c r="DF184" s="152"/>
      <c r="DG184" s="152"/>
      <c r="DH184" s="152"/>
      <c r="DI184" s="152"/>
      <c r="DJ184" s="152"/>
      <c r="DK184" s="152"/>
      <c r="DL184" s="152"/>
      <c r="DM184" s="152"/>
      <c r="DN184" s="152"/>
      <c r="DO184" s="152"/>
      <c r="DP184" s="152"/>
      <c r="DQ184" s="152"/>
      <c r="DR184" s="152"/>
      <c r="DS184" s="152"/>
      <c r="DT184" s="152"/>
      <c r="DU184" s="152"/>
      <c r="DV184" s="152"/>
      <c r="DW184" s="152"/>
      <c r="DX184" s="152"/>
      <c r="DY184" s="152"/>
      <c r="DZ184" s="152"/>
      <c r="EA184" s="152"/>
      <c r="EB184" s="152"/>
      <c r="EC184" s="152"/>
      <c r="ED184" s="152"/>
      <c r="EE184" s="152"/>
      <c r="EF184" s="152"/>
      <c r="EG184" s="152"/>
      <c r="EH184" s="152"/>
      <c r="EI184" s="152"/>
      <c r="EJ184" s="152"/>
      <c r="EK184" s="152"/>
      <c r="EL184" s="152"/>
      <c r="EM184" s="152"/>
      <c r="EN184" s="152"/>
      <c r="EO184" s="152"/>
      <c r="EP184" s="152"/>
      <c r="EQ184" s="152"/>
      <c r="ER184" s="152"/>
      <c r="ES184" s="152"/>
      <c r="ET184" s="152"/>
      <c r="EU184" s="152"/>
      <c r="EV184" s="152"/>
      <c r="EW184" s="152"/>
      <c r="EX184" s="152"/>
      <c r="EY184" s="152"/>
      <c r="EZ184" s="152"/>
      <c r="FA184" s="152"/>
      <c r="FB184" s="152"/>
      <c r="FC184" s="152"/>
      <c r="FD184" s="152"/>
      <c r="FE184" s="152"/>
      <c r="FF184" s="152"/>
      <c r="FG184" s="152"/>
      <c r="FH184" s="152"/>
      <c r="FI184" s="152"/>
      <c r="FJ184" s="152"/>
      <c r="FK184" s="152"/>
      <c r="FL184" s="152"/>
      <c r="FM184" s="152"/>
      <c r="FN184" s="152"/>
      <c r="FO184" s="152"/>
      <c r="FP184" s="152"/>
      <c r="FQ184" s="152"/>
      <c r="FR184" s="152"/>
      <c r="FS184" s="152"/>
      <c r="FT184" s="152"/>
      <c r="FU184" s="152"/>
      <c r="FV184" s="152"/>
      <c r="FW184" s="152"/>
      <c r="FX184" s="152"/>
      <c r="FY184" s="152"/>
      <c r="FZ184" s="152"/>
      <c r="GA184" s="152"/>
      <c r="GB184" s="152"/>
      <c r="GC184" s="152"/>
      <c r="GD184" s="152"/>
      <c r="GE184" s="152"/>
      <c r="GF184" s="152"/>
      <c r="GG184" s="152"/>
      <c r="GH184" s="152"/>
      <c r="GI184" s="152"/>
      <c r="GJ184" s="152"/>
      <c r="GK184" s="152"/>
      <c r="GL184" s="152"/>
      <c r="GM184" s="152"/>
      <c r="GN184" s="152"/>
      <c r="GO184" s="152"/>
      <c r="GP184" s="152"/>
      <c r="GQ184" s="152"/>
      <c r="GR184" s="152"/>
      <c r="GS184" s="152"/>
      <c r="GT184" s="152"/>
      <c r="GU184" s="152"/>
      <c r="GV184" s="152"/>
      <c r="GW184" s="152"/>
      <c r="GX184" s="152"/>
      <c r="GY184" s="152"/>
      <c r="GZ184" s="152"/>
      <c r="HA184" s="152"/>
      <c r="HB184" s="152"/>
      <c r="HC184" s="152"/>
      <c r="HD184" s="152"/>
      <c r="HE184" s="152"/>
      <c r="HF184" s="152"/>
    </row>
    <row r="185" spans="1:214" s="206" customFormat="1" ht="22">
      <c r="A185" s="199" t="s">
        <v>326</v>
      </c>
      <c r="B185" s="199" t="s">
        <v>280</v>
      </c>
      <c r="C185" s="199" t="s">
        <v>250</v>
      </c>
      <c r="D185" s="199" t="s">
        <v>254</v>
      </c>
      <c r="E185" s="199" t="s">
        <v>299</v>
      </c>
      <c r="F185" s="200">
        <v>2019005810084</v>
      </c>
      <c r="G185" s="199" t="s">
        <v>504</v>
      </c>
      <c r="H185" s="199" t="s">
        <v>390</v>
      </c>
      <c r="I185" s="147" t="s">
        <v>434</v>
      </c>
      <c r="J185" s="265">
        <v>100000000</v>
      </c>
      <c r="K185" s="181">
        <f t="shared" si="4"/>
        <v>100000000</v>
      </c>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v>100000000</v>
      </c>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5"/>
      <c r="BV185" s="205"/>
      <c r="BW185" s="205"/>
      <c r="BX185" s="205"/>
      <c r="BY185" s="205"/>
      <c r="BZ185" s="205"/>
      <c r="CA185" s="205"/>
      <c r="CB185" s="205"/>
      <c r="CC185" s="205"/>
      <c r="CD185" s="205"/>
      <c r="CE185" s="205"/>
      <c r="CF185" s="205"/>
      <c r="CG185" s="205"/>
      <c r="CH185" s="205"/>
      <c r="CI185" s="205"/>
      <c r="CJ185" s="205"/>
      <c r="CK185" s="205"/>
      <c r="CL185" s="205"/>
      <c r="CM185" s="205"/>
      <c r="CN185" s="205"/>
      <c r="CO185" s="205"/>
      <c r="CP185" s="205"/>
      <c r="CQ185" s="205"/>
      <c r="CR185" s="205"/>
      <c r="CS185" s="205"/>
      <c r="CT185" s="205"/>
      <c r="CU185" s="205"/>
      <c r="CV185" s="205"/>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205"/>
      <c r="GQ185" s="205"/>
      <c r="GR185" s="205"/>
      <c r="GS185" s="205"/>
      <c r="GT185" s="205"/>
      <c r="GU185" s="205"/>
      <c r="GV185" s="205"/>
      <c r="GW185" s="205"/>
      <c r="GX185" s="205"/>
      <c r="GY185" s="205"/>
      <c r="GZ185" s="205"/>
      <c r="HA185" s="205"/>
      <c r="HB185" s="205"/>
      <c r="HC185" s="205"/>
      <c r="HD185" s="205"/>
      <c r="HE185" s="205"/>
      <c r="HF185" s="205"/>
    </row>
    <row r="186" spans="1:214">
      <c r="A186" s="219" t="s">
        <v>326</v>
      </c>
      <c r="B186" s="219" t="s">
        <v>280</v>
      </c>
      <c r="C186" s="219" t="s">
        <v>250</v>
      </c>
      <c r="D186" s="219" t="s">
        <v>254</v>
      </c>
      <c r="E186" s="219" t="s">
        <v>320</v>
      </c>
      <c r="F186" s="224"/>
      <c r="G186" s="221"/>
      <c r="H186" s="221"/>
      <c r="I186" s="148" t="s">
        <v>363</v>
      </c>
      <c r="J186" s="180">
        <f t="shared" si="5"/>
        <v>0</v>
      </c>
      <c r="K186" s="181">
        <f t="shared" si="4"/>
        <v>0</v>
      </c>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208"/>
      <c r="BD186" s="208"/>
      <c r="BE186" s="208"/>
      <c r="BF186" s="208"/>
      <c r="BG186" s="208"/>
      <c r="BH186" s="208"/>
      <c r="BI186" s="208"/>
      <c r="BJ186" s="208"/>
      <c r="BK186" s="208"/>
      <c r="BL186" s="208"/>
      <c r="BM186" s="208"/>
      <c r="BN186" s="208"/>
      <c r="BO186" s="208"/>
      <c r="BP186" s="208"/>
      <c r="BQ186" s="208"/>
      <c r="BR186" s="208"/>
      <c r="BS186" s="208"/>
      <c r="BT186" s="208"/>
      <c r="BU186" s="183"/>
      <c r="BV186" s="183"/>
      <c r="BW186" s="183"/>
      <c r="BX186" s="183"/>
      <c r="BY186" s="183"/>
      <c r="BZ186" s="183"/>
      <c r="CA186" s="183"/>
      <c r="CB186" s="183"/>
      <c r="CC186" s="183"/>
      <c r="CD186" s="183"/>
      <c r="CE186" s="183"/>
      <c r="CF186" s="183"/>
      <c r="CG186" s="183"/>
      <c r="CH186" s="183"/>
      <c r="CI186" s="183"/>
      <c r="CJ186" s="183"/>
      <c r="CK186" s="183"/>
      <c r="CL186" s="183"/>
      <c r="CM186" s="183"/>
      <c r="CN186" s="183"/>
      <c r="CO186" s="183"/>
      <c r="CP186" s="183"/>
      <c r="CQ186" s="183"/>
      <c r="CR186" s="183"/>
      <c r="CS186" s="183"/>
      <c r="CT186" s="183"/>
      <c r="CU186" s="183"/>
      <c r="CV186" s="183"/>
      <c r="CW186" s="183"/>
      <c r="CX186" s="183"/>
      <c r="CY186" s="183"/>
      <c r="CZ186" s="183"/>
      <c r="DA186" s="183"/>
      <c r="DB186" s="183"/>
      <c r="DC186" s="183"/>
      <c r="DD186" s="183"/>
      <c r="DE186" s="183"/>
      <c r="DF186" s="183"/>
      <c r="DG186" s="183"/>
      <c r="DH186" s="183"/>
      <c r="DI186" s="183"/>
      <c r="DJ186" s="183"/>
      <c r="DK186" s="183"/>
      <c r="DL186" s="183"/>
      <c r="DM186" s="183"/>
      <c r="DN186" s="183"/>
      <c r="DO186" s="183"/>
      <c r="DP186" s="183"/>
      <c r="DQ186" s="183"/>
      <c r="DR186" s="183"/>
      <c r="DS186" s="183"/>
      <c r="DT186" s="183"/>
      <c r="DU186" s="183"/>
      <c r="DV186" s="183"/>
      <c r="DW186" s="183"/>
      <c r="DX186" s="183"/>
      <c r="DY186" s="183"/>
      <c r="DZ186" s="183"/>
      <c r="EA186" s="183"/>
      <c r="EB186" s="183"/>
      <c r="EC186" s="183"/>
      <c r="ED186" s="183"/>
      <c r="EE186" s="183"/>
      <c r="EF186" s="183"/>
      <c r="EG186" s="183"/>
      <c r="EH186" s="183"/>
      <c r="EI186" s="183"/>
      <c r="EJ186" s="183"/>
      <c r="EK186" s="183"/>
      <c r="EL186" s="183"/>
      <c r="EM186" s="183"/>
      <c r="EN186" s="183"/>
      <c r="EO186" s="183"/>
      <c r="EP186" s="183"/>
      <c r="EQ186" s="183"/>
      <c r="ER186" s="183"/>
      <c r="ES186" s="183"/>
      <c r="ET186" s="183"/>
      <c r="EU186" s="183"/>
      <c r="EV186" s="183"/>
      <c r="EW186" s="183"/>
      <c r="EX186" s="183"/>
      <c r="EY186" s="183"/>
      <c r="EZ186" s="183"/>
      <c r="FA186" s="183"/>
      <c r="FB186" s="183"/>
      <c r="FC186" s="183"/>
      <c r="FD186" s="183"/>
      <c r="FE186" s="183"/>
      <c r="FF186" s="183"/>
      <c r="FG186" s="183"/>
      <c r="FH186" s="183"/>
      <c r="FI186" s="183"/>
      <c r="FJ186" s="183"/>
      <c r="FK186" s="183"/>
      <c r="FL186" s="183"/>
      <c r="FM186" s="183"/>
      <c r="FN186" s="183"/>
      <c r="FO186" s="183"/>
      <c r="FP186" s="183"/>
      <c r="FQ186" s="183"/>
      <c r="FR186" s="183"/>
      <c r="FS186" s="183"/>
      <c r="FT186" s="183"/>
      <c r="FU186" s="183"/>
      <c r="FV186" s="183"/>
      <c r="FW186" s="183"/>
      <c r="FX186" s="183"/>
      <c r="FY186" s="183"/>
      <c r="FZ186" s="183"/>
      <c r="GA186" s="183"/>
      <c r="GB186" s="183"/>
      <c r="GC186" s="183"/>
      <c r="GD186" s="183"/>
      <c r="GE186" s="183"/>
      <c r="GF186" s="183"/>
      <c r="GG186" s="183"/>
      <c r="GH186" s="183"/>
      <c r="GI186" s="183"/>
      <c r="GJ186" s="183"/>
      <c r="GK186" s="183"/>
      <c r="GL186" s="183"/>
      <c r="GM186" s="183"/>
      <c r="GN186" s="183"/>
      <c r="GO186" s="183"/>
      <c r="GP186" s="183"/>
      <c r="GQ186" s="183"/>
      <c r="GR186" s="183"/>
      <c r="GS186" s="183"/>
      <c r="GT186" s="183"/>
      <c r="GU186" s="183"/>
      <c r="GV186" s="183"/>
      <c r="GW186" s="183"/>
      <c r="GX186" s="183"/>
      <c r="GY186" s="183"/>
      <c r="GZ186" s="152"/>
      <c r="HA186" s="152"/>
      <c r="HB186" s="152"/>
      <c r="HC186" s="152"/>
      <c r="HD186" s="152"/>
      <c r="HE186" s="152"/>
      <c r="HF186" s="152"/>
    </row>
    <row r="187" spans="1:214" s="206" customFormat="1" ht="22">
      <c r="A187" s="199" t="s">
        <v>326</v>
      </c>
      <c r="B187" s="199" t="s">
        <v>280</v>
      </c>
      <c r="C187" s="199" t="s">
        <v>250</v>
      </c>
      <c r="D187" s="199" t="s">
        <v>254</v>
      </c>
      <c r="E187" s="199" t="s">
        <v>320</v>
      </c>
      <c r="F187" s="200">
        <v>2019005810169</v>
      </c>
      <c r="G187" s="199" t="s">
        <v>505</v>
      </c>
      <c r="H187" s="199" t="s">
        <v>390</v>
      </c>
      <c r="I187" s="147" t="s">
        <v>435</v>
      </c>
      <c r="J187" s="180">
        <f t="shared" si="5"/>
        <v>100000000</v>
      </c>
      <c r="K187" s="181">
        <f t="shared" si="4"/>
        <v>100000000</v>
      </c>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v>100000000</v>
      </c>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205"/>
      <c r="GQ187" s="205"/>
      <c r="GR187" s="205"/>
      <c r="GS187" s="205"/>
      <c r="GT187" s="205"/>
      <c r="GU187" s="205"/>
      <c r="GV187" s="205"/>
      <c r="GW187" s="205"/>
      <c r="GX187" s="205"/>
      <c r="GY187" s="205"/>
      <c r="GZ187" s="205"/>
      <c r="HA187" s="205"/>
      <c r="HB187" s="205"/>
      <c r="HC187" s="205"/>
      <c r="HD187" s="205"/>
      <c r="HE187" s="205"/>
      <c r="HF187" s="205"/>
    </row>
    <row r="188" spans="1:214">
      <c r="A188" s="219" t="s">
        <v>326</v>
      </c>
      <c r="B188" s="219" t="s">
        <v>280</v>
      </c>
      <c r="C188" s="219" t="s">
        <v>250</v>
      </c>
      <c r="D188" s="219" t="s">
        <v>254</v>
      </c>
      <c r="E188" s="219" t="s">
        <v>300</v>
      </c>
      <c r="F188" s="224"/>
      <c r="G188" s="221"/>
      <c r="H188" s="221"/>
      <c r="I188" s="148" t="s">
        <v>436</v>
      </c>
      <c r="J188" s="180">
        <f t="shared" si="5"/>
        <v>0</v>
      </c>
      <c r="K188" s="181">
        <f t="shared" si="4"/>
        <v>0</v>
      </c>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208"/>
      <c r="BU188" s="183"/>
      <c r="BV188" s="183"/>
      <c r="BW188" s="183"/>
      <c r="BX188" s="183"/>
      <c r="BY188" s="183"/>
      <c r="BZ188" s="183"/>
      <c r="CA188" s="183"/>
      <c r="CB188" s="183"/>
      <c r="CC188" s="183"/>
      <c r="CD188" s="183"/>
      <c r="CE188" s="183"/>
      <c r="CF188" s="183"/>
      <c r="CG188" s="183"/>
      <c r="CH188" s="183"/>
      <c r="CI188" s="183"/>
      <c r="CJ188" s="183"/>
      <c r="CK188" s="183"/>
      <c r="CL188" s="183"/>
      <c r="CM188" s="183"/>
      <c r="CN188" s="183"/>
      <c r="CO188" s="183"/>
      <c r="CP188" s="183"/>
      <c r="CQ188" s="183"/>
      <c r="CR188" s="183"/>
      <c r="CS188" s="183"/>
      <c r="CT188" s="183"/>
      <c r="CU188" s="183"/>
      <c r="CV188" s="183"/>
      <c r="CW188" s="183"/>
      <c r="CX188" s="183"/>
      <c r="CY188" s="183"/>
      <c r="CZ188" s="183"/>
      <c r="DA188" s="183"/>
      <c r="DB188" s="183"/>
      <c r="DC188" s="183"/>
      <c r="DD188" s="183"/>
      <c r="DE188" s="183"/>
      <c r="DF188" s="183"/>
      <c r="DG188" s="183"/>
      <c r="DH188" s="183"/>
      <c r="DI188" s="183"/>
      <c r="DJ188" s="183"/>
      <c r="DK188" s="183"/>
      <c r="DL188" s="183"/>
      <c r="DM188" s="183"/>
      <c r="DN188" s="183"/>
      <c r="DO188" s="183"/>
      <c r="DP188" s="183"/>
      <c r="DQ188" s="183"/>
      <c r="DR188" s="183"/>
      <c r="DS188" s="183"/>
      <c r="DT188" s="183"/>
      <c r="DU188" s="183"/>
      <c r="DV188" s="183"/>
      <c r="DW188" s="183"/>
      <c r="DX188" s="183"/>
      <c r="DY188" s="183"/>
      <c r="DZ188" s="183"/>
      <c r="EA188" s="183"/>
      <c r="EB188" s="183"/>
      <c r="EC188" s="183"/>
      <c r="ED188" s="183"/>
      <c r="EE188" s="183"/>
      <c r="EF188" s="183"/>
      <c r="EG188" s="183"/>
      <c r="EH188" s="183"/>
      <c r="EI188" s="183"/>
      <c r="EJ188" s="183"/>
      <c r="EK188" s="183"/>
      <c r="EL188" s="183"/>
      <c r="EM188" s="183"/>
      <c r="EN188" s="183"/>
      <c r="EO188" s="183"/>
      <c r="EP188" s="183"/>
      <c r="EQ188" s="183"/>
      <c r="ER188" s="183"/>
      <c r="ES188" s="183"/>
      <c r="ET188" s="183"/>
      <c r="EU188" s="183"/>
      <c r="EV188" s="183"/>
      <c r="EW188" s="183"/>
      <c r="EX188" s="183"/>
      <c r="EY188" s="183"/>
      <c r="EZ188" s="183"/>
      <c r="FA188" s="183"/>
      <c r="FB188" s="183"/>
      <c r="FC188" s="183"/>
      <c r="FD188" s="183"/>
      <c r="FE188" s="183"/>
      <c r="FF188" s="183"/>
      <c r="FG188" s="183"/>
      <c r="FH188" s="183"/>
      <c r="FI188" s="183"/>
      <c r="FJ188" s="183"/>
      <c r="FK188" s="183"/>
      <c r="FL188" s="183"/>
      <c r="FM188" s="183"/>
      <c r="FN188" s="183"/>
      <c r="FO188" s="183"/>
      <c r="FP188" s="183"/>
      <c r="FQ188" s="183"/>
      <c r="FR188" s="183"/>
      <c r="FS188" s="183"/>
      <c r="FT188" s="183"/>
      <c r="FU188" s="183"/>
      <c r="FV188" s="183"/>
      <c r="FW188" s="183"/>
      <c r="FX188" s="183"/>
      <c r="FY188" s="183"/>
      <c r="FZ188" s="183"/>
      <c r="GA188" s="183"/>
      <c r="GB188" s="183"/>
      <c r="GC188" s="183"/>
      <c r="GD188" s="183"/>
      <c r="GE188" s="183"/>
      <c r="GF188" s="183"/>
      <c r="GG188" s="183"/>
      <c r="GH188" s="183"/>
      <c r="GI188" s="183"/>
      <c r="GJ188" s="183"/>
      <c r="GK188" s="183"/>
      <c r="GL188" s="183"/>
      <c r="GM188" s="183"/>
      <c r="GN188" s="183"/>
      <c r="GO188" s="183"/>
      <c r="GP188" s="183"/>
      <c r="GQ188" s="183"/>
      <c r="GR188" s="183"/>
      <c r="GS188" s="183"/>
      <c r="GT188" s="183"/>
      <c r="GU188" s="183"/>
      <c r="GV188" s="183"/>
      <c r="GW188" s="183"/>
      <c r="GX188" s="183"/>
      <c r="GY188" s="183"/>
      <c r="GZ188" s="152"/>
      <c r="HA188" s="152"/>
      <c r="HB188" s="152"/>
      <c r="HC188" s="152"/>
      <c r="HD188" s="152"/>
      <c r="HE188" s="152"/>
      <c r="HF188" s="152"/>
    </row>
    <row r="189" spans="1:214" s="206" customFormat="1" ht="22">
      <c r="A189" s="199" t="s">
        <v>326</v>
      </c>
      <c r="B189" s="199" t="s">
        <v>280</v>
      </c>
      <c r="C189" s="199" t="s">
        <v>250</v>
      </c>
      <c r="D189" s="199" t="s">
        <v>254</v>
      </c>
      <c r="E189" s="199" t="s">
        <v>300</v>
      </c>
      <c r="F189" s="200">
        <v>2019005810082</v>
      </c>
      <c r="G189" s="199" t="s">
        <v>506</v>
      </c>
      <c r="H189" s="199" t="s">
        <v>390</v>
      </c>
      <c r="I189" s="147" t="s">
        <v>437</v>
      </c>
      <c r="J189" s="327">
        <v>90000000</v>
      </c>
      <c r="K189" s="181">
        <f t="shared" si="4"/>
        <v>90000000</v>
      </c>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v>90000000</v>
      </c>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205"/>
      <c r="GQ189" s="205"/>
      <c r="GR189" s="205"/>
      <c r="GS189" s="205"/>
      <c r="GT189" s="205"/>
      <c r="GU189" s="205"/>
      <c r="GV189" s="205"/>
      <c r="GW189" s="205"/>
      <c r="GX189" s="205"/>
      <c r="GY189" s="205"/>
      <c r="GZ189" s="205"/>
      <c r="HA189" s="205"/>
      <c r="HB189" s="205"/>
      <c r="HC189" s="205"/>
      <c r="HD189" s="205"/>
      <c r="HE189" s="205"/>
      <c r="HF189" s="205"/>
    </row>
    <row r="190" spans="1:214">
      <c r="A190" s="211" t="s">
        <v>326</v>
      </c>
      <c r="B190" s="211" t="s">
        <v>280</v>
      </c>
      <c r="C190" s="211" t="s">
        <v>250</v>
      </c>
      <c r="D190" s="211" t="s">
        <v>264</v>
      </c>
      <c r="E190" s="211"/>
      <c r="F190" s="212"/>
      <c r="G190" s="211"/>
      <c r="H190" s="213"/>
      <c r="I190" s="149" t="s">
        <v>364</v>
      </c>
      <c r="J190" s="180">
        <f t="shared" si="5"/>
        <v>0</v>
      </c>
      <c r="K190" s="181">
        <f t="shared" si="4"/>
        <v>0</v>
      </c>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208"/>
      <c r="BU190" s="152"/>
      <c r="BV190" s="152"/>
      <c r="BW190" s="152"/>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c r="CT190" s="152"/>
      <c r="CU190" s="152"/>
      <c r="CV190" s="152"/>
      <c r="CW190" s="152"/>
      <c r="CX190" s="152"/>
      <c r="CY190" s="152"/>
      <c r="CZ190" s="152"/>
      <c r="DA190" s="152"/>
      <c r="DB190" s="152"/>
      <c r="DC190" s="152"/>
      <c r="DD190" s="152"/>
      <c r="DE190" s="152"/>
      <c r="DF190" s="152"/>
      <c r="DG190" s="152"/>
      <c r="DH190" s="152"/>
      <c r="DI190" s="152"/>
      <c r="DJ190" s="152"/>
      <c r="DK190" s="152"/>
      <c r="DL190" s="152"/>
      <c r="DM190" s="152"/>
      <c r="DN190" s="152"/>
      <c r="DO190" s="152"/>
      <c r="DP190" s="152"/>
      <c r="DQ190" s="152"/>
      <c r="DR190" s="152"/>
      <c r="DS190" s="152"/>
      <c r="DT190" s="152"/>
      <c r="DU190" s="152"/>
      <c r="DV190" s="152"/>
      <c r="DW190" s="152"/>
      <c r="DX190" s="152"/>
      <c r="DY190" s="152"/>
      <c r="DZ190" s="152"/>
      <c r="EA190" s="152"/>
      <c r="EB190" s="152"/>
      <c r="EC190" s="152"/>
      <c r="ED190" s="152"/>
      <c r="EE190" s="152"/>
      <c r="EF190" s="152"/>
      <c r="EG190" s="152"/>
      <c r="EH190" s="152"/>
      <c r="EI190" s="152"/>
      <c r="EJ190" s="152"/>
      <c r="EK190" s="152"/>
      <c r="EL190" s="152"/>
      <c r="EM190" s="152"/>
      <c r="EN190" s="152"/>
      <c r="EO190" s="152"/>
      <c r="EP190" s="152"/>
      <c r="EQ190" s="152"/>
      <c r="ER190" s="152"/>
      <c r="ES190" s="152"/>
      <c r="ET190" s="152"/>
      <c r="EU190" s="152"/>
      <c r="EV190" s="152"/>
      <c r="EW190" s="152"/>
      <c r="EX190" s="152"/>
      <c r="EY190" s="152"/>
      <c r="EZ190" s="152"/>
      <c r="FA190" s="152"/>
      <c r="FB190" s="152"/>
      <c r="FC190" s="152"/>
      <c r="FD190" s="152"/>
      <c r="FE190" s="152"/>
      <c r="FF190" s="152"/>
      <c r="FG190" s="152"/>
      <c r="FH190" s="152"/>
      <c r="FI190" s="152"/>
      <c r="FJ190" s="152"/>
      <c r="FK190" s="152"/>
      <c r="FL190" s="152"/>
      <c r="FM190" s="152"/>
      <c r="FN190" s="152"/>
      <c r="FO190" s="152"/>
      <c r="FP190" s="152"/>
      <c r="FQ190" s="152"/>
      <c r="FR190" s="152"/>
      <c r="FS190" s="152"/>
      <c r="FT190" s="152"/>
      <c r="FU190" s="152"/>
      <c r="FV190" s="152"/>
      <c r="FW190" s="152"/>
      <c r="FX190" s="152"/>
      <c r="FY190" s="152"/>
      <c r="FZ190" s="152"/>
      <c r="GA190" s="152"/>
      <c r="GB190" s="152"/>
      <c r="GC190" s="152"/>
      <c r="GD190" s="152"/>
      <c r="GE190" s="152"/>
      <c r="GF190" s="152"/>
      <c r="GG190" s="152"/>
      <c r="GH190" s="152"/>
      <c r="GI190" s="152"/>
      <c r="GJ190" s="152"/>
      <c r="GK190" s="152"/>
      <c r="GL190" s="152"/>
      <c r="GM190" s="152"/>
      <c r="GN190" s="152"/>
      <c r="GO190" s="152"/>
      <c r="GP190" s="152"/>
      <c r="GQ190" s="152"/>
      <c r="GR190" s="152"/>
      <c r="GS190" s="152"/>
      <c r="GT190" s="152"/>
      <c r="GU190" s="152"/>
      <c r="GV190" s="152"/>
      <c r="GW190" s="152"/>
      <c r="GX190" s="152"/>
      <c r="GY190" s="152"/>
      <c r="GZ190" s="152"/>
      <c r="HA190" s="152"/>
      <c r="HB190" s="152"/>
      <c r="HC190" s="152"/>
      <c r="HD190" s="152"/>
      <c r="HE190" s="152"/>
      <c r="HF190" s="152"/>
    </row>
    <row r="191" spans="1:214">
      <c r="A191" s="219" t="s">
        <v>326</v>
      </c>
      <c r="B191" s="219" t="s">
        <v>280</v>
      </c>
      <c r="C191" s="219" t="s">
        <v>250</v>
      </c>
      <c r="D191" s="219" t="s">
        <v>264</v>
      </c>
      <c r="E191" s="219" t="s">
        <v>326</v>
      </c>
      <c r="F191" s="224"/>
      <c r="G191" s="221"/>
      <c r="H191" s="221"/>
      <c r="I191" s="148" t="s">
        <v>438</v>
      </c>
      <c r="J191" s="180">
        <f t="shared" si="5"/>
        <v>0</v>
      </c>
      <c r="K191" s="181">
        <f t="shared" si="4"/>
        <v>0</v>
      </c>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8"/>
      <c r="BQ191" s="208"/>
      <c r="BR191" s="208"/>
      <c r="BS191" s="208"/>
      <c r="BT191" s="208"/>
      <c r="BU191" s="183"/>
      <c r="BV191" s="183"/>
      <c r="BW191" s="183"/>
      <c r="BX191" s="183"/>
      <c r="BY191" s="183"/>
      <c r="BZ191" s="183"/>
      <c r="CA191" s="183"/>
      <c r="CB191" s="183"/>
      <c r="CC191" s="183"/>
      <c r="CD191" s="183"/>
      <c r="CE191" s="183"/>
      <c r="CF191" s="183"/>
      <c r="CG191" s="183"/>
      <c r="CH191" s="183"/>
      <c r="CI191" s="183"/>
      <c r="CJ191" s="183"/>
      <c r="CK191" s="183"/>
      <c r="CL191" s="183"/>
      <c r="CM191" s="183"/>
      <c r="CN191" s="183"/>
      <c r="CO191" s="183"/>
      <c r="CP191" s="183"/>
      <c r="CQ191" s="183"/>
      <c r="CR191" s="183"/>
      <c r="CS191" s="183"/>
      <c r="CT191" s="183"/>
      <c r="CU191" s="183"/>
      <c r="CV191" s="183"/>
      <c r="CW191" s="183"/>
      <c r="CX191" s="183"/>
      <c r="CY191" s="183"/>
      <c r="CZ191" s="183"/>
      <c r="DA191" s="183"/>
      <c r="DB191" s="183"/>
      <c r="DC191" s="183"/>
      <c r="DD191" s="183"/>
      <c r="DE191" s="183"/>
      <c r="DF191" s="183"/>
      <c r="DG191" s="183"/>
      <c r="DH191" s="183"/>
      <c r="DI191" s="183"/>
      <c r="DJ191" s="183"/>
      <c r="DK191" s="183"/>
      <c r="DL191" s="183"/>
      <c r="DM191" s="183"/>
      <c r="DN191" s="183"/>
      <c r="DO191" s="183"/>
      <c r="DP191" s="183"/>
      <c r="DQ191" s="183"/>
      <c r="DR191" s="183"/>
      <c r="DS191" s="183"/>
      <c r="DT191" s="183"/>
      <c r="DU191" s="183"/>
      <c r="DV191" s="183"/>
      <c r="DW191" s="183"/>
      <c r="DX191" s="183"/>
      <c r="DY191" s="183"/>
      <c r="DZ191" s="183"/>
      <c r="EA191" s="183"/>
      <c r="EB191" s="183"/>
      <c r="EC191" s="183"/>
      <c r="ED191" s="183"/>
      <c r="EE191" s="183"/>
      <c r="EF191" s="183"/>
      <c r="EG191" s="183"/>
      <c r="EH191" s="183"/>
      <c r="EI191" s="183"/>
      <c r="EJ191" s="183"/>
      <c r="EK191" s="183"/>
      <c r="EL191" s="183"/>
      <c r="EM191" s="183"/>
      <c r="EN191" s="183"/>
      <c r="EO191" s="183"/>
      <c r="EP191" s="183"/>
      <c r="EQ191" s="183"/>
      <c r="ER191" s="183"/>
      <c r="ES191" s="183"/>
      <c r="ET191" s="183"/>
      <c r="EU191" s="183"/>
      <c r="EV191" s="183"/>
      <c r="EW191" s="183"/>
      <c r="EX191" s="183"/>
      <c r="EY191" s="183"/>
      <c r="EZ191" s="183"/>
      <c r="FA191" s="183"/>
      <c r="FB191" s="183"/>
      <c r="FC191" s="183"/>
      <c r="FD191" s="183"/>
      <c r="FE191" s="183"/>
      <c r="FF191" s="183"/>
      <c r="FG191" s="183"/>
      <c r="FH191" s="183"/>
      <c r="FI191" s="183"/>
      <c r="FJ191" s="183"/>
      <c r="FK191" s="183"/>
      <c r="FL191" s="183"/>
      <c r="FM191" s="183"/>
      <c r="FN191" s="183"/>
      <c r="FO191" s="183"/>
      <c r="FP191" s="183"/>
      <c r="FQ191" s="183"/>
      <c r="FR191" s="183"/>
      <c r="FS191" s="183"/>
      <c r="FT191" s="183"/>
      <c r="FU191" s="183"/>
      <c r="FV191" s="183"/>
      <c r="FW191" s="183"/>
      <c r="FX191" s="183"/>
      <c r="FY191" s="183"/>
      <c r="FZ191" s="183"/>
      <c r="GA191" s="183"/>
      <c r="GB191" s="183"/>
      <c r="GC191" s="183"/>
      <c r="GD191" s="183"/>
      <c r="GE191" s="183"/>
      <c r="GF191" s="183"/>
      <c r="GG191" s="183"/>
      <c r="GH191" s="183"/>
      <c r="GI191" s="183"/>
      <c r="GJ191" s="183"/>
      <c r="GK191" s="183"/>
      <c r="GL191" s="183"/>
      <c r="GM191" s="183"/>
      <c r="GN191" s="183"/>
      <c r="GO191" s="183"/>
      <c r="GP191" s="183"/>
      <c r="GQ191" s="183"/>
      <c r="GR191" s="183"/>
      <c r="GS191" s="183"/>
      <c r="GT191" s="183"/>
      <c r="GU191" s="183"/>
      <c r="GV191" s="183"/>
      <c r="GW191" s="183"/>
      <c r="GX191" s="183"/>
      <c r="GY191" s="183"/>
      <c r="GZ191" s="152"/>
      <c r="HA191" s="152"/>
      <c r="HB191" s="152"/>
      <c r="HC191" s="152"/>
      <c r="HD191" s="152"/>
      <c r="HE191" s="152"/>
      <c r="HF191" s="152"/>
    </row>
    <row r="192" spans="1:214" s="206" customFormat="1" ht="22">
      <c r="A192" s="199" t="s">
        <v>326</v>
      </c>
      <c r="B192" s="199" t="s">
        <v>280</v>
      </c>
      <c r="C192" s="199" t="s">
        <v>250</v>
      </c>
      <c r="D192" s="199" t="s">
        <v>264</v>
      </c>
      <c r="E192" s="199" t="s">
        <v>326</v>
      </c>
      <c r="F192" s="200">
        <v>2019005810083</v>
      </c>
      <c r="G192" s="199" t="s">
        <v>507</v>
      </c>
      <c r="H192" s="199" t="s">
        <v>390</v>
      </c>
      <c r="I192" s="147" t="s">
        <v>439</v>
      </c>
      <c r="J192" s="180">
        <f t="shared" si="5"/>
        <v>100000000</v>
      </c>
      <c r="K192" s="181">
        <f t="shared" si="4"/>
        <v>100000000</v>
      </c>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v>100000000</v>
      </c>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205"/>
      <c r="GQ192" s="205"/>
      <c r="GR192" s="205"/>
      <c r="GS192" s="205"/>
      <c r="GT192" s="205"/>
      <c r="GU192" s="205"/>
      <c r="GV192" s="205"/>
      <c r="GW192" s="205"/>
      <c r="GX192" s="205"/>
      <c r="GY192" s="205"/>
      <c r="GZ192" s="205"/>
      <c r="HA192" s="205"/>
      <c r="HB192" s="205"/>
      <c r="HC192" s="205"/>
      <c r="HD192" s="205"/>
      <c r="HE192" s="205"/>
      <c r="HF192" s="205"/>
    </row>
    <row r="193" spans="1:214">
      <c r="A193" s="211" t="s">
        <v>326</v>
      </c>
      <c r="B193" s="211" t="s">
        <v>280</v>
      </c>
      <c r="C193" s="211" t="s">
        <v>250</v>
      </c>
      <c r="D193" s="211" t="s">
        <v>315</v>
      </c>
      <c r="E193" s="211"/>
      <c r="F193" s="212"/>
      <c r="G193" s="213"/>
      <c r="H193" s="213"/>
      <c r="I193" s="149" t="s">
        <v>440</v>
      </c>
      <c r="J193" s="180">
        <f t="shared" si="5"/>
        <v>0</v>
      </c>
      <c r="K193" s="181">
        <f t="shared" si="4"/>
        <v>0</v>
      </c>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208"/>
      <c r="BD193" s="208"/>
      <c r="BE193" s="208"/>
      <c r="BF193" s="208"/>
      <c r="BG193" s="208"/>
      <c r="BH193" s="208"/>
      <c r="BI193" s="208"/>
      <c r="BJ193" s="208"/>
      <c r="BK193" s="208"/>
      <c r="BL193" s="208"/>
      <c r="BM193" s="208"/>
      <c r="BN193" s="208"/>
      <c r="BO193" s="208"/>
      <c r="BP193" s="208"/>
      <c r="BQ193" s="208"/>
      <c r="BR193" s="208"/>
      <c r="BS193" s="208"/>
      <c r="BT193" s="208"/>
      <c r="BU193" s="183"/>
      <c r="BV193" s="183"/>
      <c r="BW193" s="183"/>
      <c r="BX193" s="183"/>
      <c r="BY193" s="183"/>
      <c r="BZ193" s="183"/>
      <c r="CA193" s="183"/>
      <c r="CB193" s="183"/>
      <c r="CC193" s="183"/>
      <c r="CD193" s="183"/>
      <c r="CE193" s="183"/>
      <c r="CF193" s="183"/>
      <c r="CG193" s="183"/>
      <c r="CH193" s="183"/>
      <c r="CI193" s="183"/>
      <c r="CJ193" s="183"/>
      <c r="CK193" s="183"/>
      <c r="CL193" s="183"/>
      <c r="CM193" s="183"/>
      <c r="CN193" s="183"/>
      <c r="CO193" s="183"/>
      <c r="CP193" s="183"/>
      <c r="CQ193" s="183"/>
      <c r="CR193" s="183"/>
      <c r="CS193" s="183"/>
      <c r="CT193" s="183"/>
      <c r="CU193" s="183"/>
      <c r="CV193" s="183"/>
      <c r="CW193" s="183"/>
      <c r="CX193" s="183"/>
      <c r="CY193" s="183"/>
      <c r="CZ193" s="183"/>
      <c r="DA193" s="183"/>
      <c r="DB193" s="183"/>
      <c r="DC193" s="183"/>
      <c r="DD193" s="183"/>
      <c r="DE193" s="183"/>
      <c r="DF193" s="183"/>
      <c r="DG193" s="183"/>
      <c r="DH193" s="183"/>
      <c r="DI193" s="183"/>
      <c r="DJ193" s="183"/>
      <c r="DK193" s="183"/>
      <c r="DL193" s="183"/>
      <c r="DM193" s="183"/>
      <c r="DN193" s="183"/>
      <c r="DO193" s="183"/>
      <c r="DP193" s="183"/>
      <c r="DQ193" s="183"/>
      <c r="DR193" s="183"/>
      <c r="DS193" s="183"/>
      <c r="DT193" s="183"/>
      <c r="DU193" s="183"/>
      <c r="DV193" s="183"/>
      <c r="DW193" s="183"/>
      <c r="DX193" s="183"/>
      <c r="DY193" s="183"/>
      <c r="DZ193" s="183"/>
      <c r="EA193" s="183"/>
      <c r="EB193" s="183"/>
      <c r="EC193" s="183"/>
      <c r="ED193" s="183"/>
      <c r="EE193" s="183"/>
      <c r="EF193" s="183"/>
      <c r="EG193" s="183"/>
      <c r="EH193" s="183"/>
      <c r="EI193" s="183"/>
      <c r="EJ193" s="183"/>
      <c r="EK193" s="183"/>
      <c r="EL193" s="183"/>
      <c r="EM193" s="183"/>
      <c r="EN193" s="183"/>
      <c r="EO193" s="183"/>
      <c r="EP193" s="183"/>
      <c r="EQ193" s="183"/>
      <c r="ER193" s="183"/>
      <c r="ES193" s="183"/>
      <c r="ET193" s="183"/>
      <c r="EU193" s="183"/>
      <c r="EV193" s="183"/>
      <c r="EW193" s="183"/>
      <c r="EX193" s="183"/>
      <c r="EY193" s="183"/>
      <c r="EZ193" s="183"/>
      <c r="FA193" s="183"/>
      <c r="FB193" s="183"/>
      <c r="FC193" s="183"/>
      <c r="FD193" s="183"/>
      <c r="FE193" s="183"/>
      <c r="FF193" s="183"/>
      <c r="FG193" s="183"/>
      <c r="FH193" s="183"/>
      <c r="FI193" s="183"/>
      <c r="FJ193" s="183"/>
      <c r="FK193" s="183"/>
      <c r="FL193" s="183"/>
      <c r="FM193" s="183"/>
      <c r="FN193" s="183"/>
      <c r="FO193" s="183"/>
      <c r="FP193" s="183"/>
      <c r="FQ193" s="183"/>
      <c r="FR193" s="183"/>
      <c r="FS193" s="183"/>
      <c r="FT193" s="183"/>
      <c r="FU193" s="183"/>
      <c r="FV193" s="183"/>
      <c r="FW193" s="183"/>
      <c r="FX193" s="183"/>
      <c r="FY193" s="183"/>
      <c r="FZ193" s="183"/>
      <c r="GA193" s="183"/>
      <c r="GB193" s="183"/>
      <c r="GC193" s="183"/>
      <c r="GD193" s="183"/>
      <c r="GE193" s="183"/>
      <c r="GF193" s="183"/>
      <c r="GG193" s="183"/>
      <c r="GH193" s="183"/>
      <c r="GI193" s="183"/>
      <c r="GJ193" s="183"/>
      <c r="GK193" s="183"/>
      <c r="GL193" s="183"/>
      <c r="GM193" s="183"/>
      <c r="GN193" s="183"/>
      <c r="GO193" s="183"/>
      <c r="GP193" s="183"/>
      <c r="GQ193" s="183"/>
      <c r="GR193" s="183"/>
      <c r="GS193" s="183"/>
      <c r="GT193" s="183"/>
      <c r="GU193" s="183"/>
      <c r="GV193" s="183"/>
      <c r="GW193" s="183"/>
      <c r="GX193" s="183"/>
      <c r="GY193" s="183"/>
      <c r="GZ193" s="183"/>
      <c r="HA193" s="183"/>
      <c r="HB193" s="183"/>
      <c r="HC193" s="183"/>
      <c r="HD193" s="183"/>
      <c r="HE193" s="183"/>
      <c r="HF193" s="183"/>
    </row>
    <row r="194" spans="1:214">
      <c r="A194" s="219" t="s">
        <v>326</v>
      </c>
      <c r="B194" s="219" t="s">
        <v>280</v>
      </c>
      <c r="C194" s="219" t="s">
        <v>250</v>
      </c>
      <c r="D194" s="219" t="s">
        <v>315</v>
      </c>
      <c r="E194" s="219" t="s">
        <v>256</v>
      </c>
      <c r="F194" s="224"/>
      <c r="G194" s="221"/>
      <c r="H194" s="221"/>
      <c r="I194" s="148" t="s">
        <v>441</v>
      </c>
      <c r="J194" s="180">
        <f t="shared" si="5"/>
        <v>0</v>
      </c>
      <c r="K194" s="181">
        <f t="shared" si="4"/>
        <v>0</v>
      </c>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208"/>
      <c r="BD194" s="208"/>
      <c r="BE194" s="208"/>
      <c r="BF194" s="208"/>
      <c r="BG194" s="208"/>
      <c r="BH194" s="208"/>
      <c r="BI194" s="208"/>
      <c r="BJ194" s="208"/>
      <c r="BK194" s="208"/>
      <c r="BL194" s="208"/>
      <c r="BM194" s="208"/>
      <c r="BN194" s="208"/>
      <c r="BO194" s="208"/>
      <c r="BP194" s="208"/>
      <c r="BQ194" s="208"/>
      <c r="BR194" s="208"/>
      <c r="BS194" s="208"/>
      <c r="BT194" s="208"/>
      <c r="BU194" s="183"/>
      <c r="BV194" s="183"/>
      <c r="BW194" s="183"/>
      <c r="BX194" s="183"/>
      <c r="BY194" s="183"/>
      <c r="BZ194" s="183"/>
      <c r="CA194" s="183"/>
      <c r="CB194" s="183"/>
      <c r="CC194" s="183"/>
      <c r="CD194" s="183"/>
      <c r="CE194" s="183"/>
      <c r="CF194" s="183"/>
      <c r="CG194" s="183"/>
      <c r="CH194" s="183"/>
      <c r="CI194" s="183"/>
      <c r="CJ194" s="183"/>
      <c r="CK194" s="183"/>
      <c r="CL194" s="183"/>
      <c r="CM194" s="183"/>
      <c r="CN194" s="183"/>
      <c r="CO194" s="183"/>
      <c r="CP194" s="183"/>
      <c r="CQ194" s="183"/>
      <c r="CR194" s="183"/>
      <c r="CS194" s="183"/>
      <c r="CT194" s="183"/>
      <c r="CU194" s="183"/>
      <c r="CV194" s="183"/>
      <c r="CW194" s="183"/>
      <c r="CX194" s="183"/>
      <c r="CY194" s="183"/>
      <c r="CZ194" s="183"/>
      <c r="DA194" s="183"/>
      <c r="DB194" s="183"/>
      <c r="DC194" s="183"/>
      <c r="DD194" s="183"/>
      <c r="DE194" s="183"/>
      <c r="DF194" s="183"/>
      <c r="DG194" s="183"/>
      <c r="DH194" s="183"/>
      <c r="DI194" s="183"/>
      <c r="DJ194" s="183"/>
      <c r="DK194" s="183"/>
      <c r="DL194" s="183"/>
      <c r="DM194" s="183"/>
      <c r="DN194" s="183"/>
      <c r="DO194" s="183"/>
      <c r="DP194" s="183"/>
      <c r="DQ194" s="183"/>
      <c r="DR194" s="183"/>
      <c r="DS194" s="183"/>
      <c r="DT194" s="183"/>
      <c r="DU194" s="183"/>
      <c r="DV194" s="183"/>
      <c r="DW194" s="183"/>
      <c r="DX194" s="183"/>
      <c r="DY194" s="183"/>
      <c r="DZ194" s="183"/>
      <c r="EA194" s="183"/>
      <c r="EB194" s="183"/>
      <c r="EC194" s="183"/>
      <c r="ED194" s="183"/>
      <c r="EE194" s="183"/>
      <c r="EF194" s="183"/>
      <c r="EG194" s="183"/>
      <c r="EH194" s="183"/>
      <c r="EI194" s="183"/>
      <c r="EJ194" s="183"/>
      <c r="EK194" s="183"/>
      <c r="EL194" s="183"/>
      <c r="EM194" s="183"/>
      <c r="EN194" s="183"/>
      <c r="EO194" s="183"/>
      <c r="EP194" s="183"/>
      <c r="EQ194" s="183"/>
      <c r="ER194" s="183"/>
      <c r="ES194" s="183"/>
      <c r="ET194" s="183"/>
      <c r="EU194" s="183"/>
      <c r="EV194" s="183"/>
      <c r="EW194" s="183"/>
      <c r="EX194" s="183"/>
      <c r="EY194" s="183"/>
      <c r="EZ194" s="183"/>
      <c r="FA194" s="183"/>
      <c r="FB194" s="183"/>
      <c r="FC194" s="183"/>
      <c r="FD194" s="183"/>
      <c r="FE194" s="183"/>
      <c r="FF194" s="183"/>
      <c r="FG194" s="183"/>
      <c r="FH194" s="183"/>
      <c r="FI194" s="183"/>
      <c r="FJ194" s="183"/>
      <c r="FK194" s="183"/>
      <c r="FL194" s="183"/>
      <c r="FM194" s="183"/>
      <c r="FN194" s="183"/>
      <c r="FO194" s="183"/>
      <c r="FP194" s="183"/>
      <c r="FQ194" s="183"/>
      <c r="FR194" s="183"/>
      <c r="FS194" s="183"/>
      <c r="FT194" s="183"/>
      <c r="FU194" s="183"/>
      <c r="FV194" s="183"/>
      <c r="FW194" s="183"/>
      <c r="FX194" s="183"/>
      <c r="FY194" s="183"/>
      <c r="FZ194" s="183"/>
      <c r="GA194" s="183"/>
      <c r="GB194" s="183"/>
      <c r="GC194" s="183"/>
      <c r="GD194" s="183"/>
      <c r="GE194" s="183"/>
      <c r="GF194" s="183"/>
      <c r="GG194" s="183"/>
      <c r="GH194" s="183"/>
      <c r="GI194" s="183"/>
      <c r="GJ194" s="183"/>
      <c r="GK194" s="183"/>
      <c r="GL194" s="183"/>
      <c r="GM194" s="183"/>
      <c r="GN194" s="183"/>
      <c r="GO194" s="183"/>
      <c r="GP194" s="183"/>
      <c r="GQ194" s="183"/>
      <c r="GR194" s="183"/>
      <c r="GS194" s="183"/>
      <c r="GT194" s="183"/>
      <c r="GU194" s="183"/>
      <c r="GV194" s="183"/>
      <c r="GW194" s="183"/>
      <c r="GX194" s="183"/>
      <c r="GY194" s="183"/>
      <c r="GZ194" s="152"/>
      <c r="HA194" s="152"/>
      <c r="HB194" s="152"/>
      <c r="HC194" s="152"/>
      <c r="HD194" s="152"/>
      <c r="HE194" s="152"/>
      <c r="HF194" s="152"/>
    </row>
    <row r="195" spans="1:214" s="206" customFormat="1" ht="22">
      <c r="A195" s="199" t="s">
        <v>326</v>
      </c>
      <c r="B195" s="199" t="s">
        <v>280</v>
      </c>
      <c r="C195" s="199" t="s">
        <v>250</v>
      </c>
      <c r="D195" s="199" t="s">
        <v>315</v>
      </c>
      <c r="E195" s="199" t="s">
        <v>256</v>
      </c>
      <c r="F195" s="200">
        <v>2019005810092</v>
      </c>
      <c r="G195" s="199" t="s">
        <v>508</v>
      </c>
      <c r="H195" s="199" t="s">
        <v>390</v>
      </c>
      <c r="I195" s="147" t="s">
        <v>442</v>
      </c>
      <c r="J195" s="180">
        <f t="shared" si="5"/>
        <v>150000000</v>
      </c>
      <c r="K195" s="181">
        <f t="shared" si="4"/>
        <v>150000000</v>
      </c>
      <c r="L195" s="273"/>
      <c r="M195" s="273"/>
      <c r="N195" s="273"/>
      <c r="O195" s="273"/>
      <c r="P195" s="273"/>
      <c r="Q195" s="273"/>
      <c r="R195" s="273"/>
      <c r="S195" s="273"/>
      <c r="T195" s="273"/>
      <c r="U195" s="273"/>
      <c r="V195" s="273"/>
      <c r="W195" s="273"/>
      <c r="X195" s="273"/>
      <c r="Y195" s="273"/>
      <c r="Z195" s="273"/>
      <c r="AA195" s="273"/>
      <c r="AB195" s="273"/>
      <c r="AC195" s="273"/>
      <c r="AD195" s="273"/>
      <c r="AE195" s="273"/>
      <c r="AF195" s="273"/>
      <c r="AG195" s="273"/>
      <c r="AH195" s="273"/>
      <c r="AI195" s="273"/>
      <c r="AJ195" s="273"/>
      <c r="AK195" s="326">
        <v>150000000</v>
      </c>
      <c r="AL195" s="273"/>
      <c r="AM195" s="273"/>
      <c r="AN195" s="273"/>
      <c r="AO195" s="273"/>
      <c r="AP195" s="273"/>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73"/>
      <c r="BR195" s="273"/>
      <c r="BS195" s="273"/>
      <c r="BT195" s="273"/>
      <c r="BU195" s="203"/>
      <c r="BV195" s="203"/>
      <c r="BW195" s="203"/>
      <c r="BX195" s="203"/>
      <c r="BY195" s="203"/>
      <c r="BZ195" s="203"/>
      <c r="CA195" s="203"/>
      <c r="CB195" s="203"/>
      <c r="CC195" s="203"/>
      <c r="CD195" s="203"/>
      <c r="CE195" s="203"/>
      <c r="CF195" s="203"/>
      <c r="CG195" s="203"/>
      <c r="CH195" s="203"/>
      <c r="CI195" s="203"/>
      <c r="CJ195" s="203"/>
      <c r="CK195" s="203"/>
      <c r="CL195" s="203"/>
      <c r="CM195" s="203"/>
      <c r="CN195" s="203"/>
      <c r="CO195" s="203"/>
      <c r="CP195" s="203"/>
      <c r="CQ195" s="203"/>
      <c r="CR195" s="203"/>
      <c r="CS195" s="203"/>
      <c r="CT195" s="203"/>
      <c r="CU195" s="203"/>
      <c r="CV195" s="203"/>
      <c r="CW195" s="203"/>
      <c r="CX195" s="203"/>
      <c r="CY195" s="203"/>
      <c r="CZ195" s="203"/>
      <c r="DA195" s="203"/>
      <c r="DB195" s="203"/>
      <c r="DC195" s="203"/>
      <c r="DD195" s="203"/>
      <c r="DE195" s="203"/>
      <c r="DF195" s="203"/>
      <c r="DG195" s="203"/>
      <c r="DH195" s="203"/>
      <c r="DI195" s="203"/>
      <c r="DJ195" s="203"/>
      <c r="DK195" s="203"/>
      <c r="DL195" s="203"/>
      <c r="DM195" s="203"/>
      <c r="DN195" s="203"/>
      <c r="DO195" s="203"/>
      <c r="DP195" s="203"/>
      <c r="DQ195" s="203"/>
      <c r="DR195" s="203"/>
      <c r="DS195" s="203"/>
      <c r="DT195" s="203"/>
      <c r="DU195" s="203"/>
      <c r="DV195" s="203"/>
      <c r="DW195" s="203"/>
      <c r="DX195" s="203"/>
      <c r="DY195" s="203"/>
      <c r="DZ195" s="203"/>
      <c r="EA195" s="203"/>
      <c r="EB195" s="203"/>
      <c r="EC195" s="203"/>
      <c r="ED195" s="203"/>
      <c r="EE195" s="203"/>
      <c r="EF195" s="203"/>
      <c r="EG195" s="203"/>
      <c r="EH195" s="203"/>
      <c r="EI195" s="203"/>
      <c r="EJ195" s="203"/>
      <c r="EK195" s="203"/>
      <c r="EL195" s="203"/>
      <c r="EM195" s="203"/>
      <c r="EN195" s="203"/>
      <c r="EO195" s="203"/>
      <c r="EP195" s="203"/>
      <c r="EQ195" s="203"/>
      <c r="ER195" s="203"/>
      <c r="ES195" s="203"/>
      <c r="ET195" s="203"/>
      <c r="EU195" s="203"/>
      <c r="EV195" s="203"/>
      <c r="EW195" s="203"/>
      <c r="EX195" s="203"/>
      <c r="EY195" s="203"/>
      <c r="EZ195" s="203"/>
      <c r="FA195" s="203"/>
      <c r="FB195" s="203"/>
      <c r="FC195" s="203"/>
      <c r="FD195" s="203"/>
      <c r="FE195" s="203"/>
      <c r="FF195" s="203"/>
      <c r="FG195" s="203"/>
      <c r="FH195" s="203"/>
      <c r="FI195" s="203"/>
      <c r="FJ195" s="203"/>
      <c r="FK195" s="203"/>
      <c r="FL195" s="203"/>
      <c r="FM195" s="203"/>
      <c r="FN195" s="203"/>
      <c r="FO195" s="203"/>
      <c r="FP195" s="203"/>
      <c r="FQ195" s="203"/>
      <c r="FR195" s="203"/>
      <c r="FS195" s="203"/>
      <c r="FT195" s="203"/>
      <c r="FU195" s="203"/>
      <c r="FV195" s="203"/>
      <c r="FW195" s="203"/>
      <c r="FX195" s="203"/>
      <c r="FY195" s="203"/>
      <c r="FZ195" s="203"/>
      <c r="GA195" s="203"/>
      <c r="GB195" s="203"/>
      <c r="GC195" s="203"/>
      <c r="GD195" s="203"/>
      <c r="GE195" s="203"/>
      <c r="GF195" s="203"/>
      <c r="GG195" s="203"/>
      <c r="GH195" s="203"/>
      <c r="GI195" s="203"/>
      <c r="GJ195" s="203"/>
      <c r="GK195" s="203"/>
      <c r="GL195" s="203"/>
      <c r="GM195" s="203"/>
      <c r="GN195" s="203"/>
      <c r="GO195" s="203"/>
      <c r="GP195" s="203"/>
      <c r="GQ195" s="203"/>
      <c r="GR195" s="203"/>
      <c r="GS195" s="203"/>
      <c r="GT195" s="203"/>
      <c r="GU195" s="203"/>
      <c r="GV195" s="203"/>
      <c r="GW195" s="203"/>
      <c r="GX195" s="203"/>
      <c r="GY195" s="203"/>
      <c r="GZ195" s="203"/>
      <c r="HA195" s="203"/>
      <c r="HB195" s="203"/>
      <c r="HC195" s="203"/>
      <c r="HD195" s="203"/>
      <c r="HE195" s="203"/>
      <c r="HF195" s="203"/>
    </row>
    <row r="196" spans="1:214">
      <c r="A196" s="219" t="s">
        <v>326</v>
      </c>
      <c r="B196" s="219" t="s">
        <v>280</v>
      </c>
      <c r="C196" s="219" t="s">
        <v>250</v>
      </c>
      <c r="D196" s="219" t="s">
        <v>315</v>
      </c>
      <c r="E196" s="219" t="s">
        <v>301</v>
      </c>
      <c r="F196" s="224"/>
      <c r="G196" s="221"/>
      <c r="H196" s="221"/>
      <c r="I196" s="148" t="s">
        <v>365</v>
      </c>
      <c r="J196" s="180">
        <f t="shared" si="5"/>
        <v>0</v>
      </c>
      <c r="K196" s="181">
        <f t="shared" si="4"/>
        <v>0</v>
      </c>
      <c r="L196" s="208"/>
      <c r="M196" s="208"/>
      <c r="N196" s="20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8"/>
      <c r="BQ196" s="208"/>
      <c r="BR196" s="208"/>
      <c r="BS196" s="208"/>
      <c r="BT196" s="208"/>
      <c r="BU196" s="228"/>
      <c r="BV196" s="228"/>
      <c r="BW196" s="228"/>
      <c r="BX196" s="228"/>
      <c r="BY196" s="228"/>
      <c r="BZ196" s="228"/>
      <c r="CA196" s="228"/>
      <c r="CB196" s="228"/>
      <c r="CC196" s="228"/>
      <c r="CD196" s="228"/>
      <c r="CE196" s="228"/>
      <c r="CF196" s="228"/>
      <c r="CG196" s="228"/>
      <c r="CH196" s="228"/>
      <c r="CI196" s="228"/>
      <c r="CJ196" s="228"/>
      <c r="CK196" s="228"/>
      <c r="CL196" s="228"/>
      <c r="CM196" s="228"/>
      <c r="CN196" s="228"/>
      <c r="CO196" s="228"/>
      <c r="CP196" s="228"/>
      <c r="CQ196" s="228"/>
      <c r="CR196" s="228"/>
      <c r="CS196" s="228"/>
      <c r="CT196" s="228"/>
      <c r="CU196" s="228"/>
      <c r="CV196" s="228"/>
      <c r="CW196" s="228"/>
      <c r="CX196" s="228"/>
      <c r="CY196" s="228"/>
      <c r="CZ196" s="228"/>
      <c r="DA196" s="228"/>
      <c r="DB196" s="228"/>
      <c r="DC196" s="228"/>
      <c r="DD196" s="228"/>
      <c r="DE196" s="228"/>
      <c r="DF196" s="228"/>
      <c r="DG196" s="228"/>
      <c r="DH196" s="228"/>
      <c r="DI196" s="228"/>
      <c r="DJ196" s="228"/>
      <c r="DK196" s="228"/>
      <c r="DL196" s="228"/>
      <c r="DM196" s="228"/>
      <c r="DN196" s="228"/>
      <c r="DO196" s="228"/>
      <c r="DP196" s="228"/>
      <c r="DQ196" s="228"/>
      <c r="DR196" s="228"/>
      <c r="DS196" s="228"/>
      <c r="DT196" s="228"/>
      <c r="DU196" s="228"/>
      <c r="DV196" s="228"/>
      <c r="DW196" s="228"/>
      <c r="DX196" s="228"/>
      <c r="DY196" s="228"/>
      <c r="DZ196" s="228"/>
      <c r="EA196" s="228"/>
      <c r="EB196" s="228"/>
      <c r="EC196" s="228"/>
      <c r="ED196" s="228"/>
      <c r="EE196" s="228"/>
      <c r="EF196" s="228"/>
      <c r="EG196" s="228"/>
      <c r="EH196" s="228"/>
      <c r="EI196" s="228"/>
      <c r="EJ196" s="228"/>
      <c r="EK196" s="228"/>
      <c r="EL196" s="228"/>
      <c r="EM196" s="228"/>
      <c r="EN196" s="228"/>
      <c r="EO196" s="228"/>
      <c r="EP196" s="228"/>
      <c r="EQ196" s="228"/>
      <c r="ER196" s="228"/>
      <c r="ES196" s="228"/>
      <c r="ET196" s="228"/>
      <c r="EU196" s="228"/>
      <c r="EV196" s="228"/>
      <c r="EW196" s="228"/>
      <c r="EX196" s="228"/>
      <c r="EY196" s="228"/>
      <c r="EZ196" s="228"/>
      <c r="FA196" s="228"/>
      <c r="FB196" s="228"/>
      <c r="FC196" s="228"/>
      <c r="FD196" s="230"/>
      <c r="FE196" s="228"/>
      <c r="FF196" s="228"/>
      <c r="FG196" s="228"/>
      <c r="FH196" s="228"/>
      <c r="FI196" s="228"/>
      <c r="FJ196" s="228"/>
      <c r="FK196" s="228"/>
      <c r="FL196" s="228"/>
      <c r="FM196" s="228"/>
      <c r="FN196" s="228"/>
      <c r="FO196" s="228"/>
      <c r="FP196" s="228"/>
      <c r="FQ196" s="228"/>
      <c r="FR196" s="228"/>
      <c r="FS196" s="228"/>
      <c r="FT196" s="228"/>
      <c r="FU196" s="228"/>
      <c r="FV196" s="228"/>
      <c r="FW196" s="228"/>
      <c r="FX196" s="228"/>
      <c r="FY196" s="228"/>
      <c r="FZ196" s="228"/>
      <c r="GA196" s="228"/>
      <c r="GB196" s="228"/>
      <c r="GC196" s="228"/>
      <c r="GD196" s="228"/>
      <c r="GE196" s="228"/>
      <c r="GF196" s="228"/>
      <c r="GG196" s="228"/>
      <c r="GH196" s="228"/>
      <c r="GI196" s="183"/>
      <c r="GJ196" s="228"/>
      <c r="GK196" s="228"/>
      <c r="GL196" s="228"/>
      <c r="GM196" s="228"/>
      <c r="GN196" s="228"/>
      <c r="GO196" s="228"/>
      <c r="GP196" s="183"/>
      <c r="GQ196" s="183"/>
      <c r="GR196" s="183"/>
      <c r="GS196" s="183"/>
      <c r="GT196" s="183"/>
      <c r="GU196" s="183"/>
      <c r="GV196" s="183"/>
      <c r="GW196" s="183"/>
      <c r="GX196" s="183"/>
      <c r="GY196" s="183"/>
      <c r="GZ196" s="152"/>
      <c r="HA196" s="152"/>
      <c r="HB196" s="152"/>
      <c r="HC196" s="152"/>
      <c r="HD196" s="152"/>
      <c r="HE196" s="152"/>
      <c r="HF196" s="152"/>
    </row>
    <row r="197" spans="1:214" s="206" customFormat="1" ht="44">
      <c r="A197" s="199" t="s">
        <v>326</v>
      </c>
      <c r="B197" s="199" t="s">
        <v>280</v>
      </c>
      <c r="C197" s="199" t="s">
        <v>250</v>
      </c>
      <c r="D197" s="199" t="s">
        <v>315</v>
      </c>
      <c r="E197" s="199" t="s">
        <v>301</v>
      </c>
      <c r="F197" s="200">
        <v>2019005810091</v>
      </c>
      <c r="G197" s="199" t="s">
        <v>509</v>
      </c>
      <c r="H197" s="199" t="s">
        <v>390</v>
      </c>
      <c r="I197" s="147" t="s">
        <v>443</v>
      </c>
      <c r="J197" s="327">
        <v>90000000</v>
      </c>
      <c r="K197" s="181">
        <f t="shared" ref="K197:K214" si="6">SUM(L197:BT197)</f>
        <v>90000000</v>
      </c>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v>90000000</v>
      </c>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63"/>
      <c r="BV197" s="263"/>
      <c r="BW197" s="263"/>
      <c r="BX197" s="263"/>
      <c r="BY197" s="263"/>
      <c r="BZ197" s="263"/>
      <c r="CA197" s="263"/>
      <c r="CB197" s="263"/>
      <c r="CC197" s="263"/>
      <c r="CD197" s="263"/>
      <c r="CE197" s="263"/>
      <c r="CF197" s="263"/>
      <c r="CG197" s="263"/>
      <c r="CH197" s="263"/>
      <c r="CI197" s="263"/>
      <c r="CJ197" s="263"/>
      <c r="CK197" s="263"/>
      <c r="CL197" s="263"/>
      <c r="CM197" s="263"/>
      <c r="CN197" s="263"/>
      <c r="CO197" s="263"/>
      <c r="CP197" s="263"/>
      <c r="CQ197" s="263"/>
      <c r="CR197" s="263"/>
      <c r="CS197" s="263"/>
      <c r="CT197" s="263"/>
      <c r="CU197" s="263"/>
      <c r="CV197" s="263"/>
      <c r="CW197" s="263"/>
      <c r="CX197" s="263"/>
      <c r="CY197" s="263"/>
      <c r="CZ197" s="263"/>
      <c r="DA197" s="263"/>
      <c r="DB197" s="263"/>
      <c r="DC197" s="263"/>
      <c r="DD197" s="263"/>
      <c r="DE197" s="263"/>
      <c r="DF197" s="263"/>
      <c r="DG197" s="263"/>
      <c r="DH197" s="263"/>
      <c r="DI197" s="263"/>
      <c r="DJ197" s="263"/>
      <c r="DK197" s="263"/>
      <c r="DL197" s="263"/>
      <c r="DM197" s="263"/>
      <c r="DN197" s="263"/>
      <c r="DO197" s="263"/>
      <c r="DP197" s="263"/>
      <c r="DQ197" s="263"/>
      <c r="DR197" s="263"/>
      <c r="DS197" s="263"/>
      <c r="DT197" s="263"/>
      <c r="DU197" s="263"/>
      <c r="DV197" s="263"/>
      <c r="DW197" s="263"/>
      <c r="DX197" s="263"/>
      <c r="DY197" s="263"/>
      <c r="DZ197" s="263"/>
      <c r="EA197" s="263"/>
      <c r="EB197" s="263"/>
      <c r="EC197" s="263"/>
      <c r="ED197" s="263"/>
      <c r="EE197" s="263"/>
      <c r="EF197" s="263"/>
      <c r="EG197" s="263"/>
      <c r="EH197" s="263"/>
      <c r="EI197" s="263"/>
      <c r="EJ197" s="263"/>
      <c r="EK197" s="263"/>
      <c r="EL197" s="263"/>
      <c r="EM197" s="263"/>
      <c r="EN197" s="263"/>
      <c r="EO197" s="263"/>
      <c r="EP197" s="263"/>
      <c r="EQ197" s="263"/>
      <c r="ER197" s="263"/>
      <c r="ES197" s="263"/>
      <c r="ET197" s="263"/>
      <c r="EU197" s="263"/>
      <c r="EV197" s="263"/>
      <c r="EW197" s="263"/>
      <c r="EX197" s="263"/>
      <c r="EY197" s="263"/>
      <c r="EZ197" s="263"/>
      <c r="FA197" s="263"/>
      <c r="FB197" s="263"/>
      <c r="FC197" s="263"/>
      <c r="FD197" s="264"/>
      <c r="FE197" s="263"/>
      <c r="FF197" s="263"/>
      <c r="FG197" s="263"/>
      <c r="FH197" s="263"/>
      <c r="FI197" s="263"/>
      <c r="FJ197" s="263"/>
      <c r="FK197" s="263"/>
      <c r="FL197" s="263"/>
      <c r="FM197" s="263"/>
      <c r="FN197" s="263"/>
      <c r="FO197" s="263"/>
      <c r="FP197" s="263"/>
      <c r="FQ197" s="263"/>
      <c r="FR197" s="263"/>
      <c r="FS197" s="263"/>
      <c r="FT197" s="263"/>
      <c r="FU197" s="263"/>
      <c r="FV197" s="263"/>
      <c r="FW197" s="263"/>
      <c r="FX197" s="263"/>
      <c r="FY197" s="263"/>
      <c r="FZ197" s="263"/>
      <c r="GA197" s="263"/>
      <c r="GB197" s="263"/>
      <c r="GC197" s="263"/>
      <c r="GD197" s="263"/>
      <c r="GE197" s="263"/>
      <c r="GF197" s="263"/>
      <c r="GG197" s="263"/>
      <c r="GH197" s="263"/>
      <c r="GI197" s="205"/>
      <c r="GJ197" s="263"/>
      <c r="GK197" s="263"/>
      <c r="GL197" s="263"/>
      <c r="GM197" s="263"/>
      <c r="GN197" s="263"/>
      <c r="GO197" s="263"/>
      <c r="GP197" s="205"/>
      <c r="GQ197" s="205"/>
      <c r="GR197" s="205"/>
      <c r="GS197" s="205"/>
      <c r="GT197" s="205"/>
      <c r="GU197" s="205"/>
      <c r="GV197" s="205"/>
      <c r="GW197" s="205"/>
      <c r="GX197" s="205"/>
      <c r="GY197" s="205"/>
      <c r="GZ197" s="205"/>
      <c r="HA197" s="205"/>
      <c r="HB197" s="205"/>
      <c r="HC197" s="205"/>
      <c r="HD197" s="205"/>
      <c r="HE197" s="205"/>
      <c r="HF197" s="205"/>
    </row>
    <row r="198" spans="1:214">
      <c r="A198" s="219" t="s">
        <v>326</v>
      </c>
      <c r="B198" s="219" t="s">
        <v>280</v>
      </c>
      <c r="C198" s="219" t="s">
        <v>250</v>
      </c>
      <c r="D198" s="219" t="s">
        <v>315</v>
      </c>
      <c r="E198" s="219" t="s">
        <v>260</v>
      </c>
      <c r="F198" s="224"/>
      <c r="G198" s="221"/>
      <c r="H198" s="221"/>
      <c r="I198" s="148" t="s">
        <v>366</v>
      </c>
      <c r="J198" s="180">
        <f t="shared" si="5"/>
        <v>0</v>
      </c>
      <c r="K198" s="181">
        <f t="shared" si="6"/>
        <v>0</v>
      </c>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208"/>
      <c r="BL198" s="208"/>
      <c r="BM198" s="208"/>
      <c r="BN198" s="208"/>
      <c r="BO198" s="208"/>
      <c r="BP198" s="208"/>
      <c r="BQ198" s="208"/>
      <c r="BR198" s="208"/>
      <c r="BS198" s="208"/>
      <c r="BT198" s="208"/>
      <c r="BU198" s="152"/>
      <c r="BV198" s="152"/>
      <c r="BW198" s="152"/>
      <c r="BX198" s="152"/>
      <c r="BY198" s="152"/>
      <c r="BZ198" s="152"/>
      <c r="CA198" s="152"/>
      <c r="CB198" s="152"/>
      <c r="CC198" s="152"/>
      <c r="CD198" s="152"/>
      <c r="CE198" s="152"/>
      <c r="CF198" s="152"/>
      <c r="CG198" s="152"/>
      <c r="CH198" s="152"/>
      <c r="CI198" s="152"/>
      <c r="CJ198" s="152"/>
      <c r="CK198" s="152"/>
      <c r="CL198" s="152"/>
      <c r="CM198" s="152"/>
      <c r="CN198" s="152"/>
      <c r="CO198" s="152"/>
      <c r="CP198" s="152"/>
      <c r="CQ198" s="152"/>
      <c r="CR198" s="152"/>
      <c r="CS198" s="152"/>
      <c r="CT198" s="152"/>
      <c r="CU198" s="152"/>
      <c r="CV198" s="152"/>
      <c r="CW198" s="152"/>
      <c r="CX198" s="152"/>
      <c r="CY198" s="152"/>
      <c r="CZ198" s="152"/>
      <c r="DA198" s="152"/>
      <c r="DB198" s="152"/>
      <c r="DC198" s="152"/>
      <c r="DD198" s="152"/>
      <c r="DE198" s="152"/>
      <c r="DF198" s="152"/>
      <c r="DG198" s="152"/>
      <c r="DH198" s="152"/>
      <c r="DI198" s="152"/>
      <c r="DJ198" s="152"/>
      <c r="DK198" s="152"/>
      <c r="DL198" s="152"/>
      <c r="DM198" s="152"/>
      <c r="DN198" s="152"/>
      <c r="DO198" s="152"/>
      <c r="DP198" s="152"/>
      <c r="DQ198" s="152"/>
      <c r="DR198" s="152"/>
      <c r="DS198" s="152"/>
      <c r="DT198" s="152"/>
      <c r="DU198" s="152"/>
      <c r="DV198" s="152"/>
      <c r="DW198" s="152"/>
      <c r="DX198" s="152"/>
      <c r="DY198" s="152"/>
      <c r="DZ198" s="152"/>
      <c r="EA198" s="152"/>
      <c r="EB198" s="152"/>
      <c r="EC198" s="152"/>
      <c r="ED198" s="152"/>
      <c r="EE198" s="152"/>
      <c r="EF198" s="152"/>
      <c r="EG198" s="152"/>
      <c r="EH198" s="152"/>
      <c r="EI198" s="152"/>
      <c r="EJ198" s="152"/>
      <c r="EK198" s="152"/>
      <c r="EL198" s="152"/>
      <c r="EM198" s="152"/>
      <c r="EN198" s="152"/>
      <c r="EO198" s="152"/>
      <c r="EP198" s="152"/>
      <c r="EQ198" s="152"/>
      <c r="ER198" s="152"/>
      <c r="ES198" s="152"/>
      <c r="ET198" s="152"/>
      <c r="EU198" s="152"/>
      <c r="EV198" s="152"/>
      <c r="EW198" s="152"/>
      <c r="EX198" s="152"/>
      <c r="EY198" s="152"/>
      <c r="EZ198" s="152"/>
      <c r="FA198" s="152"/>
      <c r="FB198" s="152"/>
      <c r="FC198" s="152"/>
      <c r="FD198" s="152"/>
      <c r="FE198" s="152"/>
      <c r="FF198" s="152"/>
      <c r="FG198" s="152"/>
      <c r="FH198" s="152"/>
      <c r="FI198" s="152"/>
      <c r="FJ198" s="152"/>
      <c r="FK198" s="152"/>
      <c r="FL198" s="152"/>
      <c r="FM198" s="152"/>
      <c r="FN198" s="152"/>
      <c r="FO198" s="152"/>
      <c r="FP198" s="152"/>
      <c r="FQ198" s="152"/>
      <c r="FR198" s="152"/>
      <c r="FS198" s="152"/>
      <c r="FT198" s="152"/>
      <c r="FU198" s="152"/>
      <c r="FV198" s="152"/>
      <c r="FW198" s="152"/>
      <c r="FX198" s="152"/>
      <c r="FY198" s="152"/>
      <c r="FZ198" s="152"/>
      <c r="GA198" s="152"/>
      <c r="GB198" s="152"/>
      <c r="GC198" s="152"/>
      <c r="GD198" s="152"/>
      <c r="GE198" s="152"/>
      <c r="GF198" s="152"/>
      <c r="GG198" s="152"/>
      <c r="GH198" s="152"/>
      <c r="GI198" s="152"/>
      <c r="GJ198" s="152"/>
      <c r="GK198" s="152"/>
      <c r="GL198" s="152"/>
      <c r="GM198" s="152"/>
      <c r="GN198" s="152"/>
      <c r="GO198" s="152"/>
      <c r="GP198" s="152"/>
      <c r="GQ198" s="152"/>
      <c r="GR198" s="152"/>
      <c r="GS198" s="152"/>
      <c r="GT198" s="152"/>
      <c r="GU198" s="152"/>
      <c r="GV198" s="152"/>
      <c r="GW198" s="152"/>
      <c r="GX198" s="152"/>
      <c r="GY198" s="152"/>
      <c r="GZ198" s="152"/>
      <c r="HA198" s="152"/>
      <c r="HB198" s="152"/>
      <c r="HC198" s="152"/>
      <c r="HD198" s="152"/>
      <c r="HE198" s="152"/>
      <c r="HF198" s="152"/>
    </row>
    <row r="199" spans="1:214" s="206" customFormat="1" ht="22">
      <c r="A199" s="199" t="s">
        <v>326</v>
      </c>
      <c r="B199" s="199" t="s">
        <v>280</v>
      </c>
      <c r="C199" s="199" t="s">
        <v>250</v>
      </c>
      <c r="D199" s="199" t="s">
        <v>315</v>
      </c>
      <c r="E199" s="199" t="s">
        <v>260</v>
      </c>
      <c r="F199" s="200">
        <v>2019005810093</v>
      </c>
      <c r="G199" s="199" t="s">
        <v>510</v>
      </c>
      <c r="H199" s="199" t="s">
        <v>390</v>
      </c>
      <c r="I199" s="147" t="s">
        <v>444</v>
      </c>
      <c r="J199" s="327">
        <v>90000000</v>
      </c>
      <c r="K199" s="181">
        <f t="shared" si="6"/>
        <v>90000000</v>
      </c>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v>90000000</v>
      </c>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L199" s="202"/>
      <c r="BM199" s="202"/>
      <c r="BN199" s="202"/>
      <c r="BO199" s="202"/>
      <c r="BP199" s="202"/>
      <c r="BQ199" s="202"/>
      <c r="BR199" s="202"/>
      <c r="BS199" s="202"/>
      <c r="BT199" s="202"/>
      <c r="BU199" s="203"/>
      <c r="BV199" s="203"/>
      <c r="BW199" s="203"/>
      <c r="BX199" s="203"/>
      <c r="BY199" s="203"/>
      <c r="BZ199" s="203"/>
      <c r="CA199" s="203"/>
      <c r="CB199" s="203"/>
      <c r="CC199" s="203"/>
      <c r="CD199" s="203"/>
      <c r="CE199" s="203"/>
      <c r="CF199" s="203"/>
      <c r="CG199" s="203"/>
      <c r="CH199" s="203"/>
      <c r="CI199" s="203"/>
      <c r="CJ199" s="203"/>
      <c r="CK199" s="203"/>
      <c r="CL199" s="203"/>
      <c r="CM199" s="203"/>
      <c r="CN199" s="203"/>
      <c r="CO199" s="203"/>
      <c r="CP199" s="203"/>
      <c r="CQ199" s="203"/>
      <c r="CR199" s="203"/>
      <c r="CS199" s="203"/>
      <c r="CT199" s="203"/>
      <c r="CU199" s="203"/>
      <c r="CV199" s="203"/>
      <c r="CW199" s="203"/>
      <c r="CX199" s="203"/>
      <c r="CY199" s="203"/>
      <c r="CZ199" s="203"/>
      <c r="DA199" s="203"/>
      <c r="DB199" s="203"/>
      <c r="DC199" s="203"/>
      <c r="DD199" s="203"/>
      <c r="DE199" s="203"/>
      <c r="DF199" s="203"/>
      <c r="DG199" s="203"/>
      <c r="DH199" s="203"/>
      <c r="DI199" s="203"/>
      <c r="DJ199" s="203"/>
      <c r="DK199" s="203"/>
      <c r="DL199" s="203"/>
      <c r="DM199" s="203"/>
      <c r="DN199" s="203"/>
      <c r="DO199" s="203"/>
      <c r="DP199" s="203"/>
      <c r="DQ199" s="203"/>
      <c r="DR199" s="203"/>
      <c r="DS199" s="203"/>
      <c r="DT199" s="203"/>
      <c r="DU199" s="203"/>
      <c r="DV199" s="203"/>
      <c r="DW199" s="203"/>
      <c r="DX199" s="203"/>
      <c r="DY199" s="203"/>
      <c r="DZ199" s="203"/>
      <c r="EA199" s="203"/>
      <c r="EB199" s="203"/>
      <c r="EC199" s="203"/>
      <c r="ED199" s="203"/>
      <c r="EE199" s="203"/>
      <c r="EF199" s="203"/>
      <c r="EG199" s="203"/>
      <c r="EH199" s="203"/>
      <c r="EI199" s="203"/>
      <c r="EJ199" s="203"/>
      <c r="EK199" s="203"/>
      <c r="EL199" s="203"/>
      <c r="EM199" s="203"/>
      <c r="EN199" s="203"/>
      <c r="EO199" s="203"/>
      <c r="EP199" s="203"/>
      <c r="EQ199" s="203"/>
      <c r="ER199" s="203"/>
      <c r="ES199" s="203"/>
      <c r="ET199" s="203"/>
      <c r="EU199" s="203"/>
      <c r="EV199" s="203"/>
      <c r="EW199" s="203"/>
      <c r="EX199" s="203"/>
      <c r="EY199" s="203"/>
      <c r="EZ199" s="203"/>
      <c r="FA199" s="203"/>
      <c r="FB199" s="203"/>
      <c r="FC199" s="203"/>
      <c r="FD199" s="203"/>
      <c r="FE199" s="203"/>
      <c r="FF199" s="203"/>
      <c r="FG199" s="203"/>
      <c r="FH199" s="203"/>
      <c r="FI199" s="203"/>
      <c r="FJ199" s="203"/>
      <c r="FK199" s="203"/>
      <c r="FL199" s="203"/>
      <c r="FM199" s="203"/>
      <c r="FN199" s="203"/>
      <c r="FO199" s="203"/>
      <c r="FP199" s="203"/>
      <c r="FQ199" s="203"/>
      <c r="FR199" s="203"/>
      <c r="FS199" s="203"/>
      <c r="FT199" s="203"/>
      <c r="FU199" s="203"/>
      <c r="FV199" s="203"/>
      <c r="FW199" s="203"/>
      <c r="FX199" s="203"/>
      <c r="FY199" s="203"/>
      <c r="FZ199" s="203"/>
      <c r="GA199" s="203"/>
      <c r="GB199" s="203"/>
      <c r="GC199" s="203"/>
      <c r="GD199" s="203"/>
      <c r="GE199" s="203"/>
      <c r="GF199" s="203"/>
      <c r="GG199" s="203"/>
      <c r="GH199" s="203"/>
      <c r="GI199" s="203"/>
      <c r="GJ199" s="203"/>
      <c r="GK199" s="203"/>
      <c r="GL199" s="203"/>
      <c r="GM199" s="203"/>
      <c r="GN199" s="203"/>
      <c r="GO199" s="203"/>
      <c r="GP199" s="203"/>
      <c r="GQ199" s="203"/>
      <c r="GR199" s="203"/>
      <c r="GS199" s="203"/>
      <c r="GT199" s="203"/>
      <c r="GU199" s="203"/>
      <c r="GV199" s="203"/>
      <c r="GW199" s="203"/>
      <c r="GX199" s="203"/>
      <c r="GY199" s="203"/>
      <c r="GZ199" s="203"/>
      <c r="HA199" s="203"/>
      <c r="HB199" s="203"/>
      <c r="HC199" s="203"/>
      <c r="HD199" s="203"/>
      <c r="HE199" s="203"/>
      <c r="HF199" s="203"/>
    </row>
    <row r="200" spans="1:214">
      <c r="A200" s="219" t="s">
        <v>326</v>
      </c>
      <c r="B200" s="219" t="s">
        <v>280</v>
      </c>
      <c r="C200" s="219" t="s">
        <v>250</v>
      </c>
      <c r="D200" s="219" t="s">
        <v>315</v>
      </c>
      <c r="E200" s="219" t="s">
        <v>266</v>
      </c>
      <c r="F200" s="224"/>
      <c r="G200" s="221"/>
      <c r="H200" s="221"/>
      <c r="I200" s="148" t="s">
        <v>367</v>
      </c>
      <c r="J200" s="180">
        <f t="shared" si="5"/>
        <v>0</v>
      </c>
      <c r="K200" s="181">
        <f t="shared" si="6"/>
        <v>0</v>
      </c>
      <c r="L200" s="208"/>
      <c r="M200" s="208"/>
      <c r="N200" s="208"/>
      <c r="O200" s="208"/>
      <c r="P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208"/>
      <c r="BD200" s="208"/>
      <c r="BE200" s="208"/>
      <c r="BF200" s="208"/>
      <c r="BG200" s="208"/>
      <c r="BH200" s="208"/>
      <c r="BI200" s="208"/>
      <c r="BJ200" s="208"/>
      <c r="BK200" s="208"/>
      <c r="BL200" s="208"/>
      <c r="BM200" s="208"/>
      <c r="BN200" s="208"/>
      <c r="BO200" s="208"/>
      <c r="BP200" s="208"/>
      <c r="BQ200" s="208"/>
      <c r="BR200" s="208"/>
      <c r="BS200" s="208"/>
      <c r="BT200" s="208"/>
      <c r="BU200" s="152"/>
      <c r="BV200" s="152"/>
      <c r="BW200" s="152"/>
      <c r="BX200" s="152"/>
      <c r="BY200" s="152"/>
      <c r="BZ200" s="152"/>
      <c r="CA200" s="152"/>
      <c r="CB200" s="152"/>
      <c r="CC200" s="152"/>
      <c r="CD200" s="152"/>
      <c r="CE200" s="152"/>
      <c r="CF200" s="152"/>
      <c r="CG200" s="152"/>
      <c r="CH200" s="152"/>
      <c r="CI200" s="152"/>
      <c r="CJ200" s="152"/>
      <c r="CK200" s="152"/>
      <c r="CL200" s="152"/>
      <c r="CM200" s="152"/>
      <c r="CN200" s="152"/>
      <c r="CO200" s="152"/>
      <c r="CP200" s="152"/>
      <c r="CQ200" s="152"/>
      <c r="CR200" s="152"/>
      <c r="CS200" s="152"/>
      <c r="CT200" s="152"/>
      <c r="CU200" s="152"/>
      <c r="CV200" s="152"/>
      <c r="CW200" s="152"/>
      <c r="CX200" s="152"/>
      <c r="CY200" s="152"/>
      <c r="CZ200" s="152"/>
      <c r="DA200" s="152"/>
      <c r="DB200" s="152"/>
      <c r="DC200" s="152"/>
      <c r="DD200" s="152"/>
      <c r="DE200" s="152"/>
      <c r="DF200" s="152"/>
      <c r="DG200" s="152"/>
      <c r="DH200" s="152"/>
      <c r="DI200" s="152"/>
      <c r="DJ200" s="152"/>
      <c r="DK200" s="152"/>
      <c r="DL200" s="152"/>
      <c r="DM200" s="152"/>
      <c r="DN200" s="152"/>
      <c r="DO200" s="152"/>
      <c r="DP200" s="152"/>
      <c r="DQ200" s="152"/>
      <c r="DR200" s="152"/>
      <c r="DS200" s="152"/>
      <c r="DT200" s="152"/>
      <c r="DU200" s="152"/>
      <c r="DV200" s="152"/>
      <c r="DW200" s="152"/>
      <c r="DX200" s="152"/>
      <c r="DY200" s="152"/>
      <c r="DZ200" s="152"/>
      <c r="EA200" s="152"/>
      <c r="EB200" s="152"/>
      <c r="EC200" s="152"/>
      <c r="ED200" s="152"/>
      <c r="EE200" s="152"/>
      <c r="EF200" s="152"/>
      <c r="EG200" s="152"/>
      <c r="EH200" s="152"/>
      <c r="EI200" s="152"/>
      <c r="EJ200" s="152"/>
      <c r="EK200" s="152"/>
      <c r="EL200" s="152"/>
      <c r="EM200" s="152"/>
      <c r="EN200" s="152"/>
      <c r="EO200" s="152"/>
      <c r="EP200" s="152"/>
      <c r="EQ200" s="152"/>
      <c r="ER200" s="152"/>
      <c r="ES200" s="152"/>
      <c r="ET200" s="152"/>
      <c r="EU200" s="152"/>
      <c r="EV200" s="152"/>
      <c r="EW200" s="152"/>
      <c r="EX200" s="152"/>
      <c r="EY200" s="152"/>
      <c r="EZ200" s="152"/>
      <c r="FA200" s="152"/>
      <c r="FB200" s="152"/>
      <c r="FC200" s="152"/>
      <c r="FD200" s="152"/>
      <c r="FE200" s="152"/>
      <c r="FF200" s="152"/>
      <c r="FG200" s="152"/>
      <c r="FH200" s="152"/>
      <c r="FI200" s="152"/>
      <c r="FJ200" s="152"/>
      <c r="FK200" s="152"/>
      <c r="FL200" s="152"/>
      <c r="FM200" s="152"/>
      <c r="FN200" s="152"/>
      <c r="FO200" s="152"/>
      <c r="FP200" s="152"/>
      <c r="FQ200" s="152"/>
      <c r="FR200" s="152"/>
      <c r="FS200" s="152"/>
      <c r="FT200" s="152"/>
      <c r="FU200" s="152"/>
      <c r="FV200" s="152"/>
      <c r="FW200" s="152"/>
      <c r="FX200" s="152"/>
      <c r="FY200" s="152"/>
      <c r="FZ200" s="152"/>
      <c r="GA200" s="152"/>
      <c r="GB200" s="152"/>
      <c r="GC200" s="152"/>
      <c r="GD200" s="152"/>
      <c r="GE200" s="152"/>
      <c r="GF200" s="152"/>
      <c r="GG200" s="152"/>
      <c r="GH200" s="152"/>
      <c r="GI200" s="152"/>
      <c r="GJ200" s="152"/>
      <c r="GK200" s="152"/>
      <c r="GL200" s="152"/>
      <c r="GM200" s="152"/>
      <c r="GN200" s="152"/>
      <c r="GO200" s="152"/>
      <c r="GP200" s="152"/>
      <c r="GQ200" s="152"/>
      <c r="GR200" s="152"/>
      <c r="GS200" s="152"/>
      <c r="GT200" s="152"/>
      <c r="GU200" s="152"/>
      <c r="GV200" s="152"/>
      <c r="GW200" s="152"/>
      <c r="GX200" s="152"/>
      <c r="GY200" s="152"/>
      <c r="GZ200" s="152"/>
      <c r="HA200" s="152"/>
      <c r="HB200" s="152"/>
      <c r="HC200" s="152"/>
      <c r="HD200" s="152"/>
      <c r="HE200" s="152"/>
      <c r="HF200" s="152"/>
    </row>
    <row r="201" spans="1:214" s="206" customFormat="1" ht="22">
      <c r="A201" s="199" t="s">
        <v>326</v>
      </c>
      <c r="B201" s="199" t="s">
        <v>280</v>
      </c>
      <c r="C201" s="199" t="s">
        <v>250</v>
      </c>
      <c r="D201" s="199" t="s">
        <v>315</v>
      </c>
      <c r="E201" s="199" t="s">
        <v>266</v>
      </c>
      <c r="F201" s="200">
        <v>2019005810094</v>
      </c>
      <c r="G201" s="199" t="s">
        <v>511</v>
      </c>
      <c r="H201" s="199" t="s">
        <v>390</v>
      </c>
      <c r="I201" s="147" t="s">
        <v>445</v>
      </c>
      <c r="J201" s="180">
        <f t="shared" si="5"/>
        <v>1820000000</v>
      </c>
      <c r="K201" s="181">
        <f t="shared" si="6"/>
        <v>1820000000</v>
      </c>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48">
        <v>1800000000</v>
      </c>
      <c r="AU201" s="202">
        <v>20000000</v>
      </c>
      <c r="AV201" s="202"/>
      <c r="AW201" s="202"/>
      <c r="AX201" s="202"/>
      <c r="AY201" s="202"/>
      <c r="AZ201" s="202"/>
      <c r="BA201" s="202"/>
      <c r="BB201" s="202"/>
      <c r="BC201" s="202"/>
      <c r="BD201" s="202"/>
      <c r="BE201" s="202"/>
      <c r="BF201" s="202"/>
      <c r="BG201" s="202"/>
      <c r="BH201" s="202"/>
      <c r="BI201" s="202"/>
      <c r="BJ201" s="202"/>
      <c r="BK201" s="202"/>
      <c r="BL201" s="202"/>
      <c r="BM201" s="202"/>
      <c r="BN201" s="202"/>
      <c r="BO201" s="202"/>
      <c r="BP201" s="202"/>
      <c r="BQ201" s="202"/>
      <c r="BR201" s="202"/>
      <c r="BS201" s="202"/>
      <c r="BT201" s="202"/>
      <c r="BU201" s="205"/>
      <c r="BV201" s="205"/>
      <c r="BW201" s="205"/>
      <c r="BX201" s="205"/>
      <c r="BY201" s="205"/>
      <c r="BZ201" s="205"/>
      <c r="CA201" s="205"/>
      <c r="CB201" s="205"/>
      <c r="CC201" s="205"/>
      <c r="CD201" s="205"/>
      <c r="CE201" s="205"/>
      <c r="CF201" s="205"/>
      <c r="CG201" s="205"/>
      <c r="CH201" s="205"/>
      <c r="CI201" s="205"/>
      <c r="CJ201" s="205"/>
      <c r="CK201" s="205"/>
      <c r="CL201" s="205"/>
      <c r="CM201" s="205"/>
      <c r="CN201" s="205"/>
      <c r="CO201" s="205"/>
      <c r="CP201" s="205"/>
      <c r="CQ201" s="205"/>
      <c r="CR201" s="205"/>
      <c r="CS201" s="205"/>
      <c r="CT201" s="205"/>
      <c r="CU201" s="205"/>
      <c r="CV201" s="205"/>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205"/>
      <c r="GQ201" s="205"/>
      <c r="GR201" s="205"/>
      <c r="GS201" s="205"/>
      <c r="GT201" s="205"/>
      <c r="GU201" s="205"/>
      <c r="GV201" s="205"/>
      <c r="GW201" s="205"/>
      <c r="GX201" s="205"/>
      <c r="GY201" s="205"/>
      <c r="GZ201" s="205"/>
      <c r="HA201" s="205"/>
      <c r="HB201" s="205"/>
      <c r="HC201" s="205"/>
      <c r="HD201" s="205"/>
      <c r="HE201" s="205"/>
      <c r="HF201" s="205"/>
    </row>
    <row r="202" spans="1:214">
      <c r="A202" s="211" t="s">
        <v>326</v>
      </c>
      <c r="B202" s="211" t="s">
        <v>280</v>
      </c>
      <c r="C202" s="211" t="s">
        <v>250</v>
      </c>
      <c r="D202" s="211" t="s">
        <v>312</v>
      </c>
      <c r="E202" s="211"/>
      <c r="F202" s="226"/>
      <c r="G202" s="213"/>
      <c r="H202" s="213"/>
      <c r="I202" s="149" t="s">
        <v>446</v>
      </c>
      <c r="J202" s="180">
        <f t="shared" si="5"/>
        <v>0</v>
      </c>
      <c r="K202" s="181">
        <f t="shared" si="6"/>
        <v>0</v>
      </c>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208"/>
      <c r="BD202" s="208"/>
      <c r="BE202" s="208"/>
      <c r="BF202" s="208"/>
      <c r="BG202" s="208"/>
      <c r="BH202" s="208"/>
      <c r="BI202" s="208"/>
      <c r="BJ202" s="208"/>
      <c r="BK202" s="208"/>
      <c r="BL202" s="208"/>
      <c r="BM202" s="208"/>
      <c r="BN202" s="208"/>
      <c r="BO202" s="208"/>
      <c r="BP202" s="208"/>
      <c r="BQ202" s="208"/>
      <c r="BR202" s="208"/>
      <c r="BS202" s="208"/>
      <c r="BT202" s="208"/>
      <c r="BU202" s="152"/>
      <c r="BV202" s="152"/>
      <c r="BW202" s="152"/>
      <c r="BX202" s="152"/>
      <c r="BY202" s="152"/>
      <c r="BZ202" s="152"/>
      <c r="CA202" s="152"/>
      <c r="CB202" s="152"/>
      <c r="CC202" s="152"/>
      <c r="CD202" s="152"/>
      <c r="CE202" s="152"/>
      <c r="CF202" s="152"/>
      <c r="CG202" s="152"/>
      <c r="CH202" s="152"/>
      <c r="CI202" s="152"/>
      <c r="CJ202" s="152"/>
      <c r="CK202" s="152"/>
      <c r="CL202" s="152"/>
      <c r="CM202" s="152"/>
      <c r="CN202" s="152"/>
      <c r="CO202" s="152"/>
      <c r="CP202" s="152"/>
      <c r="CQ202" s="152"/>
      <c r="CR202" s="152"/>
      <c r="CS202" s="152"/>
      <c r="CT202" s="152"/>
      <c r="CU202" s="152"/>
      <c r="CV202" s="152"/>
      <c r="CW202" s="152"/>
      <c r="CX202" s="152"/>
      <c r="CY202" s="152"/>
      <c r="CZ202" s="152"/>
      <c r="DA202" s="152"/>
      <c r="DB202" s="152"/>
      <c r="DC202" s="152"/>
      <c r="DD202" s="152"/>
      <c r="DE202" s="152"/>
      <c r="DF202" s="152"/>
      <c r="DG202" s="152"/>
      <c r="DH202" s="152"/>
      <c r="DI202" s="152"/>
      <c r="DJ202" s="152"/>
      <c r="DK202" s="152"/>
      <c r="DL202" s="152"/>
      <c r="DM202" s="152"/>
      <c r="DN202" s="152"/>
      <c r="DO202" s="152"/>
      <c r="DP202" s="152"/>
      <c r="DQ202" s="152"/>
      <c r="DR202" s="152"/>
      <c r="DS202" s="152"/>
      <c r="DT202" s="152"/>
      <c r="DU202" s="152"/>
      <c r="DV202" s="152"/>
      <c r="DW202" s="152"/>
      <c r="DX202" s="152"/>
      <c r="DY202" s="152"/>
      <c r="DZ202" s="152"/>
      <c r="EA202" s="152"/>
      <c r="EB202" s="152"/>
      <c r="EC202" s="152"/>
      <c r="ED202" s="152"/>
      <c r="EE202" s="152"/>
      <c r="EF202" s="152"/>
      <c r="EG202" s="152"/>
      <c r="EH202" s="152"/>
      <c r="EI202" s="152"/>
      <c r="EJ202" s="152"/>
      <c r="EK202" s="152"/>
      <c r="EL202" s="152"/>
      <c r="EM202" s="152"/>
      <c r="EN202" s="152"/>
      <c r="EO202" s="152"/>
      <c r="EP202" s="152"/>
      <c r="EQ202" s="152"/>
      <c r="ER202" s="152"/>
      <c r="ES202" s="152"/>
      <c r="ET202" s="152"/>
      <c r="EU202" s="152"/>
      <c r="EV202" s="152"/>
      <c r="EW202" s="152"/>
      <c r="EX202" s="152"/>
      <c r="EY202" s="152"/>
      <c r="EZ202" s="152"/>
      <c r="FA202" s="152"/>
      <c r="FB202" s="152"/>
      <c r="FC202" s="152"/>
      <c r="FD202" s="152"/>
      <c r="FE202" s="152"/>
      <c r="FF202" s="152"/>
      <c r="FG202" s="152"/>
      <c r="FH202" s="152"/>
      <c r="FI202" s="152"/>
      <c r="FJ202" s="152"/>
      <c r="FK202" s="152"/>
      <c r="FL202" s="152"/>
      <c r="FM202" s="152"/>
      <c r="FN202" s="152"/>
      <c r="FO202" s="152"/>
      <c r="FP202" s="152"/>
      <c r="FQ202" s="152"/>
      <c r="FR202" s="152"/>
      <c r="FS202" s="152"/>
      <c r="FT202" s="152"/>
      <c r="FU202" s="152"/>
      <c r="FV202" s="152"/>
      <c r="FW202" s="152"/>
      <c r="FX202" s="152"/>
      <c r="FY202" s="152"/>
      <c r="FZ202" s="152"/>
      <c r="GA202" s="152"/>
      <c r="GB202" s="152"/>
      <c r="GC202" s="152"/>
      <c r="GD202" s="152"/>
      <c r="GE202" s="152"/>
      <c r="GF202" s="152"/>
      <c r="GG202" s="152"/>
      <c r="GH202" s="152"/>
      <c r="GI202" s="152"/>
      <c r="GJ202" s="152"/>
      <c r="GK202" s="152"/>
      <c r="GL202" s="152"/>
      <c r="GM202" s="152"/>
      <c r="GN202" s="152"/>
      <c r="GO202" s="152"/>
      <c r="GP202" s="152"/>
      <c r="GQ202" s="152"/>
      <c r="GR202" s="152"/>
      <c r="GS202" s="152"/>
      <c r="GT202" s="152"/>
      <c r="GU202" s="152"/>
      <c r="GV202" s="152"/>
      <c r="GW202" s="152"/>
      <c r="GX202" s="152"/>
      <c r="GY202" s="152"/>
      <c r="GZ202" s="152"/>
      <c r="HA202" s="152"/>
      <c r="HB202" s="152"/>
      <c r="HC202" s="152"/>
      <c r="HD202" s="152"/>
      <c r="HE202" s="152"/>
      <c r="HF202" s="152"/>
    </row>
    <row r="203" spans="1:214">
      <c r="A203" s="219" t="s">
        <v>326</v>
      </c>
      <c r="B203" s="219" t="s">
        <v>280</v>
      </c>
      <c r="C203" s="219" t="s">
        <v>250</v>
      </c>
      <c r="D203" s="219" t="s">
        <v>312</v>
      </c>
      <c r="E203" s="219" t="s">
        <v>270</v>
      </c>
      <c r="F203" s="224"/>
      <c r="G203" s="221"/>
      <c r="H203" s="221"/>
      <c r="I203" s="148" t="s">
        <v>313</v>
      </c>
      <c r="J203" s="180">
        <f t="shared" si="5"/>
        <v>0</v>
      </c>
      <c r="K203" s="181">
        <f t="shared" si="6"/>
        <v>0</v>
      </c>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208"/>
      <c r="BD203" s="208"/>
      <c r="BE203" s="208"/>
      <c r="BF203" s="208"/>
      <c r="BG203" s="208"/>
      <c r="BH203" s="208"/>
      <c r="BI203" s="208"/>
      <c r="BJ203" s="208"/>
      <c r="BK203" s="208"/>
      <c r="BL203" s="208"/>
      <c r="BM203" s="208"/>
      <c r="BN203" s="208"/>
      <c r="BO203" s="208"/>
      <c r="BP203" s="208"/>
      <c r="BQ203" s="208"/>
      <c r="BR203" s="208"/>
      <c r="BS203" s="208"/>
      <c r="BT203" s="208"/>
      <c r="BU203" s="152"/>
      <c r="BV203" s="152"/>
      <c r="BW203" s="152"/>
      <c r="BX203" s="152"/>
      <c r="BY203" s="152"/>
      <c r="BZ203" s="152"/>
      <c r="CA203" s="152"/>
      <c r="CB203" s="152"/>
      <c r="CC203" s="152"/>
      <c r="CD203" s="152"/>
      <c r="CE203" s="152"/>
      <c r="CF203" s="152"/>
      <c r="CG203" s="152"/>
      <c r="CH203" s="152"/>
      <c r="CI203" s="152"/>
      <c r="CJ203" s="152"/>
      <c r="CK203" s="152"/>
      <c r="CL203" s="152"/>
      <c r="CM203" s="152"/>
      <c r="CN203" s="152"/>
      <c r="CO203" s="152"/>
      <c r="CP203" s="152"/>
      <c r="CQ203" s="152"/>
      <c r="CR203" s="152"/>
      <c r="CS203" s="152"/>
      <c r="CT203" s="152"/>
      <c r="CU203" s="152"/>
      <c r="CV203" s="152"/>
      <c r="CW203" s="152"/>
      <c r="CX203" s="152"/>
      <c r="CY203" s="152"/>
      <c r="CZ203" s="152"/>
      <c r="DA203" s="152"/>
      <c r="DB203" s="152"/>
      <c r="DC203" s="152"/>
      <c r="DD203" s="152"/>
      <c r="DE203" s="152"/>
      <c r="DF203" s="152"/>
      <c r="DG203" s="152"/>
      <c r="DH203" s="152"/>
      <c r="DI203" s="152"/>
      <c r="DJ203" s="152"/>
      <c r="DK203" s="152"/>
      <c r="DL203" s="152"/>
      <c r="DM203" s="152"/>
      <c r="DN203" s="152"/>
      <c r="DO203" s="152"/>
      <c r="DP203" s="152"/>
      <c r="DQ203" s="152"/>
      <c r="DR203" s="152"/>
      <c r="DS203" s="152"/>
      <c r="DT203" s="152"/>
      <c r="DU203" s="152"/>
      <c r="DV203" s="152"/>
      <c r="DW203" s="152"/>
      <c r="DX203" s="152"/>
      <c r="DY203" s="152"/>
      <c r="DZ203" s="152"/>
      <c r="EA203" s="152"/>
      <c r="EB203" s="152"/>
      <c r="EC203" s="152"/>
      <c r="ED203" s="152"/>
      <c r="EE203" s="152"/>
      <c r="EF203" s="152"/>
      <c r="EG203" s="152"/>
      <c r="EH203" s="152"/>
      <c r="EI203" s="152"/>
      <c r="EJ203" s="152"/>
      <c r="EK203" s="152"/>
      <c r="EL203" s="152"/>
      <c r="EM203" s="152"/>
      <c r="EN203" s="152"/>
      <c r="EO203" s="152"/>
      <c r="EP203" s="152"/>
      <c r="EQ203" s="152"/>
      <c r="ER203" s="152"/>
      <c r="ES203" s="152"/>
      <c r="ET203" s="152"/>
      <c r="EU203" s="152"/>
      <c r="EV203" s="152"/>
      <c r="EW203" s="152"/>
      <c r="EX203" s="152"/>
      <c r="EY203" s="152"/>
      <c r="EZ203" s="152"/>
      <c r="FA203" s="152"/>
      <c r="FB203" s="152"/>
      <c r="FC203" s="152"/>
      <c r="FD203" s="152"/>
      <c r="FE203" s="152"/>
      <c r="FF203" s="152"/>
      <c r="FG203" s="152"/>
      <c r="FH203" s="152"/>
      <c r="FI203" s="152"/>
      <c r="FJ203" s="152"/>
      <c r="FK203" s="152"/>
      <c r="FL203" s="152"/>
      <c r="FM203" s="152"/>
      <c r="FN203" s="152"/>
      <c r="FO203" s="152"/>
      <c r="FP203" s="152"/>
      <c r="FQ203" s="152"/>
      <c r="FR203" s="152"/>
      <c r="FS203" s="152"/>
      <c r="FT203" s="152"/>
      <c r="FU203" s="152"/>
      <c r="FV203" s="152"/>
      <c r="FW203" s="152"/>
      <c r="FX203" s="152"/>
      <c r="FY203" s="152"/>
      <c r="FZ203" s="152"/>
      <c r="GA203" s="152"/>
      <c r="GB203" s="152"/>
      <c r="GC203" s="152"/>
      <c r="GD203" s="152"/>
      <c r="GE203" s="152"/>
      <c r="GF203" s="152"/>
      <c r="GG203" s="152"/>
      <c r="GH203" s="152"/>
      <c r="GI203" s="152"/>
      <c r="GJ203" s="152"/>
      <c r="GK203" s="152"/>
      <c r="GL203" s="152"/>
      <c r="GM203" s="152"/>
      <c r="GN203" s="152"/>
      <c r="GO203" s="152"/>
      <c r="GP203" s="152"/>
      <c r="GQ203" s="152"/>
      <c r="GR203" s="152"/>
      <c r="GS203" s="152"/>
      <c r="GT203" s="152"/>
      <c r="GU203" s="152"/>
      <c r="GV203" s="152"/>
      <c r="GW203" s="152"/>
      <c r="GX203" s="152"/>
      <c r="GY203" s="152"/>
      <c r="GZ203" s="152"/>
      <c r="HA203" s="152"/>
      <c r="HB203" s="152"/>
      <c r="HC203" s="152"/>
      <c r="HD203" s="152"/>
      <c r="HE203" s="152"/>
      <c r="HF203" s="152"/>
    </row>
    <row r="204" spans="1:214" s="206" customFormat="1" ht="22">
      <c r="A204" s="199" t="s">
        <v>326</v>
      </c>
      <c r="B204" s="199" t="s">
        <v>280</v>
      </c>
      <c r="C204" s="199" t="s">
        <v>250</v>
      </c>
      <c r="D204" s="199" t="s">
        <v>312</v>
      </c>
      <c r="E204" s="199" t="s">
        <v>270</v>
      </c>
      <c r="F204" s="200">
        <v>2019005810099</v>
      </c>
      <c r="G204" s="199" t="s">
        <v>512</v>
      </c>
      <c r="H204" s="199" t="s">
        <v>390</v>
      </c>
      <c r="I204" s="147" t="s">
        <v>447</v>
      </c>
      <c r="J204" s="327">
        <v>90000000</v>
      </c>
      <c r="K204" s="181">
        <f t="shared" si="6"/>
        <v>90000000</v>
      </c>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v>90000000</v>
      </c>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205"/>
      <c r="GQ204" s="205"/>
      <c r="GR204" s="205"/>
      <c r="GS204" s="205"/>
      <c r="GT204" s="205"/>
      <c r="GU204" s="205"/>
      <c r="GV204" s="205"/>
      <c r="GW204" s="205"/>
      <c r="GX204" s="205"/>
      <c r="GY204" s="205"/>
      <c r="GZ204" s="205"/>
      <c r="HA204" s="205"/>
      <c r="HB204" s="205"/>
      <c r="HC204" s="205"/>
      <c r="HD204" s="205"/>
      <c r="HE204" s="205"/>
      <c r="HF204" s="205"/>
    </row>
    <row r="205" spans="1:214">
      <c r="A205" s="219" t="s">
        <v>326</v>
      </c>
      <c r="B205" s="219" t="s">
        <v>280</v>
      </c>
      <c r="C205" s="219" t="s">
        <v>250</v>
      </c>
      <c r="D205" s="219" t="s">
        <v>312</v>
      </c>
      <c r="E205" s="219" t="s">
        <v>314</v>
      </c>
      <c r="F205" s="224"/>
      <c r="G205" s="221"/>
      <c r="H205" s="221"/>
      <c r="I205" s="148" t="s">
        <v>335</v>
      </c>
      <c r="J205" s="180">
        <f t="shared" si="5"/>
        <v>0</v>
      </c>
      <c r="K205" s="181">
        <f t="shared" si="6"/>
        <v>0</v>
      </c>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208"/>
      <c r="BD205" s="208"/>
      <c r="BE205" s="208"/>
      <c r="BF205" s="208"/>
      <c r="BG205" s="208"/>
      <c r="BH205" s="208"/>
      <c r="BI205" s="208"/>
      <c r="BJ205" s="208"/>
      <c r="BK205" s="208"/>
      <c r="BL205" s="208"/>
      <c r="BM205" s="208"/>
      <c r="BN205" s="208"/>
      <c r="BO205" s="208"/>
      <c r="BP205" s="208"/>
      <c r="BQ205" s="208"/>
      <c r="BR205" s="208"/>
      <c r="BS205" s="208"/>
      <c r="BT205" s="208"/>
      <c r="BU205" s="152"/>
      <c r="BV205" s="152"/>
      <c r="BW205" s="152"/>
      <c r="BX205" s="152"/>
      <c r="BY205" s="152"/>
      <c r="BZ205" s="152"/>
      <c r="CA205" s="152"/>
      <c r="CB205" s="152"/>
      <c r="CC205" s="152"/>
      <c r="CD205" s="152"/>
      <c r="CE205" s="152"/>
      <c r="CF205" s="152"/>
      <c r="CG205" s="152"/>
      <c r="CH205" s="152"/>
      <c r="CI205" s="152"/>
      <c r="CJ205" s="152"/>
      <c r="CK205" s="152"/>
      <c r="CL205" s="152"/>
      <c r="CM205" s="152"/>
      <c r="CN205" s="152"/>
      <c r="CO205" s="152"/>
      <c r="CP205" s="152"/>
      <c r="CQ205" s="152"/>
      <c r="CR205" s="152"/>
      <c r="CS205" s="152"/>
      <c r="CT205" s="152"/>
      <c r="CU205" s="152"/>
      <c r="CV205" s="152"/>
      <c r="CW205" s="152"/>
      <c r="CX205" s="152"/>
      <c r="CY205" s="152"/>
      <c r="CZ205" s="152"/>
      <c r="DA205" s="152"/>
      <c r="DB205" s="152"/>
      <c r="DC205" s="152"/>
      <c r="DD205" s="152"/>
      <c r="DE205" s="152"/>
      <c r="DF205" s="152"/>
      <c r="DG205" s="152"/>
      <c r="DH205" s="152"/>
      <c r="DI205" s="152"/>
      <c r="DJ205" s="152"/>
      <c r="DK205" s="152"/>
      <c r="DL205" s="152"/>
      <c r="DM205" s="152"/>
      <c r="DN205" s="152"/>
      <c r="DO205" s="152"/>
      <c r="DP205" s="152"/>
      <c r="DQ205" s="152"/>
      <c r="DR205" s="152"/>
      <c r="DS205" s="152"/>
      <c r="DT205" s="152"/>
      <c r="DU205" s="152"/>
      <c r="DV205" s="152"/>
      <c r="DW205" s="152"/>
      <c r="DX205" s="152"/>
      <c r="DY205" s="152"/>
      <c r="DZ205" s="152"/>
      <c r="EA205" s="152"/>
      <c r="EB205" s="152"/>
      <c r="EC205" s="152"/>
      <c r="ED205" s="152"/>
      <c r="EE205" s="152"/>
      <c r="EF205" s="152"/>
      <c r="EG205" s="152"/>
      <c r="EH205" s="152"/>
      <c r="EI205" s="152"/>
      <c r="EJ205" s="152"/>
      <c r="EK205" s="152"/>
      <c r="EL205" s="152"/>
      <c r="EM205" s="152"/>
      <c r="EN205" s="152"/>
      <c r="EO205" s="152"/>
      <c r="EP205" s="152"/>
      <c r="EQ205" s="152"/>
      <c r="ER205" s="152"/>
      <c r="ES205" s="152"/>
      <c r="ET205" s="152"/>
      <c r="EU205" s="152"/>
      <c r="EV205" s="152"/>
      <c r="EW205" s="152"/>
      <c r="EX205" s="152"/>
      <c r="EY205" s="152"/>
      <c r="EZ205" s="152"/>
      <c r="FA205" s="152"/>
      <c r="FB205" s="152"/>
      <c r="FC205" s="152"/>
      <c r="FD205" s="152"/>
      <c r="FE205" s="152"/>
      <c r="FF205" s="152"/>
      <c r="FG205" s="152"/>
      <c r="FH205" s="152"/>
      <c r="FI205" s="152"/>
      <c r="FJ205" s="152"/>
      <c r="FK205" s="152"/>
      <c r="FL205" s="152"/>
      <c r="FM205" s="152"/>
      <c r="FN205" s="152"/>
      <c r="FO205" s="152"/>
      <c r="FP205" s="152"/>
      <c r="FQ205" s="152"/>
      <c r="FR205" s="152"/>
      <c r="FS205" s="152"/>
      <c r="FT205" s="152"/>
      <c r="FU205" s="152"/>
      <c r="FV205" s="152"/>
      <c r="FW205" s="152"/>
      <c r="FX205" s="152"/>
      <c r="FY205" s="152"/>
      <c r="FZ205" s="152"/>
      <c r="GA205" s="152"/>
      <c r="GB205" s="152"/>
      <c r="GC205" s="152"/>
      <c r="GD205" s="152"/>
      <c r="GE205" s="152"/>
      <c r="GF205" s="152"/>
      <c r="GG205" s="152"/>
      <c r="GH205" s="152"/>
      <c r="GI205" s="152"/>
      <c r="GJ205" s="152"/>
      <c r="GK205" s="152"/>
      <c r="GL205" s="152"/>
      <c r="GM205" s="152"/>
      <c r="GN205" s="152"/>
      <c r="GO205" s="152"/>
      <c r="GP205" s="152"/>
      <c r="GQ205" s="152"/>
      <c r="GR205" s="152"/>
      <c r="GS205" s="152"/>
      <c r="GT205" s="152"/>
      <c r="GU205" s="152"/>
      <c r="GV205" s="152"/>
      <c r="GW205" s="152"/>
      <c r="GX205" s="152"/>
      <c r="GY205" s="152"/>
      <c r="GZ205" s="152"/>
      <c r="HA205" s="152"/>
      <c r="HB205" s="152"/>
      <c r="HC205" s="152"/>
      <c r="HD205" s="152"/>
      <c r="HE205" s="152"/>
      <c r="HF205" s="152"/>
    </row>
    <row r="206" spans="1:214" s="206" customFormat="1" ht="22">
      <c r="A206" s="199" t="s">
        <v>326</v>
      </c>
      <c r="B206" s="199" t="s">
        <v>280</v>
      </c>
      <c r="C206" s="199" t="s">
        <v>250</v>
      </c>
      <c r="D206" s="199" t="s">
        <v>312</v>
      </c>
      <c r="E206" s="199" t="s">
        <v>314</v>
      </c>
      <c r="F206" s="200">
        <v>2019005810089</v>
      </c>
      <c r="G206" s="199" t="s">
        <v>513</v>
      </c>
      <c r="H206" s="199" t="s">
        <v>390</v>
      </c>
      <c r="I206" s="147" t="s">
        <v>457</v>
      </c>
      <c r="J206" s="327">
        <v>90000000</v>
      </c>
      <c r="K206" s="181">
        <f t="shared" si="6"/>
        <v>90000000</v>
      </c>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v>90000000</v>
      </c>
      <c r="AL206" s="202"/>
      <c r="AM206" s="202"/>
      <c r="AN206" s="202"/>
      <c r="AO206" s="202"/>
      <c r="AP206" s="202"/>
      <c r="AQ206" s="202"/>
      <c r="AR206" s="202"/>
      <c r="AS206" s="202"/>
      <c r="AT206" s="202"/>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205"/>
      <c r="GQ206" s="205"/>
      <c r="GR206" s="205"/>
      <c r="GS206" s="205"/>
      <c r="GT206" s="205"/>
      <c r="GU206" s="205"/>
      <c r="GV206" s="205"/>
      <c r="GW206" s="205"/>
      <c r="GX206" s="205"/>
      <c r="GY206" s="205"/>
      <c r="GZ206" s="205"/>
      <c r="HA206" s="205"/>
      <c r="HB206" s="205"/>
      <c r="HC206" s="205"/>
      <c r="HD206" s="205"/>
      <c r="HE206" s="205"/>
      <c r="HF206" s="205"/>
    </row>
    <row r="207" spans="1:214" s="206" customFormat="1" ht="22">
      <c r="A207" s="199" t="s">
        <v>326</v>
      </c>
      <c r="B207" s="199" t="s">
        <v>280</v>
      </c>
      <c r="C207" s="199" t="s">
        <v>250</v>
      </c>
      <c r="D207" s="199" t="s">
        <v>312</v>
      </c>
      <c r="E207" s="199" t="s">
        <v>314</v>
      </c>
      <c r="F207" s="200">
        <v>2019005810096</v>
      </c>
      <c r="G207" s="199" t="s">
        <v>514</v>
      </c>
      <c r="H207" s="199" t="s">
        <v>390</v>
      </c>
      <c r="I207" s="147" t="s">
        <v>448</v>
      </c>
      <c r="J207" s="327">
        <v>90000000</v>
      </c>
      <c r="K207" s="181">
        <f t="shared" si="6"/>
        <v>90000000</v>
      </c>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v>90000000</v>
      </c>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205"/>
      <c r="GQ207" s="205"/>
      <c r="GR207" s="205"/>
      <c r="GS207" s="205"/>
      <c r="GT207" s="205"/>
      <c r="GU207" s="205"/>
      <c r="GV207" s="205"/>
      <c r="GW207" s="205"/>
      <c r="GX207" s="205"/>
      <c r="GY207" s="205"/>
      <c r="GZ207" s="205"/>
      <c r="HA207" s="205"/>
      <c r="HB207" s="205"/>
      <c r="HC207" s="205"/>
      <c r="HD207" s="205"/>
      <c r="HE207" s="205"/>
      <c r="HF207" s="205"/>
    </row>
    <row r="208" spans="1:214" s="206" customFormat="1" ht="22">
      <c r="A208" s="199" t="s">
        <v>326</v>
      </c>
      <c r="B208" s="199" t="s">
        <v>280</v>
      </c>
      <c r="C208" s="199" t="s">
        <v>250</v>
      </c>
      <c r="D208" s="199" t="s">
        <v>312</v>
      </c>
      <c r="E208" s="199" t="s">
        <v>314</v>
      </c>
      <c r="F208" s="200">
        <v>2019005810146</v>
      </c>
      <c r="G208" s="199" t="s">
        <v>515</v>
      </c>
      <c r="H208" s="199" t="s">
        <v>390</v>
      </c>
      <c r="I208" s="147" t="s">
        <v>449</v>
      </c>
      <c r="J208" s="327">
        <v>90000000</v>
      </c>
      <c r="K208" s="181">
        <f t="shared" si="6"/>
        <v>90000000</v>
      </c>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v>90000000</v>
      </c>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205"/>
      <c r="GQ208" s="205"/>
      <c r="GR208" s="205"/>
      <c r="GS208" s="205"/>
      <c r="GT208" s="205"/>
      <c r="GU208" s="205"/>
      <c r="GV208" s="205"/>
      <c r="GW208" s="205"/>
      <c r="GX208" s="205"/>
      <c r="GY208" s="205"/>
      <c r="GZ208" s="205"/>
      <c r="HA208" s="205"/>
      <c r="HB208" s="205"/>
      <c r="HC208" s="205"/>
      <c r="HD208" s="205"/>
      <c r="HE208" s="205"/>
      <c r="HF208" s="205"/>
    </row>
    <row r="209" spans="1:214">
      <c r="A209" s="211" t="s">
        <v>326</v>
      </c>
      <c r="B209" s="211" t="s">
        <v>280</v>
      </c>
      <c r="C209" s="211" t="s">
        <v>250</v>
      </c>
      <c r="D209" s="211" t="s">
        <v>332</v>
      </c>
      <c r="E209" s="211"/>
      <c r="F209" s="212"/>
      <c r="G209" s="211"/>
      <c r="H209" s="213"/>
      <c r="I209" s="149" t="s">
        <v>368</v>
      </c>
      <c r="J209" s="180">
        <f t="shared" si="5"/>
        <v>0</v>
      </c>
      <c r="K209" s="181">
        <f t="shared" si="6"/>
        <v>0</v>
      </c>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208"/>
      <c r="BD209" s="208"/>
      <c r="BE209" s="208"/>
      <c r="BF209" s="208"/>
      <c r="BG209" s="208"/>
      <c r="BH209" s="208"/>
      <c r="BI209" s="208"/>
      <c r="BJ209" s="208"/>
      <c r="BK209" s="208"/>
      <c r="BL209" s="208"/>
      <c r="BM209" s="208"/>
      <c r="BN209" s="208"/>
      <c r="BO209" s="208"/>
      <c r="BP209" s="208"/>
      <c r="BQ209" s="208"/>
      <c r="BR209" s="208"/>
      <c r="BS209" s="208"/>
      <c r="BT209" s="208"/>
      <c r="BU209" s="152"/>
      <c r="BV209" s="152"/>
      <c r="BW209" s="152"/>
      <c r="BX209" s="152"/>
      <c r="BY209" s="152"/>
      <c r="BZ209" s="152"/>
      <c r="CA209" s="152"/>
      <c r="CB209" s="152"/>
      <c r="CC209" s="152"/>
      <c r="CD209" s="152"/>
      <c r="CE209" s="152"/>
      <c r="CF209" s="152"/>
      <c r="CG209" s="152"/>
      <c r="CH209" s="152"/>
      <c r="CI209" s="152"/>
      <c r="CJ209" s="152"/>
      <c r="CK209" s="152"/>
      <c r="CL209" s="152"/>
      <c r="CM209" s="152"/>
      <c r="CN209" s="152"/>
      <c r="CO209" s="152"/>
      <c r="CP209" s="152"/>
      <c r="CQ209" s="152"/>
      <c r="CR209" s="152"/>
      <c r="CS209" s="152"/>
      <c r="CT209" s="152"/>
      <c r="CU209" s="152"/>
      <c r="CV209" s="152"/>
      <c r="CW209" s="152"/>
      <c r="CX209" s="152"/>
      <c r="CY209" s="152"/>
      <c r="CZ209" s="152"/>
      <c r="DA209" s="152"/>
      <c r="DB209" s="152"/>
      <c r="DC209" s="152"/>
      <c r="DD209" s="152"/>
      <c r="DE209" s="152"/>
      <c r="DF209" s="152"/>
      <c r="DG209" s="152"/>
      <c r="DH209" s="152"/>
      <c r="DI209" s="152"/>
      <c r="DJ209" s="152"/>
      <c r="DK209" s="152"/>
      <c r="DL209" s="152"/>
      <c r="DM209" s="152"/>
      <c r="DN209" s="152"/>
      <c r="DO209" s="152"/>
      <c r="DP209" s="152"/>
      <c r="DQ209" s="152"/>
      <c r="DR209" s="152"/>
      <c r="DS209" s="152"/>
      <c r="DT209" s="152"/>
      <c r="DU209" s="152"/>
      <c r="DV209" s="152"/>
      <c r="DW209" s="152"/>
      <c r="DX209" s="152"/>
      <c r="DY209" s="152"/>
      <c r="DZ209" s="152"/>
      <c r="EA209" s="152"/>
      <c r="EB209" s="152"/>
      <c r="EC209" s="152"/>
      <c r="ED209" s="152"/>
      <c r="EE209" s="152"/>
      <c r="EF209" s="152"/>
      <c r="EG209" s="152"/>
      <c r="EH209" s="152"/>
      <c r="EI209" s="152"/>
      <c r="EJ209" s="152"/>
      <c r="EK209" s="152"/>
      <c r="EL209" s="152"/>
      <c r="EM209" s="152"/>
      <c r="EN209" s="152"/>
      <c r="EO209" s="152"/>
      <c r="EP209" s="152"/>
      <c r="EQ209" s="152"/>
      <c r="ER209" s="152"/>
      <c r="ES209" s="152"/>
      <c r="ET209" s="152"/>
      <c r="EU209" s="152"/>
      <c r="EV209" s="152"/>
      <c r="EW209" s="152"/>
      <c r="EX209" s="152"/>
      <c r="EY209" s="152"/>
      <c r="EZ209" s="152"/>
      <c r="FA209" s="152"/>
      <c r="FB209" s="152"/>
      <c r="FC209" s="152"/>
      <c r="FD209" s="152"/>
      <c r="FE209" s="152"/>
      <c r="FF209" s="152"/>
      <c r="FG209" s="152"/>
      <c r="FH209" s="152"/>
      <c r="FI209" s="152"/>
      <c r="FJ209" s="152"/>
      <c r="FK209" s="152"/>
      <c r="FL209" s="152"/>
      <c r="FM209" s="152"/>
      <c r="FN209" s="152"/>
      <c r="FO209" s="152"/>
      <c r="FP209" s="152"/>
      <c r="FQ209" s="152"/>
      <c r="FR209" s="152"/>
      <c r="FS209" s="152"/>
      <c r="FT209" s="152"/>
      <c r="FU209" s="152"/>
      <c r="FV209" s="152"/>
      <c r="FW209" s="152"/>
      <c r="FX209" s="152"/>
      <c r="FY209" s="152"/>
      <c r="FZ209" s="152"/>
      <c r="GA209" s="152"/>
      <c r="GB209" s="152"/>
      <c r="GC209" s="152"/>
      <c r="GD209" s="152"/>
      <c r="GE209" s="152"/>
      <c r="GF209" s="152"/>
      <c r="GG209" s="152"/>
      <c r="GH209" s="152"/>
      <c r="GI209" s="152"/>
      <c r="GJ209" s="152"/>
      <c r="GK209" s="152"/>
      <c r="GL209" s="152"/>
      <c r="GM209" s="152"/>
      <c r="GN209" s="152"/>
      <c r="GO209" s="152"/>
      <c r="GP209" s="152"/>
      <c r="GQ209" s="152"/>
      <c r="GR209" s="152"/>
      <c r="GS209" s="152"/>
      <c r="GT209" s="152"/>
      <c r="GU209" s="152"/>
      <c r="GV209" s="152"/>
      <c r="GW209" s="152"/>
      <c r="GX209" s="152"/>
      <c r="GY209" s="152"/>
      <c r="GZ209" s="152"/>
      <c r="HA209" s="152"/>
      <c r="HB209" s="152"/>
      <c r="HC209" s="152"/>
      <c r="HD209" s="152"/>
      <c r="HE209" s="152"/>
      <c r="HF209" s="152"/>
    </row>
    <row r="210" spans="1:214">
      <c r="A210" s="219" t="s">
        <v>326</v>
      </c>
      <c r="B210" s="219" t="s">
        <v>280</v>
      </c>
      <c r="C210" s="219" t="s">
        <v>250</v>
      </c>
      <c r="D210" s="219" t="s">
        <v>332</v>
      </c>
      <c r="E210" s="219" t="s">
        <v>369</v>
      </c>
      <c r="F210" s="220"/>
      <c r="G210" s="219"/>
      <c r="H210" s="221"/>
      <c r="I210" s="148" t="s">
        <v>450</v>
      </c>
      <c r="J210" s="180">
        <f t="shared" si="5"/>
        <v>0</v>
      </c>
      <c r="K210" s="181">
        <f t="shared" si="6"/>
        <v>0</v>
      </c>
      <c r="L210" s="208"/>
      <c r="M210" s="208"/>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208"/>
      <c r="BD210" s="208"/>
      <c r="BE210" s="208"/>
      <c r="BF210" s="208"/>
      <c r="BG210" s="208"/>
      <c r="BH210" s="208"/>
      <c r="BI210" s="208"/>
      <c r="BJ210" s="208"/>
      <c r="BK210" s="208"/>
      <c r="BL210" s="208"/>
      <c r="BM210" s="208"/>
      <c r="BN210" s="208"/>
      <c r="BO210" s="208"/>
      <c r="BP210" s="208"/>
      <c r="BQ210" s="208"/>
      <c r="BR210" s="208"/>
      <c r="BS210" s="208"/>
      <c r="BT210" s="208"/>
      <c r="BU210" s="152"/>
      <c r="BV210" s="152"/>
      <c r="BW210" s="152"/>
      <c r="BX210" s="152"/>
      <c r="BY210" s="152"/>
      <c r="BZ210" s="152"/>
      <c r="CA210" s="152"/>
      <c r="CB210" s="152"/>
      <c r="CC210" s="152"/>
      <c r="CD210" s="152"/>
      <c r="CE210" s="152"/>
      <c r="CF210" s="152"/>
      <c r="CG210" s="152"/>
      <c r="CH210" s="152"/>
      <c r="CI210" s="152"/>
      <c r="CJ210" s="152"/>
      <c r="CK210" s="152"/>
      <c r="CL210" s="152"/>
      <c r="CM210" s="152"/>
      <c r="CN210" s="152"/>
      <c r="CO210" s="152"/>
      <c r="CP210" s="152"/>
      <c r="CQ210" s="152"/>
      <c r="CR210" s="152"/>
      <c r="CS210" s="152"/>
      <c r="CT210" s="152"/>
      <c r="CU210" s="152"/>
      <c r="CV210" s="152"/>
      <c r="CW210" s="152"/>
      <c r="CX210" s="152"/>
      <c r="CY210" s="152"/>
      <c r="CZ210" s="152"/>
      <c r="DA210" s="152"/>
      <c r="DB210" s="152"/>
      <c r="DC210" s="152"/>
      <c r="DD210" s="152"/>
      <c r="DE210" s="152"/>
      <c r="DF210" s="152"/>
      <c r="DG210" s="152"/>
      <c r="DH210" s="152"/>
      <c r="DI210" s="152"/>
      <c r="DJ210" s="152"/>
      <c r="DK210" s="152"/>
      <c r="DL210" s="152"/>
      <c r="DM210" s="152"/>
      <c r="DN210" s="152"/>
      <c r="DO210" s="152"/>
      <c r="DP210" s="152"/>
      <c r="DQ210" s="152"/>
      <c r="DR210" s="152"/>
      <c r="DS210" s="152"/>
      <c r="DT210" s="152"/>
      <c r="DU210" s="152"/>
      <c r="DV210" s="152"/>
      <c r="DW210" s="152"/>
      <c r="DX210" s="152"/>
      <c r="DY210" s="152"/>
      <c r="DZ210" s="152"/>
      <c r="EA210" s="152"/>
      <c r="EB210" s="152"/>
      <c r="EC210" s="152"/>
      <c r="ED210" s="152"/>
      <c r="EE210" s="152"/>
      <c r="EF210" s="152"/>
      <c r="EG210" s="152"/>
      <c r="EH210" s="152"/>
      <c r="EI210" s="152"/>
      <c r="EJ210" s="152"/>
      <c r="EK210" s="152"/>
      <c r="EL210" s="152"/>
      <c r="EM210" s="152"/>
      <c r="EN210" s="152"/>
      <c r="EO210" s="152"/>
      <c r="EP210" s="152"/>
      <c r="EQ210" s="152"/>
      <c r="ER210" s="152"/>
      <c r="ES210" s="152"/>
      <c r="ET210" s="152"/>
      <c r="EU210" s="152"/>
      <c r="EV210" s="152"/>
      <c r="EW210" s="152"/>
      <c r="EX210" s="152"/>
      <c r="EY210" s="152"/>
      <c r="EZ210" s="152"/>
      <c r="FA210" s="152"/>
      <c r="FB210" s="152"/>
      <c r="FC210" s="152"/>
      <c r="FD210" s="152"/>
      <c r="FE210" s="152"/>
      <c r="FF210" s="152"/>
      <c r="FG210" s="152"/>
      <c r="FH210" s="152"/>
      <c r="FI210" s="152"/>
      <c r="FJ210" s="152"/>
      <c r="FK210" s="152"/>
      <c r="FL210" s="152"/>
      <c r="FM210" s="152"/>
      <c r="FN210" s="152"/>
      <c r="FO210" s="152"/>
      <c r="FP210" s="152"/>
      <c r="FQ210" s="152"/>
      <c r="FR210" s="152"/>
      <c r="FS210" s="152"/>
      <c r="FT210" s="152"/>
      <c r="FU210" s="152"/>
      <c r="FV210" s="152"/>
      <c r="FW210" s="152"/>
      <c r="FX210" s="152"/>
      <c r="FY210" s="152"/>
      <c r="FZ210" s="152"/>
      <c r="GA210" s="152"/>
      <c r="GB210" s="152"/>
      <c r="GC210" s="152"/>
      <c r="GD210" s="152"/>
      <c r="GE210" s="152"/>
      <c r="GF210" s="152"/>
      <c r="GG210" s="152"/>
      <c r="GH210" s="152"/>
      <c r="GI210" s="152"/>
      <c r="GJ210" s="152"/>
      <c r="GK210" s="152"/>
      <c r="GL210" s="152"/>
      <c r="GM210" s="152"/>
      <c r="GN210" s="152"/>
      <c r="GO210" s="152"/>
      <c r="GP210" s="152"/>
      <c r="GQ210" s="152"/>
      <c r="GR210" s="152"/>
      <c r="GS210" s="152"/>
      <c r="GT210" s="152"/>
      <c r="GU210" s="152"/>
      <c r="GV210" s="152"/>
      <c r="GW210" s="152"/>
      <c r="GX210" s="152"/>
      <c r="GY210" s="152"/>
      <c r="GZ210" s="152"/>
      <c r="HA210" s="152"/>
      <c r="HB210" s="152"/>
      <c r="HC210" s="152"/>
      <c r="HD210" s="152"/>
      <c r="HE210" s="152"/>
      <c r="HF210" s="152"/>
    </row>
    <row r="211" spans="1:214" s="206" customFormat="1" ht="33">
      <c r="A211" s="199" t="s">
        <v>326</v>
      </c>
      <c r="B211" s="199" t="s">
        <v>280</v>
      </c>
      <c r="C211" s="199" t="s">
        <v>250</v>
      </c>
      <c r="D211" s="199" t="s">
        <v>332</v>
      </c>
      <c r="E211" s="199" t="s">
        <v>369</v>
      </c>
      <c r="F211" s="200">
        <v>2019005810097</v>
      </c>
      <c r="G211" s="199" t="s">
        <v>516</v>
      </c>
      <c r="H211" s="199" t="s">
        <v>390</v>
      </c>
      <c r="I211" s="147" t="s">
        <v>451</v>
      </c>
      <c r="J211" s="327">
        <v>90000000</v>
      </c>
      <c r="K211" s="181">
        <f t="shared" si="6"/>
        <v>90000000</v>
      </c>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v>90000000</v>
      </c>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205"/>
      <c r="DL211" s="205"/>
      <c r="DM211" s="205"/>
      <c r="DN211" s="205"/>
      <c r="DO211" s="205"/>
      <c r="DP211" s="205"/>
      <c r="DQ211" s="205"/>
      <c r="DR211" s="205"/>
      <c r="DS211" s="205"/>
      <c r="DT211" s="205"/>
      <c r="DU211" s="205"/>
      <c r="DV211" s="205"/>
      <c r="DW211" s="205"/>
      <c r="DX211" s="205"/>
      <c r="DY211" s="205"/>
      <c r="DZ211" s="205"/>
      <c r="EA211" s="205"/>
      <c r="EB211" s="205"/>
      <c r="EC211" s="205"/>
      <c r="ED211" s="205"/>
      <c r="EE211" s="205"/>
      <c r="EF211" s="205"/>
      <c r="EG211" s="205"/>
      <c r="EH211" s="205"/>
      <c r="EI211" s="205"/>
      <c r="EJ211" s="205"/>
      <c r="EK211" s="205"/>
      <c r="EL211" s="205"/>
      <c r="EM211" s="205"/>
      <c r="EN211" s="205"/>
      <c r="EO211" s="205"/>
      <c r="EP211" s="205"/>
      <c r="EQ211" s="205"/>
      <c r="ER211" s="205"/>
      <c r="ES211" s="205"/>
      <c r="ET211" s="205"/>
      <c r="EU211" s="205"/>
      <c r="EV211" s="205"/>
      <c r="EW211" s="205"/>
      <c r="EX211" s="205"/>
      <c r="EY211" s="205"/>
      <c r="EZ211" s="205"/>
      <c r="FA211" s="205"/>
      <c r="FB211" s="205"/>
      <c r="FC211" s="205"/>
      <c r="FD211" s="205"/>
      <c r="FE211" s="205"/>
      <c r="FF211" s="205"/>
      <c r="FG211" s="205"/>
      <c r="FH211" s="205"/>
      <c r="FI211" s="205"/>
      <c r="FJ211" s="205"/>
      <c r="FK211" s="205"/>
      <c r="FL211" s="205"/>
      <c r="FM211" s="205"/>
      <c r="FN211" s="205"/>
      <c r="FO211" s="205"/>
      <c r="FP211" s="205"/>
      <c r="FQ211" s="205"/>
      <c r="FR211" s="205"/>
      <c r="FS211" s="205"/>
      <c r="FT211" s="205"/>
      <c r="FU211" s="205"/>
      <c r="FV211" s="205"/>
      <c r="FW211" s="205"/>
      <c r="FX211" s="205"/>
      <c r="FY211" s="205"/>
      <c r="FZ211" s="205"/>
      <c r="GA211" s="205"/>
      <c r="GB211" s="205"/>
      <c r="GC211" s="205"/>
      <c r="GD211" s="205"/>
      <c r="GE211" s="205"/>
      <c r="GF211" s="205"/>
      <c r="GG211" s="205"/>
      <c r="GH211" s="205"/>
      <c r="GI211" s="205"/>
      <c r="GJ211" s="205"/>
      <c r="GK211" s="205"/>
      <c r="GL211" s="205"/>
      <c r="GM211" s="205"/>
      <c r="GN211" s="205"/>
      <c r="GO211" s="205"/>
      <c r="GP211" s="205"/>
      <c r="GQ211" s="205"/>
      <c r="GR211" s="205"/>
      <c r="GS211" s="205"/>
      <c r="GT211" s="205"/>
      <c r="GU211" s="205"/>
      <c r="GV211" s="205"/>
      <c r="GW211" s="205"/>
      <c r="GX211" s="205"/>
      <c r="GY211" s="205"/>
      <c r="GZ211" s="205"/>
      <c r="HA211" s="205"/>
      <c r="HB211" s="205"/>
      <c r="HC211" s="205"/>
      <c r="HD211" s="205"/>
      <c r="HE211" s="205"/>
      <c r="HF211" s="205"/>
    </row>
    <row r="212" spans="1:214" s="206" customFormat="1" ht="33">
      <c r="A212" s="199" t="s">
        <v>326</v>
      </c>
      <c r="B212" s="199" t="s">
        <v>280</v>
      </c>
      <c r="C212" s="199" t="s">
        <v>250</v>
      </c>
      <c r="D212" s="199" t="s">
        <v>332</v>
      </c>
      <c r="E212" s="199" t="s">
        <v>369</v>
      </c>
      <c r="F212" s="200">
        <v>2019005810098</v>
      </c>
      <c r="G212" s="199" t="s">
        <v>517</v>
      </c>
      <c r="H212" s="199" t="s">
        <v>390</v>
      </c>
      <c r="I212" s="147" t="s">
        <v>452</v>
      </c>
      <c r="J212" s="327">
        <v>90000000</v>
      </c>
      <c r="K212" s="181">
        <f t="shared" si="6"/>
        <v>90000000</v>
      </c>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v>90000000</v>
      </c>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205"/>
      <c r="DL212" s="205"/>
      <c r="DM212" s="205"/>
      <c r="DN212" s="205"/>
      <c r="DO212" s="205"/>
      <c r="DP212" s="205"/>
      <c r="DQ212" s="205"/>
      <c r="DR212" s="205"/>
      <c r="DS212" s="205"/>
      <c r="DT212" s="205"/>
      <c r="DU212" s="205"/>
      <c r="DV212" s="205"/>
      <c r="DW212" s="205"/>
      <c r="DX212" s="205"/>
      <c r="DY212" s="205"/>
      <c r="DZ212" s="205"/>
      <c r="EA212" s="205"/>
      <c r="EB212" s="205"/>
      <c r="EC212" s="205"/>
      <c r="ED212" s="205"/>
      <c r="EE212" s="205"/>
      <c r="EF212" s="205"/>
      <c r="EG212" s="205"/>
      <c r="EH212" s="205"/>
      <c r="EI212" s="205"/>
      <c r="EJ212" s="205"/>
      <c r="EK212" s="205"/>
      <c r="EL212" s="205"/>
      <c r="EM212" s="205"/>
      <c r="EN212" s="205"/>
      <c r="EO212" s="205"/>
      <c r="EP212" s="205"/>
      <c r="EQ212" s="205"/>
      <c r="ER212" s="205"/>
      <c r="ES212" s="205"/>
      <c r="ET212" s="205"/>
      <c r="EU212" s="205"/>
      <c r="EV212" s="205"/>
      <c r="EW212" s="205"/>
      <c r="EX212" s="205"/>
      <c r="EY212" s="205"/>
      <c r="EZ212" s="205"/>
      <c r="FA212" s="205"/>
      <c r="FB212" s="205"/>
      <c r="FC212" s="205"/>
      <c r="FD212" s="205"/>
      <c r="FE212" s="205"/>
      <c r="FF212" s="205"/>
      <c r="FG212" s="205"/>
      <c r="FH212" s="205"/>
      <c r="FI212" s="205"/>
      <c r="FJ212" s="205"/>
      <c r="FK212" s="205"/>
      <c r="FL212" s="205"/>
      <c r="FM212" s="205"/>
      <c r="FN212" s="205"/>
      <c r="FO212" s="205"/>
      <c r="FP212" s="205"/>
      <c r="FQ212" s="205"/>
      <c r="FR212" s="205"/>
      <c r="FS212" s="205"/>
      <c r="FT212" s="205"/>
      <c r="FU212" s="205"/>
      <c r="FV212" s="205"/>
      <c r="FW212" s="205"/>
      <c r="FX212" s="205"/>
      <c r="FY212" s="205"/>
      <c r="FZ212" s="205"/>
      <c r="GA212" s="205"/>
      <c r="GB212" s="205"/>
      <c r="GC212" s="205"/>
      <c r="GD212" s="205"/>
      <c r="GE212" s="205"/>
      <c r="GF212" s="205"/>
      <c r="GG212" s="205"/>
      <c r="GH212" s="205"/>
      <c r="GI212" s="205"/>
      <c r="GJ212" s="205"/>
      <c r="GK212" s="205"/>
      <c r="GL212" s="205"/>
      <c r="GM212" s="205"/>
      <c r="GN212" s="205"/>
      <c r="GO212" s="205"/>
      <c r="GP212" s="205"/>
      <c r="GQ212" s="205"/>
      <c r="GR212" s="205"/>
      <c r="GS212" s="205"/>
      <c r="GT212" s="205"/>
      <c r="GU212" s="205"/>
      <c r="GV212" s="205"/>
      <c r="GW212" s="205"/>
      <c r="GX212" s="205"/>
      <c r="GY212" s="205"/>
      <c r="GZ212" s="205"/>
      <c r="HA212" s="205"/>
      <c r="HB212" s="205"/>
      <c r="HC212" s="205"/>
      <c r="HD212" s="205"/>
      <c r="HE212" s="205"/>
      <c r="HF212" s="205"/>
    </row>
    <row r="213" spans="1:214">
      <c r="A213" s="219" t="s">
        <v>326</v>
      </c>
      <c r="B213" s="219" t="s">
        <v>280</v>
      </c>
      <c r="C213" s="219" t="s">
        <v>250</v>
      </c>
      <c r="D213" s="219" t="s">
        <v>332</v>
      </c>
      <c r="E213" s="219" t="s">
        <v>370</v>
      </c>
      <c r="F213" s="220"/>
      <c r="G213" s="219"/>
      <c r="H213" s="221"/>
      <c r="I213" s="148" t="s">
        <v>453</v>
      </c>
      <c r="J213" s="180">
        <f t="shared" si="5"/>
        <v>0</v>
      </c>
      <c r="K213" s="181">
        <f t="shared" si="6"/>
        <v>0</v>
      </c>
      <c r="L213" s="208"/>
      <c r="M213" s="208"/>
      <c r="N213" s="208"/>
      <c r="O213" s="208"/>
      <c r="P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208"/>
      <c r="BD213" s="208"/>
      <c r="BE213" s="208"/>
      <c r="BF213" s="208"/>
      <c r="BG213" s="208"/>
      <c r="BH213" s="208"/>
      <c r="BI213" s="208"/>
      <c r="BJ213" s="208"/>
      <c r="BK213" s="208"/>
      <c r="BL213" s="208"/>
      <c r="BM213" s="208"/>
      <c r="BN213" s="208"/>
      <c r="BO213" s="208"/>
      <c r="BP213" s="208"/>
      <c r="BQ213" s="208"/>
      <c r="BR213" s="208"/>
      <c r="BS213" s="208"/>
      <c r="BT213" s="208"/>
      <c r="BU213" s="183"/>
      <c r="BV213" s="183"/>
      <c r="BW213" s="183"/>
      <c r="BX213" s="183"/>
      <c r="BY213" s="183"/>
      <c r="BZ213" s="183"/>
      <c r="CA213" s="183"/>
      <c r="CB213" s="183"/>
      <c r="CC213" s="183"/>
      <c r="CD213" s="183"/>
      <c r="CE213" s="183"/>
      <c r="CF213" s="183"/>
      <c r="CG213" s="183"/>
      <c r="CH213" s="183"/>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3"/>
      <c r="DF213" s="183"/>
      <c r="DG213" s="183"/>
      <c r="DH213" s="183"/>
      <c r="DI213" s="183"/>
      <c r="DJ213" s="183"/>
      <c r="DK213" s="183"/>
      <c r="DL213" s="183"/>
      <c r="DM213" s="183"/>
      <c r="DN213" s="183"/>
      <c r="DO213" s="183"/>
      <c r="DP213" s="183"/>
      <c r="DQ213" s="183"/>
      <c r="DR213" s="183"/>
      <c r="DS213" s="183"/>
      <c r="DT213" s="183"/>
      <c r="DU213" s="183"/>
      <c r="DV213" s="183"/>
      <c r="DW213" s="183"/>
      <c r="DX213" s="183"/>
      <c r="DY213" s="183"/>
      <c r="DZ213" s="183"/>
      <c r="EA213" s="183"/>
      <c r="EB213" s="183"/>
      <c r="EC213" s="183"/>
      <c r="ED213" s="183"/>
      <c r="EE213" s="183"/>
      <c r="EF213" s="183"/>
      <c r="EG213" s="183"/>
      <c r="EH213" s="183"/>
      <c r="EI213" s="183"/>
      <c r="EJ213" s="183"/>
      <c r="EK213" s="183"/>
      <c r="EL213" s="183"/>
      <c r="EM213" s="183"/>
      <c r="EN213" s="183"/>
      <c r="EO213" s="183"/>
      <c r="EP213" s="183"/>
      <c r="EQ213" s="183"/>
      <c r="ER213" s="183"/>
      <c r="ES213" s="183"/>
      <c r="ET213" s="183"/>
      <c r="EU213" s="183"/>
      <c r="EV213" s="183"/>
      <c r="EW213" s="183"/>
      <c r="EX213" s="183"/>
      <c r="EY213" s="183"/>
      <c r="EZ213" s="183"/>
      <c r="FA213" s="183"/>
      <c r="FB213" s="183"/>
      <c r="FC213" s="183"/>
      <c r="FD213" s="183"/>
      <c r="FE213" s="183"/>
      <c r="FF213" s="183"/>
      <c r="FG213" s="183"/>
      <c r="FH213" s="183"/>
      <c r="FI213" s="183"/>
      <c r="FJ213" s="183"/>
      <c r="FK213" s="183"/>
      <c r="FL213" s="183"/>
      <c r="FM213" s="183"/>
      <c r="FN213" s="183"/>
      <c r="FO213" s="183"/>
      <c r="FP213" s="183"/>
      <c r="FQ213" s="183"/>
      <c r="FR213" s="183"/>
      <c r="FS213" s="183"/>
      <c r="FT213" s="183"/>
      <c r="FU213" s="183"/>
      <c r="FV213" s="183"/>
      <c r="FW213" s="183"/>
      <c r="FX213" s="183"/>
      <c r="FY213" s="183"/>
      <c r="FZ213" s="183"/>
      <c r="GA213" s="183"/>
      <c r="GB213" s="183"/>
      <c r="GC213" s="183"/>
      <c r="GD213" s="183"/>
      <c r="GE213" s="183"/>
      <c r="GF213" s="183"/>
      <c r="GG213" s="183"/>
      <c r="GH213" s="183"/>
      <c r="GI213" s="183"/>
      <c r="GJ213" s="183"/>
      <c r="GK213" s="183"/>
      <c r="GL213" s="183"/>
      <c r="GM213" s="183"/>
      <c r="GN213" s="183"/>
      <c r="GO213" s="183"/>
      <c r="GP213" s="183"/>
      <c r="GQ213" s="183"/>
      <c r="GR213" s="183"/>
      <c r="GS213" s="183"/>
      <c r="GT213" s="183"/>
      <c r="GU213" s="183"/>
      <c r="GV213" s="183"/>
      <c r="GW213" s="183"/>
      <c r="GX213" s="183"/>
      <c r="GY213" s="183"/>
      <c r="GZ213" s="152"/>
      <c r="HA213" s="152"/>
      <c r="HB213" s="152"/>
      <c r="HC213" s="152"/>
      <c r="HD213" s="152"/>
      <c r="HE213" s="152"/>
      <c r="HF213" s="152"/>
    </row>
    <row r="214" spans="1:214" s="206" customFormat="1" ht="33">
      <c r="A214" s="199" t="s">
        <v>326</v>
      </c>
      <c r="B214" s="199" t="s">
        <v>280</v>
      </c>
      <c r="C214" s="199" t="s">
        <v>250</v>
      </c>
      <c r="D214" s="199" t="s">
        <v>332</v>
      </c>
      <c r="E214" s="199" t="s">
        <v>370</v>
      </c>
      <c r="F214" s="200">
        <v>2019005810100</v>
      </c>
      <c r="G214" s="199" t="s">
        <v>518</v>
      </c>
      <c r="H214" s="199" t="s">
        <v>390</v>
      </c>
      <c r="I214" s="147" t="s">
        <v>454</v>
      </c>
      <c r="J214" s="327">
        <v>103358757</v>
      </c>
      <c r="K214" s="181">
        <f t="shared" si="6"/>
        <v>103358757</v>
      </c>
      <c r="L214" s="202"/>
      <c r="M214" s="202"/>
      <c r="N214" s="202"/>
      <c r="O214" s="202"/>
      <c r="P214" s="202"/>
      <c r="Q214" s="202"/>
      <c r="R214" s="202"/>
      <c r="S214" s="202"/>
      <c r="T214" s="202">
        <v>30000000</v>
      </c>
      <c r="U214" s="202"/>
      <c r="V214" s="202"/>
      <c r="W214" s="202"/>
      <c r="X214" s="202"/>
      <c r="Y214" s="202"/>
      <c r="Z214" s="202"/>
      <c r="AA214" s="202"/>
      <c r="AB214" s="202"/>
      <c r="AC214" s="202"/>
      <c r="AD214" s="202"/>
      <c r="AE214" s="202"/>
      <c r="AF214" s="202"/>
      <c r="AG214" s="202"/>
      <c r="AH214" s="202"/>
      <c r="AI214" s="202"/>
      <c r="AJ214" s="202"/>
      <c r="AK214" s="330">
        <v>73318757</v>
      </c>
      <c r="AL214" s="202">
        <v>40000</v>
      </c>
      <c r="AM214" s="202"/>
      <c r="AN214" s="202"/>
      <c r="AO214" s="202"/>
      <c r="AP214" s="202"/>
      <c r="AQ214" s="202"/>
      <c r="AR214" s="202"/>
      <c r="AS214" s="202"/>
      <c r="AT214" s="202"/>
      <c r="AU214" s="202"/>
      <c r="AV214" s="202"/>
      <c r="AW214" s="202"/>
      <c r="AX214" s="202"/>
      <c r="AY214" s="202"/>
      <c r="AZ214" s="202"/>
      <c r="BA214" s="202"/>
      <c r="BB214" s="202"/>
      <c r="BC214" s="202"/>
      <c r="BD214" s="202"/>
      <c r="BE214" s="202"/>
      <c r="BF214" s="202"/>
      <c r="BG214" s="202"/>
      <c r="BH214" s="202"/>
      <c r="BI214" s="202"/>
      <c r="BJ214" s="202"/>
      <c r="BK214" s="202"/>
      <c r="BL214" s="202"/>
      <c r="BM214" s="202"/>
      <c r="BN214" s="202"/>
      <c r="BO214" s="202"/>
      <c r="BP214" s="202"/>
      <c r="BQ214" s="202"/>
      <c r="BR214" s="202"/>
      <c r="BS214" s="202"/>
      <c r="BT214" s="202"/>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205"/>
      <c r="DL214" s="205"/>
      <c r="DM214" s="205"/>
      <c r="DN214" s="205"/>
      <c r="DO214" s="205"/>
      <c r="DP214" s="205"/>
      <c r="DQ214" s="205"/>
      <c r="DR214" s="205"/>
      <c r="DS214" s="205"/>
      <c r="DT214" s="205"/>
      <c r="DU214" s="205"/>
      <c r="DV214" s="205"/>
      <c r="DW214" s="205"/>
      <c r="DX214" s="205"/>
      <c r="DY214" s="205"/>
      <c r="DZ214" s="205"/>
      <c r="EA214" s="205"/>
      <c r="EB214" s="205"/>
      <c r="EC214" s="205"/>
      <c r="ED214" s="205"/>
      <c r="EE214" s="205"/>
      <c r="EF214" s="205"/>
      <c r="EG214" s="205"/>
      <c r="EH214" s="205"/>
      <c r="EI214" s="205"/>
      <c r="EJ214" s="205"/>
      <c r="EK214" s="205"/>
      <c r="EL214" s="205"/>
      <c r="EM214" s="205"/>
      <c r="EN214" s="205"/>
      <c r="EO214" s="205"/>
      <c r="EP214" s="205"/>
      <c r="EQ214" s="205"/>
      <c r="ER214" s="205"/>
      <c r="ES214" s="205"/>
      <c r="ET214" s="205"/>
      <c r="EU214" s="205"/>
      <c r="EV214" s="205"/>
      <c r="EW214" s="205"/>
      <c r="EX214" s="205"/>
      <c r="EY214" s="205"/>
      <c r="EZ214" s="205"/>
      <c r="FA214" s="205"/>
      <c r="FB214" s="205"/>
      <c r="FC214" s="205"/>
      <c r="FD214" s="205"/>
      <c r="FE214" s="205"/>
      <c r="FF214" s="205"/>
      <c r="FG214" s="205"/>
      <c r="FH214" s="205"/>
      <c r="FI214" s="205"/>
      <c r="FJ214" s="205"/>
      <c r="FK214" s="205"/>
      <c r="FL214" s="205"/>
      <c r="FM214" s="205"/>
      <c r="FN214" s="205"/>
      <c r="FO214" s="205"/>
      <c r="FP214" s="205"/>
      <c r="FQ214" s="205"/>
      <c r="FR214" s="205"/>
      <c r="FS214" s="205"/>
      <c r="FT214" s="205"/>
      <c r="FU214" s="205"/>
      <c r="FV214" s="205"/>
      <c r="FW214" s="205"/>
      <c r="FX214" s="205"/>
      <c r="FY214" s="205"/>
      <c r="FZ214" s="205"/>
      <c r="GA214" s="205"/>
      <c r="GB214" s="205"/>
      <c r="GC214" s="205"/>
      <c r="GD214" s="205"/>
      <c r="GE214" s="205"/>
      <c r="GF214" s="205"/>
      <c r="GG214" s="205"/>
      <c r="GH214" s="205"/>
      <c r="GI214" s="205"/>
      <c r="GJ214" s="205"/>
      <c r="GK214" s="205"/>
      <c r="GL214" s="205"/>
      <c r="GM214" s="205"/>
      <c r="GN214" s="205"/>
      <c r="GO214" s="205"/>
      <c r="GP214" s="205"/>
      <c r="GQ214" s="205"/>
      <c r="GR214" s="205"/>
      <c r="GS214" s="205"/>
      <c r="GT214" s="205"/>
      <c r="GU214" s="205"/>
      <c r="GV214" s="205"/>
      <c r="GW214" s="205"/>
      <c r="GX214" s="205"/>
      <c r="GY214" s="205"/>
      <c r="GZ214" s="205"/>
      <c r="HA214" s="205"/>
      <c r="HB214" s="205"/>
      <c r="HC214" s="205"/>
      <c r="HD214" s="205"/>
      <c r="HE214" s="205"/>
      <c r="HF214" s="205"/>
    </row>
    <row r="215" spans="1:214">
      <c r="A215" s="338" t="s">
        <v>371</v>
      </c>
      <c r="B215" s="338"/>
      <c r="C215" s="338"/>
      <c r="D215" s="338"/>
      <c r="E215" s="338"/>
      <c r="F215" s="338"/>
      <c r="G215" s="338"/>
      <c r="H215" s="163"/>
      <c r="I215" s="306" t="s">
        <v>95</v>
      </c>
      <c r="J215" s="274">
        <f t="shared" ref="J215:AO215" si="7">SUBTOTAL(9,J3:J214)</f>
        <v>230875549425</v>
      </c>
      <c r="K215" s="275">
        <f>SUBTOTAL(9,K3:K214)</f>
        <v>230875549425</v>
      </c>
      <c r="L215" s="276">
        <f t="shared" si="7"/>
        <v>1500000000</v>
      </c>
      <c r="M215" s="276">
        <f t="shared" si="7"/>
        <v>1000000</v>
      </c>
      <c r="N215" s="276">
        <f t="shared" si="7"/>
        <v>5000000</v>
      </c>
      <c r="O215" s="276">
        <f t="shared" si="7"/>
        <v>100000</v>
      </c>
      <c r="P215" s="276">
        <f t="shared" si="7"/>
        <v>10000000</v>
      </c>
      <c r="Q215" s="276">
        <f t="shared" si="7"/>
        <v>100000</v>
      </c>
      <c r="R215" s="276">
        <f t="shared" si="7"/>
        <v>1000</v>
      </c>
      <c r="S215" s="276">
        <f t="shared" si="7"/>
        <v>100000</v>
      </c>
      <c r="T215" s="276">
        <f t="shared" si="7"/>
        <v>487305000</v>
      </c>
      <c r="U215" s="276">
        <f t="shared" si="7"/>
        <v>162975000</v>
      </c>
      <c r="V215" s="276">
        <f t="shared" si="7"/>
        <v>65190000</v>
      </c>
      <c r="W215" s="276">
        <f t="shared" si="7"/>
        <v>3237231161</v>
      </c>
      <c r="X215" s="276">
        <f t="shared" si="7"/>
        <v>13038000</v>
      </c>
      <c r="Y215" s="276">
        <f t="shared" si="7"/>
        <v>18193500</v>
      </c>
      <c r="Z215" s="276">
        <f t="shared" si="7"/>
        <v>250000000</v>
      </c>
      <c r="AA215" s="276">
        <f t="shared" si="7"/>
        <v>181935000</v>
      </c>
      <c r="AB215" s="276">
        <f t="shared" si="7"/>
        <v>36194000</v>
      </c>
      <c r="AC215" s="276">
        <f t="shared" si="7"/>
        <v>54291000</v>
      </c>
      <c r="AD215" s="276">
        <f t="shared" si="7"/>
        <v>202117500</v>
      </c>
      <c r="AE215" s="276">
        <f t="shared" si="7"/>
        <v>325950</v>
      </c>
      <c r="AF215" s="276">
        <f t="shared" si="7"/>
        <v>2281650</v>
      </c>
      <c r="AG215" s="276">
        <f t="shared" si="7"/>
        <v>97785000</v>
      </c>
      <c r="AH215" s="276">
        <f t="shared" si="7"/>
        <v>32595000</v>
      </c>
      <c r="AI215" s="276">
        <f t="shared" si="7"/>
        <v>23474500</v>
      </c>
      <c r="AJ215" s="276">
        <f t="shared" si="7"/>
        <v>39114000</v>
      </c>
      <c r="AK215" s="276">
        <f t="shared" si="7"/>
        <v>3065317496</v>
      </c>
      <c r="AL215" s="276">
        <f t="shared" si="7"/>
        <v>3911400</v>
      </c>
      <c r="AM215" s="276">
        <f t="shared" si="7"/>
        <v>1200000000</v>
      </c>
      <c r="AN215" s="276">
        <f t="shared" si="7"/>
        <v>15000000</v>
      </c>
      <c r="AO215" s="276">
        <f t="shared" si="7"/>
        <v>8000000</v>
      </c>
      <c r="AP215" s="276">
        <f t="shared" ref="AP215:BT215" si="8">SUBTOTAL(9,AP3:AP214)</f>
        <v>240000000</v>
      </c>
      <c r="AQ215" s="276">
        <f t="shared" si="8"/>
        <v>5000000</v>
      </c>
      <c r="AR215" s="276">
        <f t="shared" si="8"/>
        <v>960000000</v>
      </c>
      <c r="AS215" s="276">
        <f t="shared" si="8"/>
        <v>15000000</v>
      </c>
      <c r="AT215" s="276">
        <f t="shared" si="8"/>
        <v>1800000000</v>
      </c>
      <c r="AU215" s="276">
        <f t="shared" si="8"/>
        <v>20000000</v>
      </c>
      <c r="AV215" s="276">
        <f t="shared" si="8"/>
        <v>3500000000</v>
      </c>
      <c r="AW215" s="276">
        <f t="shared" si="8"/>
        <v>60000000</v>
      </c>
      <c r="AX215" s="276">
        <f t="shared" si="8"/>
        <v>10000000</v>
      </c>
      <c r="AY215" s="276">
        <f t="shared" si="8"/>
        <v>155464207894</v>
      </c>
      <c r="AZ215" s="276">
        <f t="shared" si="8"/>
        <v>27472796763</v>
      </c>
      <c r="BA215" s="276">
        <f t="shared" si="8"/>
        <v>1666377340</v>
      </c>
      <c r="BB215" s="276">
        <f t="shared" si="8"/>
        <v>484998382</v>
      </c>
      <c r="BC215" s="276">
        <f t="shared" si="8"/>
        <v>100000000</v>
      </c>
      <c r="BD215" s="276">
        <f t="shared" si="8"/>
        <v>1000000</v>
      </c>
      <c r="BE215" s="276">
        <f t="shared" si="8"/>
        <v>1000000</v>
      </c>
      <c r="BF215" s="276">
        <f t="shared" si="8"/>
        <v>8000000000</v>
      </c>
      <c r="BG215" s="276">
        <f t="shared" si="8"/>
        <v>11009131488</v>
      </c>
      <c r="BH215" s="276"/>
      <c r="BI215" s="276">
        <f t="shared" si="8"/>
        <v>10000000</v>
      </c>
      <c r="BJ215" s="276">
        <f t="shared" si="8"/>
        <v>1000000</v>
      </c>
      <c r="BK215" s="276">
        <f t="shared" si="8"/>
        <v>2600000000</v>
      </c>
      <c r="BL215" s="276">
        <f t="shared" si="8"/>
        <v>250000000</v>
      </c>
      <c r="BM215" s="276">
        <f t="shared" si="8"/>
        <v>800000000</v>
      </c>
      <c r="BN215" s="276">
        <f t="shared" si="8"/>
        <v>113000000</v>
      </c>
      <c r="BO215" s="276">
        <f t="shared" si="8"/>
        <v>1000000</v>
      </c>
      <c r="BP215" s="276">
        <f t="shared" si="8"/>
        <v>5000000000</v>
      </c>
      <c r="BQ215" s="276">
        <f t="shared" si="8"/>
        <v>11000000</v>
      </c>
      <c r="BR215" s="276">
        <f t="shared" si="8"/>
        <v>15000000</v>
      </c>
      <c r="BS215" s="276">
        <f t="shared" si="8"/>
        <v>10000</v>
      </c>
      <c r="BT215" s="276">
        <f t="shared" si="8"/>
        <v>180000000</v>
      </c>
      <c r="BU215" s="277"/>
      <c r="BV215" s="277"/>
      <c r="BW215" s="277"/>
      <c r="BX215" s="277"/>
      <c r="BY215" s="277"/>
      <c r="BZ215" s="278"/>
      <c r="CA215" s="278"/>
      <c r="CB215" s="278"/>
      <c r="CC215" s="278"/>
      <c r="CD215" s="278"/>
      <c r="CE215" s="278"/>
      <c r="CF215" s="278"/>
      <c r="CG215" s="278"/>
      <c r="CH215" s="278"/>
      <c r="CI215" s="278"/>
      <c r="CJ215" s="278"/>
      <c r="CK215" s="278"/>
      <c r="CL215" s="278"/>
      <c r="CM215" s="278"/>
      <c r="CN215" s="278"/>
      <c r="CO215" s="278"/>
      <c r="CP215" s="278"/>
      <c r="CQ215" s="278"/>
      <c r="CR215" s="278"/>
      <c r="CS215" s="278"/>
      <c r="CT215" s="278"/>
      <c r="CU215" s="278"/>
      <c r="CV215" s="278"/>
      <c r="CW215" s="278"/>
      <c r="CX215" s="278"/>
      <c r="CY215" s="278"/>
      <c r="CZ215" s="278"/>
      <c r="DA215" s="278"/>
      <c r="DB215" s="278"/>
      <c r="DC215" s="278"/>
      <c r="DD215" s="278"/>
      <c r="DE215" s="278"/>
      <c r="DF215" s="278"/>
      <c r="DG215" s="278"/>
      <c r="DH215" s="278"/>
      <c r="DI215" s="278"/>
      <c r="DJ215" s="278"/>
      <c r="DK215" s="278"/>
      <c r="DL215" s="278"/>
      <c r="DM215" s="278"/>
      <c r="DN215" s="278"/>
      <c r="DO215" s="278"/>
      <c r="DP215" s="278"/>
      <c r="DQ215" s="278"/>
      <c r="DR215" s="278"/>
      <c r="DS215" s="278"/>
      <c r="DT215" s="278"/>
      <c r="DU215" s="278"/>
      <c r="DV215" s="278"/>
      <c r="DW215" s="278"/>
      <c r="DX215" s="278"/>
      <c r="DY215" s="278"/>
      <c r="DZ215" s="278"/>
      <c r="EA215" s="278"/>
      <c r="EB215" s="278"/>
      <c r="EC215" s="278"/>
      <c r="ED215" s="278"/>
      <c r="EE215" s="278"/>
      <c r="EF215" s="278"/>
      <c r="EG215" s="278"/>
      <c r="EH215" s="278"/>
      <c r="EI215" s="278"/>
      <c r="EJ215" s="278"/>
      <c r="EK215" s="278"/>
      <c r="EL215" s="278"/>
      <c r="EM215" s="278"/>
      <c r="EN215" s="278"/>
      <c r="EO215" s="278"/>
      <c r="EP215" s="278"/>
      <c r="EQ215" s="278"/>
      <c r="ER215" s="278"/>
      <c r="ES215" s="278"/>
      <c r="ET215" s="278"/>
      <c r="EU215" s="278"/>
      <c r="EV215" s="278"/>
      <c r="EW215" s="278"/>
      <c r="EX215" s="278"/>
      <c r="EY215" s="278"/>
      <c r="EZ215" s="278"/>
      <c r="FA215" s="278"/>
      <c r="FB215" s="278"/>
      <c r="FC215" s="278"/>
      <c r="FD215" s="278"/>
      <c r="FE215" s="278"/>
      <c r="FF215" s="278"/>
      <c r="FG215" s="278"/>
      <c r="FH215" s="278"/>
      <c r="FI215" s="278"/>
      <c r="FJ215" s="278"/>
      <c r="FK215" s="278"/>
      <c r="FL215" s="278"/>
      <c r="FM215" s="278"/>
      <c r="FN215" s="278"/>
      <c r="FO215" s="278"/>
      <c r="FP215" s="278"/>
      <c r="FQ215" s="278"/>
      <c r="FR215" s="278"/>
      <c r="FS215" s="278"/>
      <c r="FT215" s="278"/>
      <c r="FU215" s="278"/>
      <c r="FV215" s="278"/>
      <c r="FW215" s="278"/>
      <c r="FX215" s="278"/>
      <c r="FY215" s="278"/>
      <c r="FZ215" s="278"/>
      <c r="GA215" s="278"/>
      <c r="GB215" s="278"/>
      <c r="GC215" s="278"/>
      <c r="GD215" s="278"/>
      <c r="GE215" s="278"/>
      <c r="GF215" s="278"/>
      <c r="GG215" s="278"/>
      <c r="GH215" s="278"/>
      <c r="GI215" s="278"/>
      <c r="GJ215" s="278"/>
      <c r="GK215" s="278"/>
      <c r="GL215" s="278"/>
      <c r="GM215" s="278"/>
      <c r="GN215" s="278"/>
      <c r="GO215" s="278"/>
      <c r="GP215" s="278"/>
      <c r="GQ215" s="278"/>
      <c r="GR215" s="278"/>
      <c r="GS215" s="278"/>
      <c r="GT215" s="278"/>
      <c r="GU215" s="278"/>
      <c r="GV215" s="278"/>
      <c r="GW215" s="278"/>
      <c r="GX215" s="278"/>
      <c r="GY215" s="278"/>
      <c r="GZ215" s="152"/>
      <c r="HA215" s="152"/>
      <c r="HB215" s="152"/>
      <c r="HC215" s="152"/>
      <c r="HD215" s="152"/>
      <c r="HE215" s="152"/>
      <c r="HF215" s="152"/>
    </row>
    <row r="216" spans="1:214">
      <c r="A216" s="279"/>
      <c r="B216" s="279"/>
      <c r="C216" s="279"/>
      <c r="D216" s="279"/>
      <c r="E216" s="279"/>
      <c r="F216" s="280"/>
      <c r="G216" s="279"/>
      <c r="H216" s="279"/>
      <c r="I216" s="281"/>
      <c r="J216" s="282"/>
      <c r="K216" s="150"/>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c r="AY216" s="283"/>
      <c r="AZ216" s="283"/>
      <c r="BA216" s="283"/>
      <c r="BB216" s="283"/>
      <c r="BC216" s="283"/>
      <c r="BD216" s="283"/>
      <c r="BE216" s="283"/>
      <c r="BF216" s="283"/>
      <c r="BG216" s="283"/>
      <c r="BH216" s="283"/>
      <c r="BI216" s="283"/>
      <c r="BJ216" s="283"/>
      <c r="BK216" s="283"/>
      <c r="BL216" s="283"/>
      <c r="BM216" s="283"/>
      <c r="BN216" s="283"/>
      <c r="BO216" s="283"/>
      <c r="BP216" s="283"/>
      <c r="BQ216" s="283"/>
      <c r="BR216" s="283"/>
      <c r="BS216" s="283"/>
      <c r="BT216" s="283"/>
      <c r="BU216" s="152"/>
      <c r="BV216" s="152"/>
      <c r="BW216" s="152"/>
      <c r="BX216" s="152"/>
      <c r="BY216" s="152"/>
      <c r="BZ216" s="152"/>
      <c r="CA216" s="152"/>
      <c r="CB216" s="152"/>
      <c r="CC216" s="152"/>
      <c r="CD216" s="152"/>
      <c r="CE216" s="152"/>
      <c r="CF216" s="152"/>
      <c r="CG216" s="152"/>
      <c r="CH216" s="152"/>
      <c r="CI216" s="152"/>
      <c r="CJ216" s="152"/>
      <c r="CK216" s="152"/>
      <c r="CL216" s="152"/>
      <c r="CM216" s="152"/>
      <c r="CN216" s="152"/>
      <c r="CO216" s="152"/>
      <c r="CP216" s="152"/>
      <c r="CQ216" s="152"/>
      <c r="CR216" s="152"/>
      <c r="CS216" s="152"/>
      <c r="CT216" s="152"/>
      <c r="CU216" s="152"/>
      <c r="CV216" s="152"/>
      <c r="CW216" s="152"/>
      <c r="CX216" s="152"/>
      <c r="CY216" s="152"/>
      <c r="CZ216" s="152"/>
      <c r="DA216" s="152"/>
      <c r="DB216" s="152"/>
      <c r="DC216" s="152"/>
      <c r="DD216" s="152"/>
      <c r="DE216" s="152"/>
      <c r="DF216" s="152"/>
      <c r="DG216" s="152"/>
      <c r="DH216" s="152"/>
      <c r="DI216" s="152"/>
      <c r="DJ216" s="152"/>
      <c r="DK216" s="152"/>
      <c r="DL216" s="152"/>
      <c r="DM216" s="152"/>
      <c r="DN216" s="152"/>
      <c r="DO216" s="152"/>
      <c r="DP216" s="152"/>
      <c r="DQ216" s="152"/>
      <c r="DR216" s="152"/>
      <c r="DS216" s="152"/>
      <c r="DT216" s="152"/>
      <c r="DU216" s="152"/>
      <c r="DV216" s="152"/>
      <c r="DW216" s="152"/>
      <c r="DX216" s="152"/>
      <c r="DY216" s="152"/>
      <c r="DZ216" s="152"/>
      <c r="EA216" s="152"/>
      <c r="EB216" s="152"/>
      <c r="EC216" s="152"/>
      <c r="ED216" s="152"/>
      <c r="EE216" s="152"/>
      <c r="EF216" s="152"/>
      <c r="EG216" s="152"/>
      <c r="EH216" s="152"/>
      <c r="EI216" s="152"/>
      <c r="EJ216" s="152"/>
      <c r="EK216" s="152"/>
      <c r="EL216" s="152"/>
      <c r="EM216" s="152"/>
      <c r="EN216" s="152"/>
      <c r="EO216" s="152"/>
      <c r="EP216" s="152"/>
      <c r="EQ216" s="152"/>
      <c r="ER216" s="152"/>
      <c r="ES216" s="152"/>
      <c r="ET216" s="152"/>
      <c r="EU216" s="152"/>
      <c r="EV216" s="152"/>
      <c r="EW216" s="152"/>
      <c r="EX216" s="152"/>
      <c r="EY216" s="152"/>
      <c r="EZ216" s="152"/>
      <c r="FA216" s="152"/>
      <c r="FB216" s="152"/>
      <c r="FC216" s="152"/>
      <c r="FD216" s="152"/>
      <c r="FE216" s="152"/>
      <c r="FF216" s="152"/>
      <c r="FG216" s="152"/>
      <c r="FH216" s="152"/>
      <c r="FI216" s="152"/>
      <c r="FJ216" s="152"/>
      <c r="FK216" s="152"/>
      <c r="FL216" s="152"/>
      <c r="FM216" s="152"/>
      <c r="FN216" s="152"/>
      <c r="FO216" s="152"/>
      <c r="FP216" s="152"/>
      <c r="FQ216" s="152"/>
      <c r="FR216" s="152"/>
      <c r="FS216" s="152"/>
      <c r="FT216" s="152"/>
      <c r="FU216" s="152"/>
      <c r="FV216" s="152"/>
      <c r="FW216" s="152"/>
      <c r="FX216" s="152"/>
      <c r="FY216" s="152"/>
      <c r="FZ216" s="152"/>
      <c r="GA216" s="152"/>
      <c r="GB216" s="152"/>
      <c r="GC216" s="152"/>
      <c r="GD216" s="152"/>
      <c r="GE216" s="152"/>
      <c r="GF216" s="152"/>
      <c r="GG216" s="152"/>
      <c r="GH216" s="152"/>
      <c r="GI216" s="152"/>
      <c r="GJ216" s="152"/>
      <c r="GK216" s="152"/>
      <c r="GL216" s="152"/>
      <c r="GM216" s="152"/>
      <c r="GN216" s="152"/>
      <c r="GO216" s="152"/>
      <c r="GP216" s="152"/>
      <c r="GQ216" s="152"/>
      <c r="GR216" s="152"/>
      <c r="GS216" s="152"/>
      <c r="GT216" s="152"/>
      <c r="GU216" s="152"/>
      <c r="GV216" s="152"/>
      <c r="GW216" s="152"/>
      <c r="GX216" s="152"/>
      <c r="GY216" s="152"/>
      <c r="GZ216" s="152"/>
      <c r="HA216" s="152"/>
      <c r="HB216" s="152"/>
      <c r="HC216" s="152"/>
      <c r="HD216" s="152"/>
      <c r="HE216" s="152"/>
      <c r="HF216" s="152"/>
    </row>
    <row r="217" spans="1:214">
      <c r="A217" s="279"/>
      <c r="B217" s="279"/>
      <c r="C217" s="279"/>
      <c r="D217" s="279"/>
      <c r="E217" s="279"/>
      <c r="F217" s="284"/>
      <c r="H217" s="285"/>
      <c r="I217" s="282"/>
      <c r="J217" s="328"/>
      <c r="K217" s="285"/>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c r="AY217" s="283"/>
      <c r="AZ217" s="283"/>
      <c r="BA217" s="283"/>
      <c r="BB217" s="283"/>
      <c r="BC217" s="283"/>
      <c r="BD217" s="283"/>
      <c r="BE217" s="283"/>
      <c r="BF217" s="283"/>
      <c r="BG217" s="283"/>
      <c r="BH217" s="283"/>
      <c r="BI217" s="283"/>
      <c r="BJ217" s="283"/>
      <c r="BK217" s="283"/>
      <c r="BL217" s="283"/>
      <c r="BM217" s="283"/>
      <c r="BN217" s="283"/>
      <c r="BO217" s="283"/>
      <c r="BP217" s="283"/>
      <c r="BQ217" s="283"/>
      <c r="BR217" s="283"/>
      <c r="BS217" s="283"/>
      <c r="BT217" s="283"/>
      <c r="BU217" s="152"/>
      <c r="BV217" s="152"/>
      <c r="BW217" s="152"/>
      <c r="BX217" s="152"/>
      <c r="BY217" s="152"/>
      <c r="BZ217" s="152"/>
      <c r="CA217" s="152"/>
      <c r="CB217" s="152"/>
      <c r="CC217" s="152"/>
      <c r="CD217" s="152"/>
      <c r="CE217" s="152"/>
      <c r="CF217" s="152"/>
      <c r="CG217" s="152"/>
      <c r="CH217" s="152"/>
      <c r="CI217" s="152"/>
      <c r="CJ217" s="152"/>
      <c r="CK217" s="152"/>
      <c r="CL217" s="152"/>
      <c r="CM217" s="152"/>
      <c r="CN217" s="152"/>
      <c r="CO217" s="152"/>
      <c r="CP217" s="152"/>
      <c r="CQ217" s="152"/>
      <c r="CR217" s="152"/>
      <c r="CS217" s="152"/>
      <c r="CT217" s="152"/>
      <c r="CU217" s="152"/>
      <c r="CV217" s="152"/>
      <c r="CW217" s="152"/>
      <c r="CX217" s="152"/>
      <c r="CY217" s="152"/>
      <c r="CZ217" s="152"/>
      <c r="DA217" s="152"/>
      <c r="DB217" s="152"/>
      <c r="DC217" s="152"/>
      <c r="DD217" s="152"/>
      <c r="DE217" s="152"/>
      <c r="DF217" s="152"/>
      <c r="DG217" s="152"/>
      <c r="DH217" s="152"/>
      <c r="DI217" s="152"/>
      <c r="DJ217" s="152"/>
      <c r="DK217" s="152"/>
      <c r="DL217" s="152"/>
      <c r="DM217" s="152"/>
      <c r="DN217" s="152"/>
      <c r="DO217" s="152"/>
      <c r="DP217" s="152"/>
      <c r="DQ217" s="152"/>
      <c r="DR217" s="152"/>
      <c r="DS217" s="152"/>
      <c r="DT217" s="152"/>
      <c r="DU217" s="152"/>
      <c r="DV217" s="152"/>
      <c r="DW217" s="152"/>
      <c r="DX217" s="152"/>
      <c r="DY217" s="152"/>
      <c r="DZ217" s="152"/>
      <c r="EA217" s="152"/>
      <c r="EB217" s="152"/>
      <c r="EC217" s="152"/>
      <c r="ED217" s="152"/>
      <c r="EE217" s="152"/>
      <c r="EF217" s="152"/>
      <c r="EG217" s="152"/>
      <c r="EH217" s="152"/>
      <c r="EI217" s="152"/>
      <c r="EJ217" s="152"/>
      <c r="EK217" s="152"/>
      <c r="EL217" s="152"/>
      <c r="EM217" s="152"/>
      <c r="EN217" s="152"/>
      <c r="EO217" s="152"/>
      <c r="EP217" s="152"/>
      <c r="EQ217" s="152"/>
      <c r="ER217" s="152"/>
      <c r="ES217" s="152"/>
      <c r="ET217" s="152"/>
      <c r="EU217" s="152"/>
      <c r="EV217" s="152"/>
      <c r="EW217" s="152"/>
      <c r="EX217" s="152"/>
      <c r="EY217" s="152"/>
      <c r="EZ217" s="152"/>
      <c r="FA217" s="152"/>
      <c r="FB217" s="152"/>
      <c r="FC217" s="152"/>
      <c r="FD217" s="152"/>
      <c r="FE217" s="152"/>
      <c r="FF217" s="152"/>
      <c r="FG217" s="152"/>
      <c r="FH217" s="152"/>
      <c r="FI217" s="152"/>
      <c r="FJ217" s="152"/>
      <c r="FK217" s="152"/>
      <c r="FL217" s="152"/>
      <c r="FM217" s="152"/>
      <c r="FN217" s="152"/>
      <c r="FO217" s="152"/>
      <c r="FP217" s="152"/>
      <c r="FQ217" s="152"/>
      <c r="FR217" s="152"/>
      <c r="FS217" s="152"/>
      <c r="FT217" s="152"/>
      <c r="FU217" s="152"/>
      <c r="FV217" s="152"/>
      <c r="FW217" s="152"/>
      <c r="FX217" s="152"/>
      <c r="FY217" s="152"/>
      <c r="FZ217" s="152"/>
      <c r="GA217" s="152"/>
      <c r="GB217" s="152"/>
      <c r="GC217" s="152"/>
      <c r="GD217" s="152"/>
      <c r="GE217" s="152"/>
      <c r="GF217" s="152"/>
      <c r="GG217" s="152"/>
      <c r="GH217" s="152"/>
      <c r="GI217" s="152"/>
      <c r="GJ217" s="152"/>
      <c r="GK217" s="152"/>
      <c r="GL217" s="152"/>
      <c r="GM217" s="152"/>
      <c r="GN217" s="152"/>
      <c r="GO217" s="152"/>
      <c r="GP217" s="152"/>
      <c r="GQ217" s="152"/>
      <c r="GR217" s="152"/>
      <c r="GS217" s="152"/>
      <c r="GT217" s="152"/>
      <c r="GU217" s="152"/>
      <c r="GV217" s="152"/>
      <c r="GW217" s="152"/>
      <c r="GX217" s="152"/>
      <c r="GY217" s="152"/>
      <c r="GZ217" s="152"/>
      <c r="HA217" s="152"/>
      <c r="HB217" s="152"/>
      <c r="HC217" s="152"/>
      <c r="HD217" s="152"/>
      <c r="HE217" s="152"/>
      <c r="HF217" s="152"/>
    </row>
    <row r="218" spans="1:214">
      <c r="A218" s="279"/>
      <c r="B218" s="279"/>
      <c r="C218" s="279"/>
      <c r="D218" s="279"/>
      <c r="E218" s="279"/>
      <c r="F218" s="284"/>
      <c r="H218" s="285"/>
      <c r="I218" s="282"/>
      <c r="J218" s="282"/>
      <c r="K218" s="285"/>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c r="BT218" s="283"/>
      <c r="BU218" s="152"/>
      <c r="BV218" s="152"/>
      <c r="BW218" s="152"/>
      <c r="BX218" s="152"/>
      <c r="BY218" s="152"/>
      <c r="BZ218" s="152"/>
      <c r="CA218" s="152"/>
      <c r="CB218" s="152"/>
      <c r="CC218" s="152"/>
      <c r="CD218" s="152"/>
      <c r="CE218" s="152"/>
      <c r="CF218" s="152"/>
      <c r="CG218" s="152"/>
      <c r="CH218" s="152"/>
      <c r="CI218" s="152"/>
      <c r="CJ218" s="152"/>
      <c r="CK218" s="152"/>
      <c r="CL218" s="152"/>
      <c r="CM218" s="152"/>
      <c r="CN218" s="152"/>
      <c r="CO218" s="152"/>
      <c r="CP218" s="152"/>
      <c r="CQ218" s="152"/>
      <c r="CR218" s="152"/>
      <c r="CS218" s="152"/>
      <c r="CT218" s="152"/>
      <c r="CU218" s="152"/>
      <c r="CV218" s="152"/>
      <c r="CW218" s="152"/>
      <c r="CX218" s="152"/>
      <c r="CY218" s="152"/>
      <c r="CZ218" s="152"/>
      <c r="DA218" s="152"/>
      <c r="DB218" s="152"/>
      <c r="DC218" s="152"/>
      <c r="DD218" s="152"/>
      <c r="DE218" s="152"/>
      <c r="DF218" s="152"/>
      <c r="DG218" s="152"/>
      <c r="DH218" s="152"/>
      <c r="DI218" s="152"/>
      <c r="DJ218" s="152"/>
      <c r="DK218" s="152"/>
      <c r="DL218" s="152"/>
      <c r="DM218" s="152"/>
      <c r="DN218" s="152"/>
      <c r="DO218" s="152"/>
      <c r="DP218" s="152"/>
      <c r="DQ218" s="152"/>
      <c r="DR218" s="152"/>
      <c r="DS218" s="152"/>
      <c r="DT218" s="152"/>
      <c r="DU218" s="152"/>
      <c r="DV218" s="152"/>
      <c r="DW218" s="152"/>
      <c r="DX218" s="152"/>
      <c r="DY218" s="152"/>
      <c r="DZ218" s="152"/>
      <c r="EA218" s="152"/>
      <c r="EB218" s="152"/>
      <c r="EC218" s="152"/>
      <c r="ED218" s="152"/>
      <c r="EE218" s="152"/>
      <c r="EF218" s="152"/>
      <c r="EG218" s="152"/>
      <c r="EH218" s="152"/>
      <c r="EI218" s="152"/>
      <c r="EJ218" s="152"/>
      <c r="EK218" s="152"/>
      <c r="EL218" s="152"/>
      <c r="EM218" s="152"/>
      <c r="EN218" s="152"/>
      <c r="EO218" s="152"/>
      <c r="EP218" s="152"/>
      <c r="EQ218" s="152"/>
      <c r="ER218" s="152"/>
      <c r="ES218" s="152"/>
      <c r="ET218" s="152"/>
      <c r="EU218" s="152"/>
      <c r="EV218" s="152"/>
      <c r="EW218" s="152"/>
      <c r="EX218" s="152"/>
      <c r="EY218" s="152"/>
      <c r="EZ218" s="152"/>
      <c r="FA218" s="152"/>
      <c r="FB218" s="152"/>
      <c r="FC218" s="152"/>
      <c r="FD218" s="152"/>
      <c r="FE218" s="152"/>
      <c r="FF218" s="152"/>
      <c r="FG218" s="152"/>
      <c r="FH218" s="152"/>
      <c r="FI218" s="152"/>
      <c r="FJ218" s="152"/>
      <c r="FK218" s="152"/>
      <c r="FL218" s="152"/>
      <c r="FM218" s="152"/>
      <c r="FN218" s="152"/>
      <c r="FO218" s="152"/>
      <c r="FP218" s="152"/>
      <c r="FQ218" s="152"/>
      <c r="FR218" s="152"/>
      <c r="FS218" s="152"/>
      <c r="FT218" s="152"/>
      <c r="FU218" s="152"/>
      <c r="FV218" s="152"/>
      <c r="FW218" s="152"/>
      <c r="FX218" s="152"/>
      <c r="FY218" s="152"/>
      <c r="FZ218" s="152"/>
      <c r="GA218" s="152"/>
      <c r="GB218" s="152"/>
      <c r="GC218" s="152"/>
      <c r="GD218" s="152"/>
      <c r="GE218" s="152"/>
      <c r="GF218" s="152"/>
      <c r="GG218" s="152"/>
      <c r="GH218" s="152"/>
      <c r="GI218" s="152"/>
      <c r="GJ218" s="152"/>
      <c r="GK218" s="152"/>
      <c r="GL218" s="152"/>
      <c r="GM218" s="152"/>
      <c r="GN218" s="152"/>
      <c r="GO218" s="152"/>
      <c r="GP218" s="152"/>
      <c r="GQ218" s="152"/>
      <c r="GR218" s="152"/>
      <c r="GS218" s="152"/>
      <c r="GT218" s="152"/>
      <c r="GU218" s="152"/>
      <c r="GV218" s="152"/>
      <c r="GW218" s="152"/>
      <c r="GX218" s="152"/>
      <c r="GY218" s="152"/>
      <c r="GZ218" s="152"/>
      <c r="HA218" s="152"/>
      <c r="HB218" s="152"/>
      <c r="HC218" s="152"/>
      <c r="HD218" s="152"/>
      <c r="HE218" s="152"/>
      <c r="HF218" s="152"/>
    </row>
    <row r="219" spans="1:214">
      <c r="A219" s="279"/>
      <c r="B219" s="279"/>
      <c r="C219" s="279"/>
      <c r="D219" s="279"/>
      <c r="E219" s="279"/>
      <c r="F219" s="282"/>
      <c r="G219" s="285"/>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c r="BL219" s="283"/>
      <c r="BM219" s="283"/>
      <c r="BN219" s="283"/>
      <c r="BO219" s="283"/>
      <c r="BP219" s="283"/>
      <c r="BQ219" s="152"/>
      <c r="BR219" s="152"/>
      <c r="BS219" s="152"/>
      <c r="BT219" s="152"/>
      <c r="BU219" s="152"/>
      <c r="BV219" s="152"/>
      <c r="BW219" s="152"/>
      <c r="BX219" s="152"/>
      <c r="BY219" s="152"/>
      <c r="BZ219" s="152"/>
      <c r="CA219" s="152"/>
      <c r="CB219" s="152"/>
      <c r="CC219" s="152"/>
      <c r="CD219" s="152"/>
      <c r="CE219" s="152"/>
      <c r="CF219" s="152"/>
      <c r="CG219" s="152"/>
      <c r="CH219" s="152"/>
      <c r="CI219" s="152"/>
      <c r="CJ219" s="152"/>
      <c r="CK219" s="152"/>
      <c r="CL219" s="152"/>
      <c r="CM219" s="152"/>
      <c r="CN219" s="152"/>
      <c r="CO219" s="152"/>
      <c r="CP219" s="152"/>
      <c r="CQ219" s="152"/>
      <c r="CR219" s="152"/>
      <c r="CS219" s="152"/>
      <c r="CT219" s="152"/>
      <c r="CU219" s="152"/>
      <c r="CV219" s="152"/>
      <c r="CW219" s="152"/>
      <c r="CX219" s="152"/>
      <c r="CY219" s="152"/>
      <c r="CZ219" s="152"/>
      <c r="DA219" s="152"/>
      <c r="DB219" s="152"/>
      <c r="DC219" s="152"/>
      <c r="DD219" s="152"/>
      <c r="DE219" s="152"/>
      <c r="DF219" s="152"/>
      <c r="DG219" s="152"/>
      <c r="DH219" s="152"/>
      <c r="DI219" s="152"/>
      <c r="DJ219" s="152"/>
      <c r="DK219" s="152"/>
      <c r="DL219" s="152"/>
      <c r="DM219" s="152"/>
      <c r="DN219" s="152"/>
      <c r="DO219" s="152"/>
      <c r="DP219" s="152"/>
      <c r="DQ219" s="152"/>
      <c r="DR219" s="152"/>
      <c r="DS219" s="152"/>
      <c r="DT219" s="152"/>
      <c r="DU219" s="152"/>
      <c r="DV219" s="152"/>
      <c r="DW219" s="152"/>
      <c r="DX219" s="152"/>
      <c r="DY219" s="152"/>
      <c r="DZ219" s="152"/>
      <c r="EA219" s="152"/>
      <c r="EB219" s="152"/>
      <c r="EC219" s="152"/>
      <c r="ED219" s="152"/>
      <c r="EE219" s="152"/>
      <c r="EF219" s="152"/>
      <c r="EG219" s="152"/>
      <c r="EH219" s="152"/>
      <c r="EI219" s="152"/>
      <c r="EJ219" s="152"/>
      <c r="EK219" s="152"/>
      <c r="EL219" s="152"/>
      <c r="EM219" s="152"/>
      <c r="EN219" s="152"/>
      <c r="EO219" s="152"/>
      <c r="EP219" s="152"/>
      <c r="EQ219" s="152"/>
      <c r="ER219" s="152"/>
      <c r="ES219" s="152"/>
      <c r="ET219" s="152"/>
      <c r="EU219" s="152"/>
      <c r="EV219" s="152"/>
      <c r="EW219" s="152"/>
      <c r="EX219" s="152"/>
      <c r="EY219" s="152"/>
      <c r="EZ219" s="152"/>
      <c r="FA219" s="152"/>
      <c r="FB219" s="152"/>
      <c r="FC219" s="152"/>
      <c r="FD219" s="152"/>
      <c r="FE219" s="152"/>
      <c r="FF219" s="152"/>
      <c r="FG219" s="152"/>
      <c r="FH219" s="152"/>
      <c r="FI219" s="152"/>
      <c r="FJ219" s="152"/>
      <c r="FK219" s="152"/>
      <c r="FL219" s="152"/>
      <c r="FM219" s="152"/>
      <c r="FN219" s="152"/>
      <c r="FO219" s="152"/>
      <c r="FP219" s="152"/>
      <c r="FQ219" s="152"/>
      <c r="FR219" s="152"/>
      <c r="FS219" s="152"/>
      <c r="FT219" s="152"/>
      <c r="FU219" s="152"/>
      <c r="FV219" s="152"/>
      <c r="FW219" s="152"/>
      <c r="FX219" s="152"/>
      <c r="FY219" s="152"/>
      <c r="FZ219" s="152"/>
      <c r="GA219" s="152"/>
      <c r="GB219" s="152"/>
      <c r="GC219" s="152"/>
      <c r="GD219" s="152"/>
      <c r="GE219" s="152"/>
      <c r="GF219" s="152"/>
      <c r="GG219" s="152"/>
      <c r="GH219" s="152"/>
      <c r="GI219" s="152"/>
      <c r="GJ219" s="152"/>
      <c r="GK219" s="152"/>
      <c r="GL219" s="152"/>
      <c r="GM219" s="152"/>
      <c r="GN219" s="152"/>
      <c r="GO219" s="152"/>
      <c r="GP219" s="152"/>
      <c r="GQ219" s="152"/>
      <c r="GR219" s="152"/>
      <c r="GS219" s="152"/>
      <c r="GT219" s="152"/>
      <c r="GU219" s="152"/>
      <c r="GV219" s="152"/>
      <c r="GW219" s="152"/>
      <c r="GX219" s="152"/>
      <c r="GY219" s="152"/>
      <c r="GZ219" s="152"/>
      <c r="HA219" s="152"/>
      <c r="HB219" s="152"/>
    </row>
    <row r="220" spans="1:214">
      <c r="A220" s="279"/>
      <c r="B220" s="279"/>
      <c r="C220" s="279"/>
      <c r="D220" s="279"/>
      <c r="E220" s="279"/>
      <c r="F220" s="282"/>
      <c r="G220" s="232"/>
      <c r="H220" s="283"/>
      <c r="I220" s="283"/>
      <c r="J220" s="283"/>
      <c r="K220" s="283"/>
      <c r="L220" s="286"/>
      <c r="M220" s="286"/>
      <c r="N220" s="287"/>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c r="BL220" s="283"/>
      <c r="BM220" s="283"/>
      <c r="BN220" s="283"/>
      <c r="BO220" s="283"/>
      <c r="BP220" s="283"/>
      <c r="BQ220" s="152"/>
      <c r="BR220" s="152"/>
      <c r="BS220" s="152"/>
      <c r="BT220" s="152"/>
      <c r="BU220" s="152"/>
      <c r="BV220" s="152"/>
      <c r="BW220" s="152"/>
      <c r="BX220" s="152"/>
      <c r="BY220" s="152"/>
      <c r="BZ220" s="152"/>
      <c r="CA220" s="152"/>
      <c r="CB220" s="152"/>
      <c r="CC220" s="152"/>
      <c r="CD220" s="152"/>
      <c r="CE220" s="152"/>
      <c r="CF220" s="152"/>
      <c r="CG220" s="152"/>
      <c r="CH220" s="152"/>
      <c r="CI220" s="152"/>
      <c r="CJ220" s="152"/>
      <c r="CK220" s="152"/>
      <c r="CL220" s="152"/>
      <c r="CM220" s="152"/>
      <c r="CN220" s="152"/>
      <c r="CO220" s="152"/>
      <c r="CP220" s="152"/>
      <c r="CQ220" s="152"/>
      <c r="CR220" s="152"/>
      <c r="CS220" s="152"/>
      <c r="CT220" s="152"/>
      <c r="CU220" s="152"/>
      <c r="CV220" s="152"/>
      <c r="CW220" s="152"/>
      <c r="CX220" s="152"/>
      <c r="CY220" s="152"/>
      <c r="CZ220" s="152"/>
      <c r="DA220" s="152"/>
      <c r="DB220" s="152"/>
      <c r="DC220" s="152"/>
      <c r="DD220" s="152"/>
      <c r="DE220" s="152"/>
      <c r="DF220" s="152"/>
      <c r="DG220" s="152"/>
      <c r="DH220" s="152"/>
      <c r="DI220" s="152"/>
      <c r="DJ220" s="152"/>
      <c r="DK220" s="152"/>
      <c r="DL220" s="152"/>
      <c r="DM220" s="152"/>
      <c r="DN220" s="152"/>
      <c r="DO220" s="152"/>
      <c r="DP220" s="152"/>
      <c r="DQ220" s="152"/>
      <c r="DR220" s="152"/>
      <c r="DS220" s="152"/>
      <c r="DT220" s="152"/>
      <c r="DU220" s="152"/>
      <c r="DV220" s="152"/>
      <c r="DW220" s="152"/>
      <c r="DX220" s="152"/>
      <c r="DY220" s="152"/>
      <c r="DZ220" s="152"/>
      <c r="EA220" s="152"/>
      <c r="EB220" s="152"/>
      <c r="EC220" s="152"/>
      <c r="ED220" s="152"/>
      <c r="EE220" s="152"/>
      <c r="EF220" s="152"/>
      <c r="EG220" s="152"/>
      <c r="EH220" s="152"/>
      <c r="EI220" s="152"/>
      <c r="EJ220" s="152"/>
      <c r="EK220" s="152"/>
      <c r="EL220" s="152"/>
      <c r="EM220" s="152"/>
      <c r="EN220" s="152"/>
      <c r="EO220" s="152"/>
      <c r="EP220" s="152"/>
      <c r="EQ220" s="152"/>
      <c r="ER220" s="152"/>
      <c r="ES220" s="152"/>
      <c r="ET220" s="152"/>
      <c r="EU220" s="152"/>
      <c r="EV220" s="152"/>
      <c r="EW220" s="152"/>
      <c r="EX220" s="152"/>
      <c r="EY220" s="152"/>
      <c r="EZ220" s="152"/>
      <c r="FA220" s="152"/>
      <c r="FB220" s="152"/>
      <c r="FC220" s="152"/>
      <c r="FD220" s="152"/>
      <c r="FE220" s="152"/>
      <c r="FF220" s="152"/>
      <c r="FG220" s="152"/>
      <c r="FH220" s="152"/>
      <c r="FI220" s="152"/>
      <c r="FJ220" s="152"/>
      <c r="FK220" s="152"/>
      <c r="FL220" s="152"/>
      <c r="FM220" s="152"/>
      <c r="FN220" s="152"/>
      <c r="FO220" s="152"/>
      <c r="FP220" s="152"/>
      <c r="FQ220" s="152"/>
      <c r="FR220" s="152"/>
      <c r="FS220" s="152"/>
      <c r="FT220" s="152"/>
      <c r="FU220" s="152"/>
      <c r="FV220" s="152"/>
      <c r="FW220" s="152"/>
      <c r="FX220" s="152"/>
      <c r="FY220" s="152"/>
      <c r="FZ220" s="152"/>
      <c r="GA220" s="152"/>
      <c r="GB220" s="152"/>
      <c r="GC220" s="152"/>
      <c r="GD220" s="152"/>
      <c r="GE220" s="152"/>
      <c r="GF220" s="152"/>
      <c r="GG220" s="152"/>
      <c r="GH220" s="152"/>
      <c r="GI220" s="152"/>
      <c r="GJ220" s="152"/>
      <c r="GK220" s="152"/>
      <c r="GL220" s="152"/>
      <c r="GM220" s="152"/>
      <c r="GN220" s="152"/>
      <c r="GO220" s="152"/>
      <c r="GP220" s="152"/>
      <c r="GQ220" s="152"/>
      <c r="GR220" s="152"/>
      <c r="GS220" s="152"/>
      <c r="GT220" s="152"/>
      <c r="GU220" s="152"/>
      <c r="GV220" s="152"/>
      <c r="GW220" s="152"/>
      <c r="GX220" s="152"/>
      <c r="GY220" s="152"/>
      <c r="GZ220" s="152"/>
      <c r="HA220" s="152"/>
      <c r="HB220" s="152"/>
    </row>
    <row r="221" spans="1:214">
      <c r="A221" s="334"/>
      <c r="B221" s="334"/>
      <c r="C221" s="334"/>
      <c r="D221" s="334"/>
      <c r="E221" s="334"/>
      <c r="F221" s="334"/>
      <c r="G221" s="334"/>
      <c r="H221" s="334"/>
      <c r="I221" s="334"/>
      <c r="J221" s="334"/>
      <c r="K221" s="283"/>
      <c r="L221" s="286"/>
      <c r="M221" s="288"/>
      <c r="N221" s="287"/>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c r="BL221" s="283"/>
      <c r="BM221" s="283"/>
      <c r="BN221" s="283"/>
      <c r="BO221" s="283"/>
      <c r="BP221" s="283"/>
      <c r="BQ221" s="152"/>
      <c r="BR221" s="152"/>
      <c r="BS221" s="152"/>
      <c r="BT221" s="152"/>
      <c r="BU221" s="152"/>
      <c r="BV221" s="152"/>
      <c r="BW221" s="152"/>
      <c r="BX221" s="152"/>
      <c r="BY221" s="152"/>
      <c r="BZ221" s="152"/>
      <c r="CA221" s="152"/>
      <c r="CB221" s="152"/>
      <c r="CC221" s="152"/>
      <c r="CD221" s="152"/>
      <c r="CE221" s="152"/>
      <c r="CF221" s="152"/>
      <c r="CG221" s="152"/>
      <c r="CH221" s="152"/>
      <c r="CI221" s="152"/>
      <c r="CJ221" s="152"/>
      <c r="CK221" s="152"/>
      <c r="CL221" s="152"/>
      <c r="CM221" s="152"/>
      <c r="CN221" s="152"/>
      <c r="CO221" s="152"/>
      <c r="CP221" s="152"/>
      <c r="CQ221" s="152"/>
      <c r="CR221" s="152"/>
      <c r="CS221" s="152"/>
      <c r="CT221" s="152"/>
      <c r="CU221" s="152"/>
      <c r="CV221" s="152"/>
      <c r="CW221" s="152"/>
      <c r="CX221" s="152"/>
      <c r="CY221" s="152"/>
      <c r="CZ221" s="152"/>
      <c r="DA221" s="152"/>
      <c r="DB221" s="152"/>
      <c r="DC221" s="152"/>
      <c r="DD221" s="152"/>
      <c r="DE221" s="152"/>
      <c r="DF221" s="152"/>
      <c r="DG221" s="152"/>
      <c r="DH221" s="152"/>
      <c r="DI221" s="152"/>
      <c r="DJ221" s="152"/>
      <c r="DK221" s="152"/>
      <c r="DL221" s="152"/>
      <c r="DM221" s="152"/>
      <c r="DN221" s="152"/>
      <c r="DO221" s="152"/>
      <c r="DP221" s="152"/>
      <c r="DQ221" s="152"/>
      <c r="DR221" s="152"/>
      <c r="DS221" s="152"/>
      <c r="DT221" s="152"/>
      <c r="DU221" s="152"/>
      <c r="DV221" s="152"/>
      <c r="DW221" s="152"/>
      <c r="DX221" s="152"/>
      <c r="DY221" s="152"/>
      <c r="DZ221" s="152"/>
      <c r="EA221" s="152"/>
      <c r="EB221" s="152"/>
      <c r="EC221" s="152"/>
      <c r="ED221" s="152"/>
      <c r="EE221" s="152"/>
      <c r="EF221" s="152"/>
      <c r="EG221" s="152"/>
      <c r="EH221" s="152"/>
      <c r="EI221" s="152"/>
      <c r="EJ221" s="152"/>
      <c r="EK221" s="152"/>
      <c r="EL221" s="152"/>
      <c r="EM221" s="152"/>
      <c r="EN221" s="152"/>
      <c r="EO221" s="152"/>
      <c r="EP221" s="152"/>
      <c r="EQ221" s="152"/>
      <c r="ER221" s="152"/>
      <c r="ES221" s="152"/>
      <c r="ET221" s="152"/>
      <c r="EU221" s="152"/>
      <c r="EV221" s="152"/>
      <c r="EW221" s="152"/>
      <c r="EX221" s="152"/>
      <c r="EY221" s="152"/>
      <c r="EZ221" s="152"/>
      <c r="FA221" s="152"/>
      <c r="FB221" s="152"/>
      <c r="FC221" s="152"/>
      <c r="FD221" s="152"/>
      <c r="FE221" s="152"/>
      <c r="FF221" s="152"/>
      <c r="FG221" s="152"/>
      <c r="FH221" s="152"/>
      <c r="FI221" s="152"/>
      <c r="FJ221" s="152"/>
      <c r="FK221" s="152"/>
      <c r="FL221" s="152"/>
      <c r="FM221" s="152"/>
      <c r="FN221" s="152"/>
      <c r="FO221" s="152"/>
      <c r="FP221" s="152"/>
      <c r="FQ221" s="152"/>
      <c r="FR221" s="152"/>
      <c r="FS221" s="152"/>
      <c r="FT221" s="152"/>
      <c r="FU221" s="152"/>
      <c r="FV221" s="152"/>
      <c r="FW221" s="152"/>
      <c r="FX221" s="152"/>
      <c r="FY221" s="152"/>
      <c r="FZ221" s="152"/>
      <c r="GA221" s="152"/>
      <c r="GB221" s="152"/>
      <c r="GC221" s="152"/>
      <c r="GD221" s="152"/>
      <c r="GE221" s="152"/>
      <c r="GF221" s="152"/>
      <c r="GG221" s="152"/>
      <c r="GH221" s="152"/>
      <c r="GI221" s="152"/>
      <c r="GJ221" s="152"/>
      <c r="GK221" s="152"/>
      <c r="GL221" s="152"/>
      <c r="GM221" s="152"/>
      <c r="GN221" s="152"/>
      <c r="GO221" s="152"/>
      <c r="GP221" s="152"/>
      <c r="GQ221" s="152"/>
      <c r="GR221" s="152"/>
      <c r="GS221" s="152"/>
      <c r="GT221" s="152"/>
      <c r="GU221" s="152"/>
      <c r="GV221" s="152"/>
      <c r="GW221" s="152"/>
      <c r="GX221" s="152"/>
      <c r="GY221" s="152"/>
      <c r="GZ221" s="152"/>
      <c r="HA221" s="152"/>
      <c r="HB221" s="152"/>
    </row>
    <row r="222" spans="1:214">
      <c r="A222" s="335"/>
      <c r="B222" s="335"/>
      <c r="C222" s="335"/>
      <c r="D222" s="335"/>
      <c r="E222" s="335"/>
      <c r="F222" s="335"/>
      <c r="G222" s="335"/>
      <c r="H222" s="335"/>
      <c r="I222" s="335"/>
      <c r="J222" s="335"/>
      <c r="K222" s="153"/>
      <c r="L222" s="291"/>
      <c r="M222" s="292"/>
      <c r="N222" s="293"/>
    </row>
    <row r="223" spans="1:214">
      <c r="F223" s="289"/>
      <c r="G223" s="290"/>
      <c r="I223" s="153"/>
      <c r="J223" s="153"/>
      <c r="K223" s="153"/>
    </row>
    <row r="224" spans="1:214">
      <c r="F224" s="289"/>
      <c r="G224" s="290"/>
      <c r="I224" s="153"/>
      <c r="J224" s="153"/>
      <c r="K224" s="153"/>
    </row>
    <row r="225" spans="1:25">
      <c r="A225" s="335"/>
      <c r="B225" s="335"/>
      <c r="C225" s="335"/>
      <c r="D225" s="335"/>
      <c r="E225" s="335"/>
      <c r="F225" s="335"/>
      <c r="G225" s="335"/>
      <c r="H225" s="335"/>
      <c r="I225" s="335"/>
      <c r="J225" s="335"/>
      <c r="K225" s="294"/>
      <c r="U225" s="295"/>
    </row>
    <row r="226" spans="1:25">
      <c r="F226" s="289"/>
      <c r="G226" s="290"/>
      <c r="I226" s="153"/>
      <c r="J226" s="153"/>
      <c r="K226" s="296"/>
      <c r="U226" s="295">
        <v>400858600.91000003</v>
      </c>
    </row>
    <row r="227" spans="1:25">
      <c r="F227" s="289"/>
      <c r="G227" s="290"/>
      <c r="I227" s="153"/>
      <c r="J227" s="153"/>
      <c r="K227" s="296"/>
      <c r="U227" s="295">
        <v>300000000</v>
      </c>
    </row>
    <row r="228" spans="1:25">
      <c r="F228" s="289"/>
      <c r="G228" s="290"/>
      <c r="I228" s="153"/>
      <c r="J228" s="153"/>
      <c r="K228" s="153"/>
      <c r="U228" s="295">
        <v>53982174.420000002</v>
      </c>
    </row>
    <row r="229" spans="1:25">
      <c r="I229" s="307"/>
      <c r="J229" s="289"/>
      <c r="K229" s="290"/>
      <c r="Y229" s="295">
        <f>U226-U227-U228</f>
        <v>46876426.490000024</v>
      </c>
    </row>
    <row r="230" spans="1:25">
      <c r="I230" s="307"/>
      <c r="J230" s="289"/>
      <c r="K230" s="290"/>
      <c r="Y230" s="295"/>
    </row>
    <row r="231" spans="1:25">
      <c r="I231" s="307"/>
      <c r="J231" s="289"/>
      <c r="K231" s="290"/>
      <c r="Y231" s="295"/>
    </row>
    <row r="232" spans="1:25">
      <c r="I232" s="307"/>
      <c r="J232" s="289"/>
      <c r="K232" s="290"/>
    </row>
    <row r="233" spans="1:25">
      <c r="I233" s="307"/>
      <c r="J233" s="289"/>
      <c r="K233" s="290"/>
    </row>
    <row r="234" spans="1:25">
      <c r="I234" s="307"/>
      <c r="J234" s="289"/>
      <c r="K234" s="290"/>
    </row>
    <row r="235" spans="1:25">
      <c r="I235" s="307"/>
      <c r="J235" s="289"/>
      <c r="K235" s="290"/>
    </row>
    <row r="236" spans="1:25">
      <c r="I236" s="307"/>
      <c r="J236" s="289"/>
      <c r="K236" s="290"/>
    </row>
    <row r="237" spans="1:25">
      <c r="I237" s="307"/>
      <c r="J237" s="289"/>
      <c r="K237" s="290"/>
    </row>
    <row r="238" spans="1:25">
      <c r="I238" s="307"/>
      <c r="J238" s="289"/>
      <c r="K238" s="290"/>
    </row>
    <row r="239" spans="1:25">
      <c r="I239" s="307"/>
      <c r="J239" s="289"/>
      <c r="K239" s="290"/>
    </row>
    <row r="240" spans="1:25">
      <c r="I240" s="307"/>
      <c r="J240" s="289"/>
      <c r="K240" s="290"/>
    </row>
    <row r="241" spans="9:11">
      <c r="I241" s="307"/>
      <c r="J241" s="289"/>
      <c r="K241" s="290"/>
    </row>
    <row r="242" spans="9:11">
      <c r="I242" s="307"/>
      <c r="J242" s="289"/>
      <c r="K242" s="290"/>
    </row>
    <row r="243" spans="9:11">
      <c r="I243" s="308"/>
      <c r="J243" s="289"/>
      <c r="K243" s="290"/>
    </row>
    <row r="244" spans="9:11">
      <c r="I244" s="308"/>
      <c r="J244" s="289"/>
      <c r="K244" s="290"/>
    </row>
    <row r="245" spans="9:11">
      <c r="I245" s="307"/>
      <c r="J245" s="289"/>
      <c r="K245" s="290"/>
    </row>
    <row r="246" spans="9:11">
      <c r="I246" s="307"/>
      <c r="J246" s="289"/>
      <c r="K246" s="290"/>
    </row>
    <row r="247" spans="9:11">
      <c r="I247" s="307"/>
      <c r="J247" s="289"/>
      <c r="K247" s="290"/>
    </row>
    <row r="248" spans="9:11">
      <c r="I248" s="307"/>
      <c r="J248" s="289"/>
      <c r="K248" s="290"/>
    </row>
    <row r="249" spans="9:11">
      <c r="I249" s="307"/>
      <c r="J249" s="289"/>
      <c r="K249" s="290"/>
    </row>
    <row r="250" spans="9:11">
      <c r="I250" s="307"/>
      <c r="J250" s="289"/>
      <c r="K250" s="290"/>
    </row>
    <row r="251" spans="9:11">
      <c r="I251" s="307"/>
      <c r="J251" s="289"/>
      <c r="K251" s="290"/>
    </row>
    <row r="252" spans="9:11">
      <c r="I252" s="307"/>
      <c r="J252" s="289"/>
      <c r="K252" s="290"/>
    </row>
    <row r="253" spans="9:11">
      <c r="I253" s="307"/>
      <c r="J253" s="289"/>
      <c r="K253" s="290"/>
    </row>
    <row r="254" spans="9:11">
      <c r="I254" s="307"/>
      <c r="J254" s="289"/>
      <c r="K254" s="290"/>
    </row>
    <row r="255" spans="9:11">
      <c r="I255" s="307"/>
      <c r="J255" s="289"/>
      <c r="K255" s="290"/>
    </row>
    <row r="256" spans="9:11">
      <c r="I256" s="307"/>
      <c r="J256" s="289"/>
      <c r="K256" s="290"/>
    </row>
    <row r="257" spans="9:11">
      <c r="I257" s="309"/>
      <c r="J257" s="289"/>
      <c r="K257" s="290"/>
    </row>
    <row r="258" spans="9:11">
      <c r="I258" s="307"/>
      <c r="J258" s="289"/>
      <c r="K258" s="290"/>
    </row>
    <row r="259" spans="9:11">
      <c r="I259" s="307"/>
      <c r="J259" s="289"/>
      <c r="K259" s="290"/>
    </row>
    <row r="260" spans="9:11">
      <c r="I260" s="309"/>
      <c r="J260" s="289"/>
      <c r="K260" s="290"/>
    </row>
    <row r="261" spans="9:11">
      <c r="I261" s="307"/>
      <c r="J261" s="289"/>
      <c r="K261" s="290"/>
    </row>
    <row r="262" spans="9:11">
      <c r="I262" s="307"/>
      <c r="J262" s="289"/>
      <c r="K262" s="290"/>
    </row>
    <row r="263" spans="9:11">
      <c r="I263" s="307"/>
      <c r="J263" s="289"/>
      <c r="K263" s="290"/>
    </row>
    <row r="264" spans="9:11">
      <c r="I264" s="307"/>
      <c r="J264" s="289"/>
      <c r="K264" s="290"/>
    </row>
    <row r="265" spans="9:11">
      <c r="I265" s="307"/>
      <c r="J265" s="289"/>
      <c r="K265" s="290"/>
    </row>
    <row r="266" spans="9:11">
      <c r="I266" s="307"/>
      <c r="J266" s="289"/>
      <c r="K266" s="290"/>
    </row>
    <row r="267" spans="9:11">
      <c r="I267" s="307"/>
      <c r="J267" s="289"/>
      <c r="K267" s="290"/>
    </row>
    <row r="268" spans="9:11">
      <c r="I268" s="309"/>
      <c r="J268" s="289"/>
      <c r="K268" s="290"/>
    </row>
    <row r="269" spans="9:11">
      <c r="I269" s="307"/>
      <c r="J269" s="289"/>
      <c r="K269" s="290"/>
    </row>
    <row r="270" spans="9:11">
      <c r="I270" s="309"/>
      <c r="J270" s="289"/>
      <c r="K270" s="290"/>
    </row>
    <row r="271" spans="9:11">
      <c r="I271" s="309"/>
      <c r="J271" s="289"/>
      <c r="K271" s="290"/>
    </row>
    <row r="272" spans="9:11">
      <c r="I272" s="309"/>
      <c r="J272" s="289"/>
      <c r="K272" s="290"/>
    </row>
    <row r="273" spans="9:11">
      <c r="I273" s="309"/>
      <c r="J273" s="289"/>
      <c r="K273" s="290"/>
    </row>
    <row r="274" spans="9:11">
      <c r="I274" s="309"/>
      <c r="J274" s="289"/>
      <c r="K274" s="290"/>
    </row>
    <row r="275" spans="9:11">
      <c r="I275" s="309"/>
      <c r="J275" s="289"/>
      <c r="K275" s="290"/>
    </row>
    <row r="276" spans="9:11">
      <c r="I276" s="309"/>
      <c r="J276" s="289"/>
      <c r="K276" s="290"/>
    </row>
    <row r="277" spans="9:11">
      <c r="I277" s="309"/>
      <c r="J277" s="289"/>
      <c r="K277" s="290"/>
    </row>
    <row r="278" spans="9:11">
      <c r="I278" s="309"/>
      <c r="J278" s="289"/>
      <c r="K278" s="290"/>
    </row>
    <row r="279" spans="9:11">
      <c r="I279" s="309"/>
      <c r="J279" s="289"/>
      <c r="K279" s="290"/>
    </row>
    <row r="280" spans="9:11">
      <c r="I280" s="309"/>
      <c r="J280" s="289"/>
      <c r="K280" s="290"/>
    </row>
    <row r="281" spans="9:11">
      <c r="I281" s="309"/>
      <c r="J281" s="289"/>
      <c r="K281" s="290"/>
    </row>
    <row r="282" spans="9:11">
      <c r="I282" s="309"/>
      <c r="J282" s="289"/>
      <c r="K282" s="290"/>
    </row>
    <row r="283" spans="9:11">
      <c r="I283" s="310"/>
      <c r="J283" s="289"/>
      <c r="K283" s="290"/>
    </row>
    <row r="284" spans="9:11">
      <c r="I284" s="298"/>
      <c r="J284" s="243"/>
      <c r="K284" s="290"/>
    </row>
    <row r="285" spans="9:11">
      <c r="I285" s="298"/>
      <c r="J285" s="243"/>
      <c r="K285" s="290"/>
    </row>
    <row r="286" spans="9:11">
      <c r="I286" s="298"/>
      <c r="J286" s="243"/>
      <c r="K286" s="290"/>
    </row>
  </sheetData>
  <autoFilter ref="A2:HF214"/>
  <mergeCells count="9">
    <mergeCell ref="A221:J221"/>
    <mergeCell ref="A222:J222"/>
    <mergeCell ref="A225:J225"/>
    <mergeCell ref="BC1:BT1"/>
    <mergeCell ref="A215:G215"/>
    <mergeCell ref="L1:S1"/>
    <mergeCell ref="T1:AL1"/>
    <mergeCell ref="AM1:AX1"/>
    <mergeCell ref="A1:J1"/>
  </mergeCells>
  <printOptions horizontalCentered="1"/>
  <pageMargins left="0.23622047244094491" right="0.23622047244094491" top="0.74803149606299213" bottom="0.74803149606299213"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SALDOS DISPONIBLES 2019 (2)</vt:lpstr>
      <vt:lpstr>RESUMEN</vt:lpstr>
      <vt:lpstr>SALDOS DISPONIBLES IMPRIMIR</vt:lpstr>
      <vt:lpstr>POAI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PLANEA22</cp:lastModifiedBy>
  <cp:lastPrinted>2019-10-10T22:08:45Z</cp:lastPrinted>
  <dcterms:created xsi:type="dcterms:W3CDTF">2019-09-12T13:39:13Z</dcterms:created>
  <dcterms:modified xsi:type="dcterms:W3CDTF">2020-01-27T20:03:22Z</dcterms:modified>
</cp:coreProperties>
</file>